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otfs08\Cadd\Active_Designs\traffic\Excel\"/>
    </mc:Choice>
  </mc:AlternateContent>
  <xr:revisionPtr revIDLastSave="0" documentId="13_ncr:1_{6C845756-8155-4D90-901B-13348012993D}" xr6:coauthVersionLast="45" xr6:coauthVersionMax="47" xr10:uidLastSave="{00000000-0000-0000-0000-000000000000}"/>
  <bookViews>
    <workbookView xWindow="-120" yWindow="-120" windowWidth="29040" windowHeight="15840" tabRatio="917" xr2:uid="{00000000-000D-0000-FFFF-FFFF00000000}"/>
  </bookViews>
  <sheets>
    <sheet name="Traffic Statement" sheetId="2" r:id="rId1"/>
    <sheet name="List of Updates" sheetId="22" r:id="rId2"/>
    <sheet name="Cost Summary" sheetId="3" r:id="rId3"/>
    <sheet name="S &amp; S Tracking" sheetId="12" state="hidden" r:id="rId4"/>
    <sheet name="Signals" sheetId="1" r:id="rId5"/>
    <sheet name="ITMS" sheetId="9" r:id="rId6"/>
    <sheet name="Highway Lighting" sheetId="19" r:id="rId7"/>
    <sheet name="Signal, ITMS &amp; Lighting Items" sheetId="11" r:id="rId8"/>
    <sheet name="Roadway Signing" sheetId="4" r:id="rId9"/>
    <sheet name="Detour Signing" sheetId="5" state="hidden" r:id="rId10"/>
    <sheet name="Sign Schedule" sheetId="20" r:id="rId11"/>
    <sheet name="FS-1 Document" sheetId="6" state="hidden" r:id="rId12"/>
    <sheet name="DE MUTCD Signing Items" sheetId="14" r:id="rId13"/>
    <sheet name="Pavement Markings" sheetId="7" r:id="rId14"/>
    <sheet name="Pavement Marking Items" sheetId="21" r:id="rId15"/>
    <sheet name="HMA Patching and Concrete Calc." sheetId="15" state="hidden" r:id="rId16"/>
    <sheet name="Old Signal &amp; ITMS Items" sheetId="13" state="hidden" r:id="rId17"/>
    <sheet name="PIF" sheetId="16" r:id="rId18"/>
  </sheets>
  <definedNames>
    <definedName name="_xlnm._FilterDatabase" localSheetId="8" hidden="1">'Roadway Signing'!$A$31:$G$51</definedName>
    <definedName name="_xlnm._FilterDatabase" localSheetId="7" hidden="1">'Signal, ITMS &amp; Lighting Items'!$A$1:$J$466</definedName>
    <definedName name="junk" localSheetId="6">'Highway Lighting'!$C$26</definedName>
    <definedName name="junk">Signals!$C$26</definedName>
    <definedName name="number" localSheetId="6">'Signal, ITMS &amp; Lighting Items'!#REF!</definedName>
    <definedName name="number" localSheetId="16">'Old Signal &amp; ITMS Items'!#REF!</definedName>
    <definedName name="number">'Signal, ITMS &amp; Lighting Items'!#REF!</definedName>
    <definedName name="_xlnm.Print_Area" localSheetId="2">'Cost Summary'!$A$1:$D$13</definedName>
    <definedName name="_xlnm.Print_Area" localSheetId="12">'DE MUTCD Signing Items'!$A$1:$F$2061</definedName>
    <definedName name="_xlnm.Print_Area" localSheetId="9">'Detour Signing'!$A$1:$G$71</definedName>
    <definedName name="_xlnm.Print_Area" localSheetId="11">'FS-1 Document'!$A$1:$K$37</definedName>
    <definedName name="_xlnm.Print_Area" localSheetId="6">'Highway Lighting'!$A$1:$L$130</definedName>
    <definedName name="_xlnm.Print_Area" localSheetId="5">ITMS!$A$1:$L$130</definedName>
    <definedName name="_xlnm.Print_Area" localSheetId="16">'Old Signal &amp; ITMS Items'!$A$1:$D$144</definedName>
    <definedName name="_xlnm.Print_Area" localSheetId="13">'Pavement Markings'!$A$1:$F$61</definedName>
    <definedName name="_xlnm.Print_Area" localSheetId="17">PIF!$A$1:$M$48</definedName>
    <definedName name="_xlnm.Print_Area" localSheetId="8">'Roadway Signing'!$A$1:$G$56</definedName>
    <definedName name="_xlnm.Print_Area" localSheetId="3">'S &amp; S Tracking'!$A$1:$H$15</definedName>
    <definedName name="_xlnm.Print_Area" localSheetId="10">'Sign Schedule'!$B$14:$AF$339</definedName>
    <definedName name="_xlnm.Print_Area" localSheetId="7">'Signal, ITMS &amp; Lighting Items'!$A$1:$J$468</definedName>
    <definedName name="_xlnm.Print_Area" localSheetId="4">Signals!$A$1:$L$923</definedName>
    <definedName name="_xlnm.Print_Area" localSheetId="0">'Traffic Statement'!$A$1:$M$42</definedName>
    <definedName name="_xlnm.Print_Titles" localSheetId="12">'DE MUTCD Signing Items'!$1:$1</definedName>
    <definedName name="_xlnm.Print_Titles" localSheetId="7">'Signal, ITMS &amp; Lighting Items'!$1:$1</definedName>
    <definedName name="solver_cvg" localSheetId="6" hidden="1">0.001</definedName>
    <definedName name="solver_cvg" localSheetId="4" hidden="1">0.001</definedName>
    <definedName name="solver_drv" localSheetId="6" hidden="1">1</definedName>
    <definedName name="solver_drv" localSheetId="4" hidden="1">1</definedName>
    <definedName name="solver_est" localSheetId="6" hidden="1">1</definedName>
    <definedName name="solver_est" localSheetId="4" hidden="1">1</definedName>
    <definedName name="solver_itr" localSheetId="6" hidden="1">100</definedName>
    <definedName name="solver_itr" localSheetId="4" hidden="1">100</definedName>
    <definedName name="solver_lin" localSheetId="6" hidden="1">2</definedName>
    <definedName name="solver_lin" localSheetId="4" hidden="1">2</definedName>
    <definedName name="solver_neg" localSheetId="6" hidden="1">2</definedName>
    <definedName name="solver_neg" localSheetId="4" hidden="1">2</definedName>
    <definedName name="solver_num" localSheetId="6" hidden="1">0</definedName>
    <definedName name="solver_num" localSheetId="4" hidden="1">0</definedName>
    <definedName name="solver_nwt" localSheetId="6" hidden="1">1</definedName>
    <definedName name="solver_nwt" localSheetId="4" hidden="1">1</definedName>
    <definedName name="solver_opt" localSheetId="6" hidden="1">'Highway Lighting'!$F$26</definedName>
    <definedName name="solver_opt" localSheetId="4" hidden="1">Signals!$F$26</definedName>
    <definedName name="solver_pre" localSheetId="6" hidden="1">0.000001</definedName>
    <definedName name="solver_pre" localSheetId="4" hidden="1">0.000001</definedName>
    <definedName name="solver_scl" localSheetId="6" hidden="1">2</definedName>
    <definedName name="solver_scl" localSheetId="4" hidden="1">2</definedName>
    <definedName name="solver_sho" localSheetId="6" hidden="1">2</definedName>
    <definedName name="solver_sho" localSheetId="4" hidden="1">2</definedName>
    <definedName name="solver_tim" localSheetId="6" hidden="1">100</definedName>
    <definedName name="solver_tim" localSheetId="4" hidden="1">100</definedName>
    <definedName name="solver_tol" localSheetId="6" hidden="1">0.05</definedName>
    <definedName name="solver_tol" localSheetId="4" hidden="1">0.05</definedName>
    <definedName name="solver_typ" localSheetId="6" hidden="1">1</definedName>
    <definedName name="solver_typ" localSheetId="4" hidden="1">1</definedName>
    <definedName name="solver_val" localSheetId="6" hidden="1">0</definedName>
    <definedName name="solver_val" localSheetId="4" hidde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 l="1"/>
  <c r="J49" i="1"/>
  <c r="C26" i="1"/>
  <c r="C26" i="9"/>
  <c r="C45" i="16" l="1"/>
  <c r="C44" i="16"/>
  <c r="C43" i="16"/>
  <c r="C13" i="16"/>
  <c r="AC272" i="20"/>
  <c r="AC207" i="20"/>
  <c r="AC77" i="20"/>
  <c r="AC142" i="20"/>
  <c r="AC337" i="20"/>
  <c r="AC339" i="20" l="1"/>
  <c r="C35" i="4" s="1"/>
  <c r="G35" i="4" s="1"/>
  <c r="AE310" i="20"/>
  <c r="AD310" i="20"/>
  <c r="AA310" i="20"/>
  <c r="Z310" i="20"/>
  <c r="Y310" i="20"/>
  <c r="W310" i="20"/>
  <c r="V310" i="20"/>
  <c r="U310" i="20"/>
  <c r="T310" i="20"/>
  <c r="R310" i="20"/>
  <c r="S310" i="20" s="1"/>
  <c r="P310" i="20"/>
  <c r="N310" i="20"/>
  <c r="M310" i="20"/>
  <c r="I310" i="20"/>
  <c r="J310" i="20" s="1"/>
  <c r="K310" i="20" s="1"/>
  <c r="H310" i="20"/>
  <c r="G310" i="20"/>
  <c r="F310" i="20"/>
  <c r="D310" i="20"/>
  <c r="AE309" i="20"/>
  <c r="AD309" i="20"/>
  <c r="AA309" i="20"/>
  <c r="Z309" i="20"/>
  <c r="Y309" i="20"/>
  <c r="W309" i="20"/>
  <c r="V309" i="20"/>
  <c r="U309" i="20"/>
  <c r="T309" i="20"/>
  <c r="R309" i="20"/>
  <c r="S309" i="20" s="1"/>
  <c r="P309" i="20"/>
  <c r="N309" i="20"/>
  <c r="M309" i="20"/>
  <c r="I309" i="20"/>
  <c r="J309" i="20" s="1"/>
  <c r="K309" i="20" s="1"/>
  <c r="H309" i="20"/>
  <c r="G309" i="20"/>
  <c r="F309" i="20"/>
  <c r="D309" i="20"/>
  <c r="AE308" i="20"/>
  <c r="AD308" i="20"/>
  <c r="AA308" i="20"/>
  <c r="Z308" i="20"/>
  <c r="Y308" i="20"/>
  <c r="W308" i="20"/>
  <c r="V308" i="20"/>
  <c r="U308" i="20"/>
  <c r="T308" i="20"/>
  <c r="R308" i="20"/>
  <c r="S308" i="20" s="1"/>
  <c r="P308" i="20"/>
  <c r="N308" i="20"/>
  <c r="M308" i="20"/>
  <c r="I308" i="20"/>
  <c r="J308" i="20" s="1"/>
  <c r="K308" i="20" s="1"/>
  <c r="H308" i="20"/>
  <c r="G308" i="20"/>
  <c r="F308" i="20"/>
  <c r="D308" i="20"/>
  <c r="AE307" i="20"/>
  <c r="AD307" i="20"/>
  <c r="AA307" i="20"/>
  <c r="Z307" i="20"/>
  <c r="Y307" i="20"/>
  <c r="W307" i="20"/>
  <c r="V307" i="20"/>
  <c r="U307" i="20"/>
  <c r="T307" i="20"/>
  <c r="R307" i="20"/>
  <c r="S307" i="20" s="1"/>
  <c r="P307" i="20"/>
  <c r="N307" i="20"/>
  <c r="M307" i="20"/>
  <c r="I307" i="20"/>
  <c r="J307" i="20" s="1"/>
  <c r="K307" i="20" s="1"/>
  <c r="H307" i="20"/>
  <c r="G307" i="20"/>
  <c r="F307" i="20"/>
  <c r="D307" i="20"/>
  <c r="AE306" i="20"/>
  <c r="AD306" i="20"/>
  <c r="AA306" i="20"/>
  <c r="Z306" i="20"/>
  <c r="Y306" i="20"/>
  <c r="W306" i="20"/>
  <c r="V306" i="20"/>
  <c r="U306" i="20"/>
  <c r="T306" i="20"/>
  <c r="R306" i="20"/>
  <c r="S306" i="20" s="1"/>
  <c r="P306" i="20"/>
  <c r="N306" i="20"/>
  <c r="M306" i="20"/>
  <c r="I306" i="20"/>
  <c r="J306" i="20" s="1"/>
  <c r="K306" i="20" s="1"/>
  <c r="H306" i="20"/>
  <c r="G306" i="20"/>
  <c r="F306" i="20"/>
  <c r="D306" i="20"/>
  <c r="AE305" i="20"/>
  <c r="AD305" i="20"/>
  <c r="AA305" i="20"/>
  <c r="Z305" i="20"/>
  <c r="Y305" i="20"/>
  <c r="W305" i="20"/>
  <c r="V305" i="20"/>
  <c r="U305" i="20"/>
  <c r="T305" i="20"/>
  <c r="R305" i="20"/>
  <c r="S305" i="20" s="1"/>
  <c r="P305" i="20"/>
  <c r="N305" i="20"/>
  <c r="M305" i="20"/>
  <c r="I305" i="20"/>
  <c r="J305" i="20" s="1"/>
  <c r="K305" i="20" s="1"/>
  <c r="H305" i="20"/>
  <c r="G305" i="20"/>
  <c r="F305" i="20"/>
  <c r="D305" i="20"/>
  <c r="AE304" i="20"/>
  <c r="AD304" i="20"/>
  <c r="AA304" i="20"/>
  <c r="Z304" i="20"/>
  <c r="Y304" i="20"/>
  <c r="W304" i="20"/>
  <c r="V304" i="20"/>
  <c r="U304" i="20"/>
  <c r="T304" i="20"/>
  <c r="R304" i="20"/>
  <c r="S304" i="20" s="1"/>
  <c r="P304" i="20"/>
  <c r="N304" i="20"/>
  <c r="M304" i="20"/>
  <c r="I304" i="20"/>
  <c r="J304" i="20" s="1"/>
  <c r="K304" i="20" s="1"/>
  <c r="H304" i="20"/>
  <c r="G304" i="20"/>
  <c r="F304" i="20"/>
  <c r="D304" i="20"/>
  <c r="AE303" i="20"/>
  <c r="AD303" i="20"/>
  <c r="AA303" i="20"/>
  <c r="Z303" i="20"/>
  <c r="Y303" i="20"/>
  <c r="W303" i="20"/>
  <c r="V303" i="20"/>
  <c r="U303" i="20"/>
  <c r="T303" i="20"/>
  <c r="R303" i="20"/>
  <c r="S303" i="20" s="1"/>
  <c r="P303" i="20"/>
  <c r="N303" i="20"/>
  <c r="M303" i="20"/>
  <c r="I303" i="20"/>
  <c r="J303" i="20" s="1"/>
  <c r="K303" i="20" s="1"/>
  <c r="H303" i="20"/>
  <c r="G303" i="20"/>
  <c r="F303" i="20"/>
  <c r="D303" i="20"/>
  <c r="AE302" i="20"/>
  <c r="AD302" i="20"/>
  <c r="AA302" i="20"/>
  <c r="Z302" i="20"/>
  <c r="Y302" i="20"/>
  <c r="W302" i="20"/>
  <c r="V302" i="20"/>
  <c r="U302" i="20"/>
  <c r="T302" i="20"/>
  <c r="R302" i="20"/>
  <c r="S302" i="20" s="1"/>
  <c r="P302" i="20"/>
  <c r="N302" i="20"/>
  <c r="M302" i="20"/>
  <c r="I302" i="20"/>
  <c r="J302" i="20" s="1"/>
  <c r="K302" i="20" s="1"/>
  <c r="H302" i="20"/>
  <c r="G302" i="20"/>
  <c r="F302" i="20"/>
  <c r="D302" i="20"/>
  <c r="AE301" i="20"/>
  <c r="AD301" i="20"/>
  <c r="AA301" i="20"/>
  <c r="Z301" i="20"/>
  <c r="Y301" i="20"/>
  <c r="W301" i="20"/>
  <c r="V301" i="20"/>
  <c r="U301" i="20"/>
  <c r="T301" i="20"/>
  <c r="R301" i="20"/>
  <c r="S301" i="20" s="1"/>
  <c r="P301" i="20"/>
  <c r="N301" i="20"/>
  <c r="M301" i="20"/>
  <c r="I301" i="20"/>
  <c r="J301" i="20" s="1"/>
  <c r="K301" i="20" s="1"/>
  <c r="H301" i="20"/>
  <c r="G301" i="20"/>
  <c r="F301" i="20"/>
  <c r="D301" i="20"/>
  <c r="AE300" i="20"/>
  <c r="AD300" i="20"/>
  <c r="AA300" i="20"/>
  <c r="Z300" i="20"/>
  <c r="Y300" i="20"/>
  <c r="W300" i="20"/>
  <c r="V300" i="20"/>
  <c r="U300" i="20"/>
  <c r="T300" i="20"/>
  <c r="R300" i="20"/>
  <c r="S300" i="20" s="1"/>
  <c r="P300" i="20"/>
  <c r="N300" i="20"/>
  <c r="M300" i="20"/>
  <c r="I300" i="20"/>
  <c r="J300" i="20" s="1"/>
  <c r="K300" i="20" s="1"/>
  <c r="H300" i="20"/>
  <c r="G300" i="20"/>
  <c r="F300" i="20"/>
  <c r="D300" i="20"/>
  <c r="AE299" i="20"/>
  <c r="AD299" i="20"/>
  <c r="AA299" i="20"/>
  <c r="Z299" i="20"/>
  <c r="Y299" i="20"/>
  <c r="W299" i="20"/>
  <c r="V299" i="20"/>
  <c r="U299" i="20"/>
  <c r="T299" i="20"/>
  <c r="R299" i="20"/>
  <c r="S299" i="20" s="1"/>
  <c r="P299" i="20"/>
  <c r="N299" i="20"/>
  <c r="M299" i="20"/>
  <c r="I299" i="20"/>
  <c r="J299" i="20" s="1"/>
  <c r="K299" i="20" s="1"/>
  <c r="H299" i="20"/>
  <c r="G299" i="20"/>
  <c r="F299" i="20"/>
  <c r="D299" i="20"/>
  <c r="AE298" i="20"/>
  <c r="AD298" i="20"/>
  <c r="AA298" i="20"/>
  <c r="Z298" i="20"/>
  <c r="Y298" i="20"/>
  <c r="W298" i="20"/>
  <c r="V298" i="20"/>
  <c r="U298" i="20"/>
  <c r="T298" i="20"/>
  <c r="R298" i="20"/>
  <c r="S298" i="20" s="1"/>
  <c r="P298" i="20"/>
  <c r="N298" i="20"/>
  <c r="M298" i="20"/>
  <c r="I298" i="20"/>
  <c r="J298" i="20" s="1"/>
  <c r="K298" i="20" s="1"/>
  <c r="H298" i="20"/>
  <c r="G298" i="20"/>
  <c r="F298" i="20"/>
  <c r="D298" i="20"/>
  <c r="AE297" i="20"/>
  <c r="AD297" i="20"/>
  <c r="AA297" i="20"/>
  <c r="Z297" i="20"/>
  <c r="Y297" i="20"/>
  <c r="W297" i="20"/>
  <c r="V297" i="20"/>
  <c r="U297" i="20"/>
  <c r="T297" i="20"/>
  <c r="R297" i="20"/>
  <c r="S297" i="20" s="1"/>
  <c r="P297" i="20"/>
  <c r="N297" i="20"/>
  <c r="M297" i="20"/>
  <c r="I297" i="20"/>
  <c r="J297" i="20" s="1"/>
  <c r="K297" i="20" s="1"/>
  <c r="H297" i="20"/>
  <c r="G297" i="20"/>
  <c r="F297" i="20"/>
  <c r="D297" i="20"/>
  <c r="AE296" i="20"/>
  <c r="AD296" i="20"/>
  <c r="AA296" i="20"/>
  <c r="Z296" i="20"/>
  <c r="Y296" i="20"/>
  <c r="W296" i="20"/>
  <c r="V296" i="20"/>
  <c r="U296" i="20"/>
  <c r="T296" i="20"/>
  <c r="R296" i="20"/>
  <c r="S296" i="20" s="1"/>
  <c r="P296" i="20"/>
  <c r="N296" i="20"/>
  <c r="M296" i="20"/>
  <c r="I296" i="20"/>
  <c r="J296" i="20" s="1"/>
  <c r="K296" i="20" s="1"/>
  <c r="H296" i="20"/>
  <c r="G296" i="20"/>
  <c r="F296" i="20"/>
  <c r="D296" i="20"/>
  <c r="AE295" i="20"/>
  <c r="AD295" i="20"/>
  <c r="AA295" i="20"/>
  <c r="Z295" i="20"/>
  <c r="Y295" i="20"/>
  <c r="W295" i="20"/>
  <c r="V295" i="20"/>
  <c r="U295" i="20"/>
  <c r="T295" i="20"/>
  <c r="R295" i="20"/>
  <c r="S295" i="20" s="1"/>
  <c r="P295" i="20"/>
  <c r="N295" i="20"/>
  <c r="M295" i="20"/>
  <c r="I295" i="20"/>
  <c r="J295" i="20" s="1"/>
  <c r="K295" i="20" s="1"/>
  <c r="H295" i="20"/>
  <c r="G295" i="20"/>
  <c r="F295" i="20"/>
  <c r="D295" i="20"/>
  <c r="AE294" i="20"/>
  <c r="AD294" i="20"/>
  <c r="AA294" i="20"/>
  <c r="Z294" i="20"/>
  <c r="Y294" i="20"/>
  <c r="W294" i="20"/>
  <c r="V294" i="20"/>
  <c r="U294" i="20"/>
  <c r="T294" i="20"/>
  <c r="R294" i="20"/>
  <c r="S294" i="20" s="1"/>
  <c r="P294" i="20"/>
  <c r="N294" i="20"/>
  <c r="M294" i="20"/>
  <c r="I294" i="20"/>
  <c r="J294" i="20" s="1"/>
  <c r="K294" i="20" s="1"/>
  <c r="H294" i="20"/>
  <c r="G294" i="20"/>
  <c r="F294" i="20"/>
  <c r="D294" i="20"/>
  <c r="AE293" i="20"/>
  <c r="AD293" i="20"/>
  <c r="AA293" i="20"/>
  <c r="Z293" i="20"/>
  <c r="Y293" i="20"/>
  <c r="W293" i="20"/>
  <c r="V293" i="20"/>
  <c r="U293" i="20"/>
  <c r="T293" i="20"/>
  <c r="R293" i="20"/>
  <c r="S293" i="20" s="1"/>
  <c r="P293" i="20"/>
  <c r="N293" i="20"/>
  <c r="M293" i="20"/>
  <c r="I293" i="20"/>
  <c r="J293" i="20" s="1"/>
  <c r="K293" i="20" s="1"/>
  <c r="H293" i="20"/>
  <c r="G293" i="20"/>
  <c r="F293" i="20"/>
  <c r="D293" i="20"/>
  <c r="AE292" i="20"/>
  <c r="AD292" i="20"/>
  <c r="AA292" i="20"/>
  <c r="Z292" i="20"/>
  <c r="Y292" i="20"/>
  <c r="W292" i="20"/>
  <c r="V292" i="20"/>
  <c r="U292" i="20"/>
  <c r="T292" i="20"/>
  <c r="R292" i="20"/>
  <c r="S292" i="20" s="1"/>
  <c r="P292" i="20"/>
  <c r="N292" i="20"/>
  <c r="M292" i="20"/>
  <c r="I292" i="20"/>
  <c r="J292" i="20" s="1"/>
  <c r="K292" i="20" s="1"/>
  <c r="H292" i="20"/>
  <c r="G292" i="20"/>
  <c r="F292" i="20"/>
  <c r="D292" i="20"/>
  <c r="AE291" i="20"/>
  <c r="AD291" i="20"/>
  <c r="AA291" i="20"/>
  <c r="Z291" i="20"/>
  <c r="Y291" i="20"/>
  <c r="W291" i="20"/>
  <c r="V291" i="20"/>
  <c r="U291" i="20"/>
  <c r="T291" i="20"/>
  <c r="R291" i="20"/>
  <c r="S291" i="20" s="1"/>
  <c r="P291" i="20"/>
  <c r="N291" i="20"/>
  <c r="M291" i="20"/>
  <c r="I291" i="20"/>
  <c r="J291" i="20" s="1"/>
  <c r="K291" i="20" s="1"/>
  <c r="H291" i="20"/>
  <c r="G291" i="20"/>
  <c r="F291" i="20"/>
  <c r="D291" i="20"/>
  <c r="AE240" i="20"/>
  <c r="AD240" i="20"/>
  <c r="AA240" i="20"/>
  <c r="Z240" i="20"/>
  <c r="Y240" i="20"/>
  <c r="W240" i="20"/>
  <c r="V240" i="20"/>
  <c r="U240" i="20"/>
  <c r="T240" i="20"/>
  <c r="R240" i="20"/>
  <c r="S240" i="20" s="1"/>
  <c r="P240" i="20"/>
  <c r="N240" i="20"/>
  <c r="M240" i="20"/>
  <c r="I240" i="20"/>
  <c r="J240" i="20" s="1"/>
  <c r="K240" i="20" s="1"/>
  <c r="H240" i="20"/>
  <c r="G240" i="20"/>
  <c r="F240" i="20"/>
  <c r="D240" i="20"/>
  <c r="AE239" i="20"/>
  <c r="AD239" i="20"/>
  <c r="AA239" i="20"/>
  <c r="Z239" i="20"/>
  <c r="Y239" i="20"/>
  <c r="W239" i="20"/>
  <c r="V239" i="20"/>
  <c r="U239" i="20"/>
  <c r="T239" i="20"/>
  <c r="R239" i="20"/>
  <c r="S239" i="20" s="1"/>
  <c r="P239" i="20"/>
  <c r="N239" i="20"/>
  <c r="M239" i="20"/>
  <c r="I239" i="20"/>
  <c r="J239" i="20" s="1"/>
  <c r="K239" i="20" s="1"/>
  <c r="H239" i="20"/>
  <c r="G239" i="20"/>
  <c r="F239" i="20"/>
  <c r="D239" i="20"/>
  <c r="AE238" i="20"/>
  <c r="AD238" i="20"/>
  <c r="AA238" i="20"/>
  <c r="Z238" i="20"/>
  <c r="Y238" i="20"/>
  <c r="W238" i="20"/>
  <c r="V238" i="20"/>
  <c r="U238" i="20"/>
  <c r="T238" i="20"/>
  <c r="R238" i="20"/>
  <c r="S238" i="20" s="1"/>
  <c r="P238" i="20"/>
  <c r="N238" i="20"/>
  <c r="M238" i="20"/>
  <c r="I238" i="20"/>
  <c r="J238" i="20" s="1"/>
  <c r="K238" i="20" s="1"/>
  <c r="H238" i="20"/>
  <c r="G238" i="20"/>
  <c r="F238" i="20"/>
  <c r="D238" i="20"/>
  <c r="AE237" i="20"/>
  <c r="AD237" i="20"/>
  <c r="AA237" i="20"/>
  <c r="Z237" i="20"/>
  <c r="Y237" i="20"/>
  <c r="W237" i="20"/>
  <c r="V237" i="20"/>
  <c r="U237" i="20"/>
  <c r="T237" i="20"/>
  <c r="R237" i="20"/>
  <c r="S237" i="20" s="1"/>
  <c r="P237" i="20"/>
  <c r="N237" i="20"/>
  <c r="M237" i="20"/>
  <c r="I237" i="20"/>
  <c r="J237" i="20" s="1"/>
  <c r="K237" i="20" s="1"/>
  <c r="H237" i="20"/>
  <c r="G237" i="20"/>
  <c r="F237" i="20"/>
  <c r="D237" i="20"/>
  <c r="AE236" i="20"/>
  <c r="AD236" i="20"/>
  <c r="AA236" i="20"/>
  <c r="Z236" i="20"/>
  <c r="Y236" i="20"/>
  <c r="W236" i="20"/>
  <c r="V236" i="20"/>
  <c r="U236" i="20"/>
  <c r="T236" i="20"/>
  <c r="R236" i="20"/>
  <c r="S236" i="20" s="1"/>
  <c r="P236" i="20"/>
  <c r="N236" i="20"/>
  <c r="M236" i="20"/>
  <c r="I236" i="20"/>
  <c r="J236" i="20" s="1"/>
  <c r="K236" i="20" s="1"/>
  <c r="H236" i="20"/>
  <c r="G236" i="20"/>
  <c r="F236" i="20"/>
  <c r="D236" i="20"/>
  <c r="AE235" i="20"/>
  <c r="AD235" i="20"/>
  <c r="AA235" i="20"/>
  <c r="Z235" i="20"/>
  <c r="Y235" i="20"/>
  <c r="W235" i="20"/>
  <c r="V235" i="20"/>
  <c r="U235" i="20"/>
  <c r="T235" i="20"/>
  <c r="R235" i="20"/>
  <c r="S235" i="20" s="1"/>
  <c r="P235" i="20"/>
  <c r="N235" i="20"/>
  <c r="M235" i="20"/>
  <c r="I235" i="20"/>
  <c r="J235" i="20" s="1"/>
  <c r="K235" i="20" s="1"/>
  <c r="H235" i="20"/>
  <c r="G235" i="20"/>
  <c r="F235" i="20"/>
  <c r="D235" i="20"/>
  <c r="AE234" i="20"/>
  <c r="AD234" i="20"/>
  <c r="AA234" i="20"/>
  <c r="Z234" i="20"/>
  <c r="Y234" i="20"/>
  <c r="W234" i="20"/>
  <c r="V234" i="20"/>
  <c r="U234" i="20"/>
  <c r="T234" i="20"/>
  <c r="R234" i="20"/>
  <c r="S234" i="20" s="1"/>
  <c r="P234" i="20"/>
  <c r="N234" i="20"/>
  <c r="M234" i="20"/>
  <c r="I234" i="20"/>
  <c r="J234" i="20" s="1"/>
  <c r="K234" i="20" s="1"/>
  <c r="H234" i="20"/>
  <c r="G234" i="20"/>
  <c r="F234" i="20"/>
  <c r="D234" i="20"/>
  <c r="AE233" i="20"/>
  <c r="AD233" i="20"/>
  <c r="AA233" i="20"/>
  <c r="Z233" i="20"/>
  <c r="Y233" i="20"/>
  <c r="W233" i="20"/>
  <c r="V233" i="20"/>
  <c r="U233" i="20"/>
  <c r="T233" i="20"/>
  <c r="R233" i="20"/>
  <c r="S233" i="20" s="1"/>
  <c r="P233" i="20"/>
  <c r="N233" i="20"/>
  <c r="M233" i="20"/>
  <c r="I233" i="20"/>
  <c r="J233" i="20" s="1"/>
  <c r="K233" i="20" s="1"/>
  <c r="H233" i="20"/>
  <c r="G233" i="20"/>
  <c r="F233" i="20"/>
  <c r="D233" i="20"/>
  <c r="AE232" i="20"/>
  <c r="AD232" i="20"/>
  <c r="AA232" i="20"/>
  <c r="Z232" i="20"/>
  <c r="Y232" i="20"/>
  <c r="W232" i="20"/>
  <c r="V232" i="20"/>
  <c r="U232" i="20"/>
  <c r="T232" i="20"/>
  <c r="R232" i="20"/>
  <c r="S232" i="20" s="1"/>
  <c r="P232" i="20"/>
  <c r="N232" i="20"/>
  <c r="M232" i="20"/>
  <c r="I232" i="20"/>
  <c r="J232" i="20" s="1"/>
  <c r="K232" i="20" s="1"/>
  <c r="H232" i="20"/>
  <c r="G232" i="20"/>
  <c r="F232" i="20"/>
  <c r="D232" i="20"/>
  <c r="AE231" i="20"/>
  <c r="AD231" i="20"/>
  <c r="AA231" i="20"/>
  <c r="Z231" i="20"/>
  <c r="Y231" i="20"/>
  <c r="W231" i="20"/>
  <c r="V231" i="20"/>
  <c r="U231" i="20"/>
  <c r="T231" i="20"/>
  <c r="R231" i="20"/>
  <c r="S231" i="20" s="1"/>
  <c r="P231" i="20"/>
  <c r="N231" i="20"/>
  <c r="M231" i="20"/>
  <c r="I231" i="20"/>
  <c r="J231" i="20" s="1"/>
  <c r="K231" i="20" s="1"/>
  <c r="H231" i="20"/>
  <c r="G231" i="20"/>
  <c r="F231" i="20"/>
  <c r="D231" i="20"/>
  <c r="AE230" i="20"/>
  <c r="AD230" i="20"/>
  <c r="AA230" i="20"/>
  <c r="Z230" i="20"/>
  <c r="Y230" i="20"/>
  <c r="W230" i="20"/>
  <c r="V230" i="20"/>
  <c r="U230" i="20"/>
  <c r="T230" i="20"/>
  <c r="R230" i="20"/>
  <c r="S230" i="20" s="1"/>
  <c r="P230" i="20"/>
  <c r="N230" i="20"/>
  <c r="M230" i="20"/>
  <c r="I230" i="20"/>
  <c r="J230" i="20" s="1"/>
  <c r="K230" i="20" s="1"/>
  <c r="H230" i="20"/>
  <c r="G230" i="20"/>
  <c r="F230" i="20"/>
  <c r="D230" i="20"/>
  <c r="AE229" i="20"/>
  <c r="AD229" i="20"/>
  <c r="AA229" i="20"/>
  <c r="Z229" i="20"/>
  <c r="Y229" i="20"/>
  <c r="W229" i="20"/>
  <c r="V229" i="20"/>
  <c r="U229" i="20"/>
  <c r="T229" i="20"/>
  <c r="R229" i="20"/>
  <c r="S229" i="20" s="1"/>
  <c r="P229" i="20"/>
  <c r="N229" i="20"/>
  <c r="M229" i="20"/>
  <c r="I229" i="20"/>
  <c r="J229" i="20" s="1"/>
  <c r="K229" i="20" s="1"/>
  <c r="H229" i="20"/>
  <c r="G229" i="20"/>
  <c r="F229" i="20"/>
  <c r="D229" i="20"/>
  <c r="AE228" i="20"/>
  <c r="AD228" i="20"/>
  <c r="AA228" i="20"/>
  <c r="Z228" i="20"/>
  <c r="Y228" i="20"/>
  <c r="W228" i="20"/>
  <c r="V228" i="20"/>
  <c r="U228" i="20"/>
  <c r="T228" i="20"/>
  <c r="R228" i="20"/>
  <c r="S228" i="20" s="1"/>
  <c r="P228" i="20"/>
  <c r="N228" i="20"/>
  <c r="M228" i="20"/>
  <c r="I228" i="20"/>
  <c r="J228" i="20" s="1"/>
  <c r="K228" i="20" s="1"/>
  <c r="H228" i="20"/>
  <c r="G228" i="20"/>
  <c r="F228" i="20"/>
  <c r="D228" i="20"/>
  <c r="AE227" i="20"/>
  <c r="AD227" i="20"/>
  <c r="AA227" i="20"/>
  <c r="Z227" i="20"/>
  <c r="Y227" i="20"/>
  <c r="W227" i="20"/>
  <c r="V227" i="20"/>
  <c r="U227" i="20"/>
  <c r="T227" i="20"/>
  <c r="R227" i="20"/>
  <c r="S227" i="20" s="1"/>
  <c r="P227" i="20"/>
  <c r="N227" i="20"/>
  <c r="M227" i="20"/>
  <c r="I227" i="20"/>
  <c r="J227" i="20" s="1"/>
  <c r="K227" i="20" s="1"/>
  <c r="H227" i="20"/>
  <c r="G227" i="20"/>
  <c r="F227" i="20"/>
  <c r="D227" i="20"/>
  <c r="AE226" i="20"/>
  <c r="AD226" i="20"/>
  <c r="AA226" i="20"/>
  <c r="Z226" i="20"/>
  <c r="Y226" i="20"/>
  <c r="W226" i="20"/>
  <c r="V226" i="20"/>
  <c r="U226" i="20"/>
  <c r="T226" i="20"/>
  <c r="R226" i="20"/>
  <c r="S226" i="20" s="1"/>
  <c r="P226" i="20"/>
  <c r="N226" i="20"/>
  <c r="M226" i="20"/>
  <c r="I226" i="20"/>
  <c r="J226" i="20" s="1"/>
  <c r="K226" i="20" s="1"/>
  <c r="H226" i="20"/>
  <c r="G226" i="20"/>
  <c r="F226" i="20"/>
  <c r="D226" i="20"/>
  <c r="AE225" i="20"/>
  <c r="AD225" i="20"/>
  <c r="AA225" i="20"/>
  <c r="Z225" i="20"/>
  <c r="Y225" i="20"/>
  <c r="W225" i="20"/>
  <c r="V225" i="20"/>
  <c r="U225" i="20"/>
  <c r="T225" i="20"/>
  <c r="R225" i="20"/>
  <c r="S225" i="20" s="1"/>
  <c r="P225" i="20"/>
  <c r="N225" i="20"/>
  <c r="M225" i="20"/>
  <c r="I225" i="20"/>
  <c r="J225" i="20" s="1"/>
  <c r="K225" i="20" s="1"/>
  <c r="H225" i="20"/>
  <c r="G225" i="20"/>
  <c r="F225" i="20"/>
  <c r="D225" i="20"/>
  <c r="AE224" i="20"/>
  <c r="AD224" i="20"/>
  <c r="AA224" i="20"/>
  <c r="Z224" i="20"/>
  <c r="Y224" i="20"/>
  <c r="W224" i="20"/>
  <c r="V224" i="20"/>
  <c r="U224" i="20"/>
  <c r="T224" i="20"/>
  <c r="R224" i="20"/>
  <c r="S224" i="20" s="1"/>
  <c r="P224" i="20"/>
  <c r="N224" i="20"/>
  <c r="M224" i="20"/>
  <c r="I224" i="20"/>
  <c r="J224" i="20" s="1"/>
  <c r="K224" i="20" s="1"/>
  <c r="H224" i="20"/>
  <c r="G224" i="20"/>
  <c r="F224" i="20"/>
  <c r="D224" i="20"/>
  <c r="AE223" i="20"/>
  <c r="AD223" i="20"/>
  <c r="AA223" i="20"/>
  <c r="Z223" i="20"/>
  <c r="Y223" i="20"/>
  <c r="W223" i="20"/>
  <c r="V223" i="20"/>
  <c r="U223" i="20"/>
  <c r="T223" i="20"/>
  <c r="R223" i="20"/>
  <c r="S223" i="20" s="1"/>
  <c r="P223" i="20"/>
  <c r="N223" i="20"/>
  <c r="M223" i="20"/>
  <c r="I223" i="20"/>
  <c r="J223" i="20" s="1"/>
  <c r="K223" i="20" s="1"/>
  <c r="H223" i="20"/>
  <c r="G223" i="20"/>
  <c r="F223" i="20"/>
  <c r="D223" i="20"/>
  <c r="AE222" i="20"/>
  <c r="AD222" i="20"/>
  <c r="AA222" i="20"/>
  <c r="Z222" i="20"/>
  <c r="Y222" i="20"/>
  <c r="W222" i="20"/>
  <c r="V222" i="20"/>
  <c r="U222" i="20"/>
  <c r="T222" i="20"/>
  <c r="R222" i="20"/>
  <c r="S222" i="20" s="1"/>
  <c r="P222" i="20"/>
  <c r="N222" i="20"/>
  <c r="M222" i="20"/>
  <c r="I222" i="20"/>
  <c r="J222" i="20" s="1"/>
  <c r="K222" i="20" s="1"/>
  <c r="H222" i="20"/>
  <c r="G222" i="20"/>
  <c r="F222" i="20"/>
  <c r="D222" i="20"/>
  <c r="AE221" i="20"/>
  <c r="AD221" i="20"/>
  <c r="AA221" i="20"/>
  <c r="Z221" i="20"/>
  <c r="Y221" i="20"/>
  <c r="W221" i="20"/>
  <c r="V221" i="20"/>
  <c r="U221" i="20"/>
  <c r="T221" i="20"/>
  <c r="R221" i="20"/>
  <c r="S221" i="20" s="1"/>
  <c r="P221" i="20"/>
  <c r="N221" i="20"/>
  <c r="M221" i="20"/>
  <c r="I221" i="20"/>
  <c r="J221" i="20" s="1"/>
  <c r="K221" i="20" s="1"/>
  <c r="H221" i="20"/>
  <c r="G221" i="20"/>
  <c r="F221" i="20"/>
  <c r="D221" i="20"/>
  <c r="AE170" i="20"/>
  <c r="AD170" i="20"/>
  <c r="AA170" i="20"/>
  <c r="Z170" i="20"/>
  <c r="Y170" i="20"/>
  <c r="W170" i="20"/>
  <c r="V170" i="20"/>
  <c r="U170" i="20"/>
  <c r="T170" i="20"/>
  <c r="R170" i="20"/>
  <c r="S170" i="20" s="1"/>
  <c r="P170" i="20"/>
  <c r="N170" i="20"/>
  <c r="M170" i="20"/>
  <c r="I170" i="20"/>
  <c r="J170" i="20" s="1"/>
  <c r="K170" i="20" s="1"/>
  <c r="H170" i="20"/>
  <c r="G170" i="20"/>
  <c r="F170" i="20"/>
  <c r="D170" i="20"/>
  <c r="AE169" i="20"/>
  <c r="AD169" i="20"/>
  <c r="AA169" i="20"/>
  <c r="Z169" i="20"/>
  <c r="Y169" i="20"/>
  <c r="W169" i="20"/>
  <c r="V169" i="20"/>
  <c r="U169" i="20"/>
  <c r="T169" i="20"/>
  <c r="R169" i="20"/>
  <c r="S169" i="20" s="1"/>
  <c r="P169" i="20"/>
  <c r="N169" i="20"/>
  <c r="M169" i="20"/>
  <c r="I169" i="20"/>
  <c r="J169" i="20" s="1"/>
  <c r="K169" i="20" s="1"/>
  <c r="H169" i="20"/>
  <c r="G169" i="20"/>
  <c r="F169" i="20"/>
  <c r="D169" i="20"/>
  <c r="AE168" i="20"/>
  <c r="AD168" i="20"/>
  <c r="AA168" i="20"/>
  <c r="Z168" i="20"/>
  <c r="Y168" i="20"/>
  <c r="W168" i="20"/>
  <c r="V168" i="20"/>
  <c r="U168" i="20"/>
  <c r="T168" i="20"/>
  <c r="R168" i="20"/>
  <c r="S168" i="20" s="1"/>
  <c r="P168" i="20"/>
  <c r="N168" i="20"/>
  <c r="M168" i="20"/>
  <c r="I168" i="20"/>
  <c r="J168" i="20" s="1"/>
  <c r="K168" i="20" s="1"/>
  <c r="H168" i="20"/>
  <c r="G168" i="20"/>
  <c r="F168" i="20"/>
  <c r="D168" i="20"/>
  <c r="AE167" i="20"/>
  <c r="AD167" i="20"/>
  <c r="AA167" i="20"/>
  <c r="Z167" i="20"/>
  <c r="Y167" i="20"/>
  <c r="W167" i="20"/>
  <c r="V167" i="20"/>
  <c r="U167" i="20"/>
  <c r="T167" i="20"/>
  <c r="R167" i="20"/>
  <c r="S167" i="20" s="1"/>
  <c r="P167" i="20"/>
  <c r="N167" i="20"/>
  <c r="M167" i="20"/>
  <c r="I167" i="20"/>
  <c r="J167" i="20" s="1"/>
  <c r="K167" i="20" s="1"/>
  <c r="H167" i="20"/>
  <c r="G167" i="20"/>
  <c r="F167" i="20"/>
  <c r="D167" i="20"/>
  <c r="AE166" i="20"/>
  <c r="AD166" i="20"/>
  <c r="AA166" i="20"/>
  <c r="Z166" i="20"/>
  <c r="Y166" i="20"/>
  <c r="W166" i="20"/>
  <c r="V166" i="20"/>
  <c r="U166" i="20"/>
  <c r="T166" i="20"/>
  <c r="R166" i="20"/>
  <c r="S166" i="20" s="1"/>
  <c r="P166" i="20"/>
  <c r="N166" i="20"/>
  <c r="M166" i="20"/>
  <c r="I166" i="20"/>
  <c r="J166" i="20" s="1"/>
  <c r="K166" i="20" s="1"/>
  <c r="H166" i="20"/>
  <c r="G166" i="20"/>
  <c r="F166" i="20"/>
  <c r="D166" i="20"/>
  <c r="AE165" i="20"/>
  <c r="AD165" i="20"/>
  <c r="AA165" i="20"/>
  <c r="Z165" i="20"/>
  <c r="Y165" i="20"/>
  <c r="W165" i="20"/>
  <c r="V165" i="20"/>
  <c r="U165" i="20"/>
  <c r="T165" i="20"/>
  <c r="R165" i="20"/>
  <c r="S165" i="20" s="1"/>
  <c r="P165" i="20"/>
  <c r="N165" i="20"/>
  <c r="M165" i="20"/>
  <c r="I165" i="20"/>
  <c r="J165" i="20" s="1"/>
  <c r="K165" i="20" s="1"/>
  <c r="H165" i="20"/>
  <c r="G165" i="20"/>
  <c r="F165" i="20"/>
  <c r="D165" i="20"/>
  <c r="AE164" i="20"/>
  <c r="AD164" i="20"/>
  <c r="AA164" i="20"/>
  <c r="Z164" i="20"/>
  <c r="Y164" i="20"/>
  <c r="W164" i="20"/>
  <c r="V164" i="20"/>
  <c r="U164" i="20"/>
  <c r="T164" i="20"/>
  <c r="R164" i="20"/>
  <c r="S164" i="20" s="1"/>
  <c r="P164" i="20"/>
  <c r="N164" i="20"/>
  <c r="M164" i="20"/>
  <c r="I164" i="20"/>
  <c r="J164" i="20" s="1"/>
  <c r="K164" i="20" s="1"/>
  <c r="H164" i="20"/>
  <c r="G164" i="20"/>
  <c r="F164" i="20"/>
  <c r="D164" i="20"/>
  <c r="AE163" i="20"/>
  <c r="AD163" i="20"/>
  <c r="AA163" i="20"/>
  <c r="Z163" i="20"/>
  <c r="Y163" i="20"/>
  <c r="W163" i="20"/>
  <c r="V163" i="20"/>
  <c r="U163" i="20"/>
  <c r="T163" i="20"/>
  <c r="R163" i="20"/>
  <c r="S163" i="20" s="1"/>
  <c r="P163" i="20"/>
  <c r="N163" i="20"/>
  <c r="M163" i="20"/>
  <c r="I163" i="20"/>
  <c r="J163" i="20" s="1"/>
  <c r="K163" i="20" s="1"/>
  <c r="H163" i="20"/>
  <c r="G163" i="20"/>
  <c r="F163" i="20"/>
  <c r="D163" i="20"/>
  <c r="AE162" i="20"/>
  <c r="AD162" i="20"/>
  <c r="AA162" i="20"/>
  <c r="Z162" i="20"/>
  <c r="Y162" i="20"/>
  <c r="W162" i="20"/>
  <c r="V162" i="20"/>
  <c r="U162" i="20"/>
  <c r="T162" i="20"/>
  <c r="R162" i="20"/>
  <c r="S162" i="20" s="1"/>
  <c r="P162" i="20"/>
  <c r="N162" i="20"/>
  <c r="M162" i="20"/>
  <c r="I162" i="20"/>
  <c r="J162" i="20" s="1"/>
  <c r="K162" i="20" s="1"/>
  <c r="H162" i="20"/>
  <c r="G162" i="20"/>
  <c r="F162" i="20"/>
  <c r="D162" i="20"/>
  <c r="AE161" i="20"/>
  <c r="AD161" i="20"/>
  <c r="AA161" i="20"/>
  <c r="Z161" i="20"/>
  <c r="Y161" i="20"/>
  <c r="W161" i="20"/>
  <c r="V161" i="20"/>
  <c r="U161" i="20"/>
  <c r="T161" i="20"/>
  <c r="R161" i="20"/>
  <c r="S161" i="20" s="1"/>
  <c r="P161" i="20"/>
  <c r="N161" i="20"/>
  <c r="M161" i="20"/>
  <c r="I161" i="20"/>
  <c r="J161" i="20" s="1"/>
  <c r="K161" i="20" s="1"/>
  <c r="H161" i="20"/>
  <c r="G161" i="20"/>
  <c r="F161" i="20"/>
  <c r="D161" i="20"/>
  <c r="AE160" i="20"/>
  <c r="AD160" i="20"/>
  <c r="AA160" i="20"/>
  <c r="Z160" i="20"/>
  <c r="Y160" i="20"/>
  <c r="W160" i="20"/>
  <c r="V160" i="20"/>
  <c r="U160" i="20"/>
  <c r="T160" i="20"/>
  <c r="R160" i="20"/>
  <c r="S160" i="20" s="1"/>
  <c r="P160" i="20"/>
  <c r="N160" i="20"/>
  <c r="M160" i="20"/>
  <c r="I160" i="20"/>
  <c r="J160" i="20" s="1"/>
  <c r="K160" i="20" s="1"/>
  <c r="H160" i="20"/>
  <c r="G160" i="20"/>
  <c r="F160" i="20"/>
  <c r="D160" i="20"/>
  <c r="AE159" i="20"/>
  <c r="AD159" i="20"/>
  <c r="AA159" i="20"/>
  <c r="Z159" i="20"/>
  <c r="Y159" i="20"/>
  <c r="W159" i="20"/>
  <c r="V159" i="20"/>
  <c r="U159" i="20"/>
  <c r="T159" i="20"/>
  <c r="R159" i="20"/>
  <c r="S159" i="20" s="1"/>
  <c r="P159" i="20"/>
  <c r="N159" i="20"/>
  <c r="M159" i="20"/>
  <c r="I159" i="20"/>
  <c r="J159" i="20" s="1"/>
  <c r="K159" i="20" s="1"/>
  <c r="H159" i="20"/>
  <c r="G159" i="20"/>
  <c r="F159" i="20"/>
  <c r="D159" i="20"/>
  <c r="AE158" i="20"/>
  <c r="AD158" i="20"/>
  <c r="AA158" i="20"/>
  <c r="Z158" i="20"/>
  <c r="Y158" i="20"/>
  <c r="W158" i="20"/>
  <c r="V158" i="20"/>
  <c r="U158" i="20"/>
  <c r="T158" i="20"/>
  <c r="R158" i="20"/>
  <c r="S158" i="20" s="1"/>
  <c r="P158" i="20"/>
  <c r="N158" i="20"/>
  <c r="M158" i="20"/>
  <c r="I158" i="20"/>
  <c r="J158" i="20" s="1"/>
  <c r="K158" i="20" s="1"/>
  <c r="H158" i="20"/>
  <c r="G158" i="20"/>
  <c r="F158" i="20"/>
  <c r="D158" i="20"/>
  <c r="AE157" i="20"/>
  <c r="AD157" i="20"/>
  <c r="AA157" i="20"/>
  <c r="Z157" i="20"/>
  <c r="Y157" i="20"/>
  <c r="W157" i="20"/>
  <c r="V157" i="20"/>
  <c r="U157" i="20"/>
  <c r="T157" i="20"/>
  <c r="R157" i="20"/>
  <c r="S157" i="20" s="1"/>
  <c r="P157" i="20"/>
  <c r="N157" i="20"/>
  <c r="M157" i="20"/>
  <c r="I157" i="20"/>
  <c r="J157" i="20" s="1"/>
  <c r="K157" i="20" s="1"/>
  <c r="H157" i="20"/>
  <c r="G157" i="20"/>
  <c r="F157" i="20"/>
  <c r="D157" i="20"/>
  <c r="AE156" i="20"/>
  <c r="AD156" i="20"/>
  <c r="AA156" i="20"/>
  <c r="Z156" i="20"/>
  <c r="Y156" i="20"/>
  <c r="W156" i="20"/>
  <c r="V156" i="20"/>
  <c r="U156" i="20"/>
  <c r="T156" i="20"/>
  <c r="R156" i="20"/>
  <c r="S156" i="20" s="1"/>
  <c r="P156" i="20"/>
  <c r="N156" i="20"/>
  <c r="M156" i="20"/>
  <c r="I156" i="20"/>
  <c r="J156" i="20" s="1"/>
  <c r="K156" i="20" s="1"/>
  <c r="H156" i="20"/>
  <c r="G156" i="20"/>
  <c r="F156" i="20"/>
  <c r="D156" i="20"/>
  <c r="AE155" i="20"/>
  <c r="AD155" i="20"/>
  <c r="AA155" i="20"/>
  <c r="Z155" i="20"/>
  <c r="Y155" i="20"/>
  <c r="W155" i="20"/>
  <c r="V155" i="20"/>
  <c r="U155" i="20"/>
  <c r="T155" i="20"/>
  <c r="R155" i="20"/>
  <c r="S155" i="20" s="1"/>
  <c r="P155" i="20"/>
  <c r="N155" i="20"/>
  <c r="M155" i="20"/>
  <c r="J155" i="20"/>
  <c r="K155" i="20" s="1"/>
  <c r="I155" i="20"/>
  <c r="H155" i="20"/>
  <c r="G155" i="20"/>
  <c r="F155" i="20"/>
  <c r="D155" i="20"/>
  <c r="AE154" i="20"/>
  <c r="AD154" i="20"/>
  <c r="AA154" i="20"/>
  <c r="Z154" i="20"/>
  <c r="Y154" i="20"/>
  <c r="W154" i="20"/>
  <c r="V154" i="20"/>
  <c r="U154" i="20"/>
  <c r="T154" i="20"/>
  <c r="R154" i="20"/>
  <c r="S154" i="20" s="1"/>
  <c r="P154" i="20"/>
  <c r="N154" i="20"/>
  <c r="M154" i="20"/>
  <c r="I154" i="20"/>
  <c r="J154" i="20" s="1"/>
  <c r="K154" i="20" s="1"/>
  <c r="H154" i="20"/>
  <c r="G154" i="20"/>
  <c r="F154" i="20"/>
  <c r="D154" i="20"/>
  <c r="AE153" i="20"/>
  <c r="AD153" i="20"/>
  <c r="AA153" i="20"/>
  <c r="Z153" i="20"/>
  <c r="Y153" i="20"/>
  <c r="W153" i="20"/>
  <c r="V153" i="20"/>
  <c r="U153" i="20"/>
  <c r="T153" i="20"/>
  <c r="R153" i="20"/>
  <c r="S153" i="20" s="1"/>
  <c r="P153" i="20"/>
  <c r="N153" i="20"/>
  <c r="M153" i="20"/>
  <c r="I153" i="20"/>
  <c r="J153" i="20" s="1"/>
  <c r="K153" i="20" s="1"/>
  <c r="H153" i="20"/>
  <c r="G153" i="20"/>
  <c r="F153" i="20"/>
  <c r="D153" i="20"/>
  <c r="AE152" i="20"/>
  <c r="AD152" i="20"/>
  <c r="AA152" i="20"/>
  <c r="Z152" i="20"/>
  <c r="Y152" i="20"/>
  <c r="W152" i="20"/>
  <c r="V152" i="20"/>
  <c r="U152" i="20"/>
  <c r="T152" i="20"/>
  <c r="R152" i="20"/>
  <c r="S152" i="20" s="1"/>
  <c r="P152" i="20"/>
  <c r="N152" i="20"/>
  <c r="M152" i="20"/>
  <c r="I152" i="20"/>
  <c r="J152" i="20" s="1"/>
  <c r="K152" i="20" s="1"/>
  <c r="H152" i="20"/>
  <c r="G152" i="20"/>
  <c r="F152" i="20"/>
  <c r="D152" i="20"/>
  <c r="AE151" i="20"/>
  <c r="AD151" i="20"/>
  <c r="AA151" i="20"/>
  <c r="Z151" i="20"/>
  <c r="Y151" i="20"/>
  <c r="W151" i="20"/>
  <c r="V151" i="20"/>
  <c r="U151" i="20"/>
  <c r="T151" i="20"/>
  <c r="R151" i="20"/>
  <c r="S151" i="20" s="1"/>
  <c r="P151" i="20"/>
  <c r="N151" i="20"/>
  <c r="M151" i="20"/>
  <c r="I151" i="20"/>
  <c r="J151" i="20" s="1"/>
  <c r="K151" i="20" s="1"/>
  <c r="H151" i="20"/>
  <c r="G151" i="20"/>
  <c r="F151" i="20"/>
  <c r="D151" i="20"/>
  <c r="AE110" i="20"/>
  <c r="AD110" i="20"/>
  <c r="AA110" i="20"/>
  <c r="Z110" i="20"/>
  <c r="Y110" i="20"/>
  <c r="W110" i="20"/>
  <c r="V110" i="20"/>
  <c r="U110" i="20"/>
  <c r="T110" i="20"/>
  <c r="R110" i="20"/>
  <c r="S110" i="20" s="1"/>
  <c r="P110" i="20"/>
  <c r="N110" i="20"/>
  <c r="M110" i="20"/>
  <c r="I110" i="20"/>
  <c r="J110" i="20" s="1"/>
  <c r="K110" i="20" s="1"/>
  <c r="H110" i="20"/>
  <c r="G110" i="20"/>
  <c r="F110" i="20"/>
  <c r="D110" i="20"/>
  <c r="AE109" i="20"/>
  <c r="AD109" i="20"/>
  <c r="AA109" i="20"/>
  <c r="Z109" i="20"/>
  <c r="Y109" i="20"/>
  <c r="W109" i="20"/>
  <c r="V109" i="20"/>
  <c r="U109" i="20"/>
  <c r="T109" i="20"/>
  <c r="R109" i="20"/>
  <c r="S109" i="20" s="1"/>
  <c r="P109" i="20"/>
  <c r="N109" i="20"/>
  <c r="M109" i="20"/>
  <c r="I109" i="20"/>
  <c r="J109" i="20" s="1"/>
  <c r="K109" i="20" s="1"/>
  <c r="H109" i="20"/>
  <c r="G109" i="20"/>
  <c r="F109" i="20"/>
  <c r="D109" i="20"/>
  <c r="AE108" i="20"/>
  <c r="AD108" i="20"/>
  <c r="AA108" i="20"/>
  <c r="Z108" i="20"/>
  <c r="Y108" i="20"/>
  <c r="W108" i="20"/>
  <c r="V108" i="20"/>
  <c r="U108" i="20"/>
  <c r="T108" i="20"/>
  <c r="R108" i="20"/>
  <c r="S108" i="20" s="1"/>
  <c r="P108" i="20"/>
  <c r="N108" i="20"/>
  <c r="M108" i="20"/>
  <c r="I108" i="20"/>
  <c r="J108" i="20" s="1"/>
  <c r="K108" i="20" s="1"/>
  <c r="H108" i="20"/>
  <c r="G108" i="20"/>
  <c r="F108" i="20"/>
  <c r="D108" i="20"/>
  <c r="AE107" i="20"/>
  <c r="AD107" i="20"/>
  <c r="AA107" i="20"/>
  <c r="Z107" i="20"/>
  <c r="Y107" i="20"/>
  <c r="W107" i="20"/>
  <c r="V107" i="20"/>
  <c r="U107" i="20"/>
  <c r="T107" i="20"/>
  <c r="R107" i="20"/>
  <c r="S107" i="20" s="1"/>
  <c r="P107" i="20"/>
  <c r="N107" i="20"/>
  <c r="M107" i="20"/>
  <c r="I107" i="20"/>
  <c r="J107" i="20" s="1"/>
  <c r="K107" i="20" s="1"/>
  <c r="H107" i="20"/>
  <c r="G107" i="20"/>
  <c r="F107" i="20"/>
  <c r="D107" i="20"/>
  <c r="AE106" i="20"/>
  <c r="AD106" i="20"/>
  <c r="AA106" i="20"/>
  <c r="Z106" i="20"/>
  <c r="Y106" i="20"/>
  <c r="W106" i="20"/>
  <c r="V106" i="20"/>
  <c r="U106" i="20"/>
  <c r="T106" i="20"/>
  <c r="R106" i="20"/>
  <c r="S106" i="20" s="1"/>
  <c r="P106" i="20"/>
  <c r="N106" i="20"/>
  <c r="M106" i="20"/>
  <c r="I106" i="20"/>
  <c r="J106" i="20" s="1"/>
  <c r="K106" i="20" s="1"/>
  <c r="H106" i="20"/>
  <c r="G106" i="20"/>
  <c r="F106" i="20"/>
  <c r="D106" i="20"/>
  <c r="AE105" i="20"/>
  <c r="AD105" i="20"/>
  <c r="AA105" i="20"/>
  <c r="Z105" i="20"/>
  <c r="Y105" i="20"/>
  <c r="W105" i="20"/>
  <c r="V105" i="20"/>
  <c r="U105" i="20"/>
  <c r="T105" i="20"/>
  <c r="R105" i="20"/>
  <c r="S105" i="20" s="1"/>
  <c r="P105" i="20"/>
  <c r="N105" i="20"/>
  <c r="M105" i="20"/>
  <c r="I105" i="20"/>
  <c r="J105" i="20" s="1"/>
  <c r="K105" i="20" s="1"/>
  <c r="H105" i="20"/>
  <c r="G105" i="20"/>
  <c r="F105" i="20"/>
  <c r="D105" i="20"/>
  <c r="AE104" i="20"/>
  <c r="AD104" i="20"/>
  <c r="AA104" i="20"/>
  <c r="Z104" i="20"/>
  <c r="Y104" i="20"/>
  <c r="W104" i="20"/>
  <c r="V104" i="20"/>
  <c r="U104" i="20"/>
  <c r="T104" i="20"/>
  <c r="R104" i="20"/>
  <c r="S104" i="20" s="1"/>
  <c r="P104" i="20"/>
  <c r="N104" i="20"/>
  <c r="M104" i="20"/>
  <c r="I104" i="20"/>
  <c r="J104" i="20" s="1"/>
  <c r="K104" i="20" s="1"/>
  <c r="H104" i="20"/>
  <c r="G104" i="20"/>
  <c r="F104" i="20"/>
  <c r="D104" i="20"/>
  <c r="AE103" i="20"/>
  <c r="AD103" i="20"/>
  <c r="AA103" i="20"/>
  <c r="Z103" i="20"/>
  <c r="Y103" i="20"/>
  <c r="W103" i="20"/>
  <c r="V103" i="20"/>
  <c r="U103" i="20"/>
  <c r="T103" i="20"/>
  <c r="R103" i="20"/>
  <c r="S103" i="20" s="1"/>
  <c r="P103" i="20"/>
  <c r="N103" i="20"/>
  <c r="M103" i="20"/>
  <c r="I103" i="20"/>
  <c r="J103" i="20" s="1"/>
  <c r="K103" i="20" s="1"/>
  <c r="H103" i="20"/>
  <c r="G103" i="20"/>
  <c r="F103" i="20"/>
  <c r="D103" i="20"/>
  <c r="AE102" i="20"/>
  <c r="AD102" i="20"/>
  <c r="AA102" i="20"/>
  <c r="Z102" i="20"/>
  <c r="Y102" i="20"/>
  <c r="W102" i="20"/>
  <c r="V102" i="20"/>
  <c r="U102" i="20"/>
  <c r="T102" i="20"/>
  <c r="R102" i="20"/>
  <c r="S102" i="20" s="1"/>
  <c r="P102" i="20"/>
  <c r="N102" i="20"/>
  <c r="M102" i="20"/>
  <c r="I102" i="20"/>
  <c r="J102" i="20" s="1"/>
  <c r="K102" i="20" s="1"/>
  <c r="H102" i="20"/>
  <c r="G102" i="20"/>
  <c r="F102" i="20"/>
  <c r="D102" i="20"/>
  <c r="AE101" i="20"/>
  <c r="AD101" i="20"/>
  <c r="AA101" i="20"/>
  <c r="Z101" i="20"/>
  <c r="Y101" i="20"/>
  <c r="W101" i="20"/>
  <c r="V101" i="20"/>
  <c r="U101" i="20"/>
  <c r="T101" i="20"/>
  <c r="R101" i="20"/>
  <c r="S101" i="20" s="1"/>
  <c r="P101" i="20"/>
  <c r="N101" i="20"/>
  <c r="M101" i="20"/>
  <c r="I101" i="20"/>
  <c r="J101" i="20" s="1"/>
  <c r="K101" i="20" s="1"/>
  <c r="H101" i="20"/>
  <c r="G101" i="20"/>
  <c r="F101" i="20"/>
  <c r="D101" i="20"/>
  <c r="AE100" i="20"/>
  <c r="AD100" i="20"/>
  <c r="AA100" i="20"/>
  <c r="Z100" i="20"/>
  <c r="Y100" i="20"/>
  <c r="W100" i="20"/>
  <c r="V100" i="20"/>
  <c r="U100" i="20"/>
  <c r="T100" i="20"/>
  <c r="R100" i="20"/>
  <c r="S100" i="20" s="1"/>
  <c r="P100" i="20"/>
  <c r="N100" i="20"/>
  <c r="M100" i="20"/>
  <c r="I100" i="20"/>
  <c r="J100" i="20" s="1"/>
  <c r="K100" i="20" s="1"/>
  <c r="H100" i="20"/>
  <c r="G100" i="20"/>
  <c r="F100" i="20"/>
  <c r="D100" i="20"/>
  <c r="AE99" i="20"/>
  <c r="AD99" i="20"/>
  <c r="AA99" i="20"/>
  <c r="Z99" i="20"/>
  <c r="Y99" i="20"/>
  <c r="W99" i="20"/>
  <c r="V99" i="20"/>
  <c r="U99" i="20"/>
  <c r="T99" i="20"/>
  <c r="R99" i="20"/>
  <c r="S99" i="20" s="1"/>
  <c r="P99" i="20"/>
  <c r="N99" i="20"/>
  <c r="M99" i="20"/>
  <c r="I99" i="20"/>
  <c r="J99" i="20" s="1"/>
  <c r="K99" i="20" s="1"/>
  <c r="H99" i="20"/>
  <c r="G99" i="20"/>
  <c r="F99" i="20"/>
  <c r="D99" i="20"/>
  <c r="AE98" i="20"/>
  <c r="AD98" i="20"/>
  <c r="AA98" i="20"/>
  <c r="Z98" i="20"/>
  <c r="Y98" i="20"/>
  <c r="W98" i="20"/>
  <c r="V98" i="20"/>
  <c r="U98" i="20"/>
  <c r="T98" i="20"/>
  <c r="R98" i="20"/>
  <c r="S98" i="20" s="1"/>
  <c r="P98" i="20"/>
  <c r="N98" i="20"/>
  <c r="M98" i="20"/>
  <c r="I98" i="20"/>
  <c r="J98" i="20" s="1"/>
  <c r="K98" i="20" s="1"/>
  <c r="H98" i="20"/>
  <c r="G98" i="20"/>
  <c r="F98" i="20"/>
  <c r="D98" i="20"/>
  <c r="AE97" i="20"/>
  <c r="AD97" i="20"/>
  <c r="AA97" i="20"/>
  <c r="Z97" i="20"/>
  <c r="Y97" i="20"/>
  <c r="W97" i="20"/>
  <c r="V97" i="20"/>
  <c r="U97" i="20"/>
  <c r="T97" i="20"/>
  <c r="R97" i="20"/>
  <c r="S97" i="20" s="1"/>
  <c r="P97" i="20"/>
  <c r="N97" i="20"/>
  <c r="M97" i="20"/>
  <c r="I97" i="20"/>
  <c r="J97" i="20" s="1"/>
  <c r="K97" i="20" s="1"/>
  <c r="H97" i="20"/>
  <c r="G97" i="20"/>
  <c r="F97" i="20"/>
  <c r="D97" i="20"/>
  <c r="AE96" i="20"/>
  <c r="AD96" i="20"/>
  <c r="AA96" i="20"/>
  <c r="Z96" i="20"/>
  <c r="Y96" i="20"/>
  <c r="W96" i="20"/>
  <c r="V96" i="20"/>
  <c r="U96" i="20"/>
  <c r="T96" i="20"/>
  <c r="R96" i="20"/>
  <c r="S96" i="20" s="1"/>
  <c r="P96" i="20"/>
  <c r="N96" i="20"/>
  <c r="M96" i="20"/>
  <c r="I96" i="20"/>
  <c r="J96" i="20" s="1"/>
  <c r="K96" i="20" s="1"/>
  <c r="H96" i="20"/>
  <c r="G96" i="20"/>
  <c r="F96" i="20"/>
  <c r="D96" i="20"/>
  <c r="AE95" i="20"/>
  <c r="AD95" i="20"/>
  <c r="AA95" i="20"/>
  <c r="Z95" i="20"/>
  <c r="Y95" i="20"/>
  <c r="W95" i="20"/>
  <c r="V95" i="20"/>
  <c r="U95" i="20"/>
  <c r="T95" i="20"/>
  <c r="R95" i="20"/>
  <c r="S95" i="20" s="1"/>
  <c r="P95" i="20"/>
  <c r="N95" i="20"/>
  <c r="M95" i="20"/>
  <c r="I95" i="20"/>
  <c r="J95" i="20" s="1"/>
  <c r="K95" i="20" s="1"/>
  <c r="H95" i="20"/>
  <c r="G95" i="20"/>
  <c r="F95" i="20"/>
  <c r="D95" i="20"/>
  <c r="AE94" i="20"/>
  <c r="AD94" i="20"/>
  <c r="AA94" i="20"/>
  <c r="Z94" i="20"/>
  <c r="Y94" i="20"/>
  <c r="W94" i="20"/>
  <c r="V94" i="20"/>
  <c r="U94" i="20"/>
  <c r="T94" i="20"/>
  <c r="R94" i="20"/>
  <c r="S94" i="20" s="1"/>
  <c r="P94" i="20"/>
  <c r="N94" i="20"/>
  <c r="M94" i="20"/>
  <c r="I94" i="20"/>
  <c r="J94" i="20" s="1"/>
  <c r="K94" i="20" s="1"/>
  <c r="H94" i="20"/>
  <c r="G94" i="20"/>
  <c r="F94" i="20"/>
  <c r="D94" i="20"/>
  <c r="AE93" i="20"/>
  <c r="AD93" i="20"/>
  <c r="AA93" i="20"/>
  <c r="Z93" i="20"/>
  <c r="Y93" i="20"/>
  <c r="W93" i="20"/>
  <c r="V93" i="20"/>
  <c r="U93" i="20"/>
  <c r="T93" i="20"/>
  <c r="R93" i="20"/>
  <c r="S93" i="20" s="1"/>
  <c r="P93" i="20"/>
  <c r="N93" i="20"/>
  <c r="M93" i="20"/>
  <c r="I93" i="20"/>
  <c r="J93" i="20" s="1"/>
  <c r="K93" i="20" s="1"/>
  <c r="H93" i="20"/>
  <c r="G93" i="20"/>
  <c r="F93" i="20"/>
  <c r="D93" i="20"/>
  <c r="AE92" i="20"/>
  <c r="AD92" i="20"/>
  <c r="AA92" i="20"/>
  <c r="Z92" i="20"/>
  <c r="Y92" i="20"/>
  <c r="W92" i="20"/>
  <c r="V92" i="20"/>
  <c r="U92" i="20"/>
  <c r="T92" i="20"/>
  <c r="R92" i="20"/>
  <c r="S92" i="20" s="1"/>
  <c r="P92" i="20"/>
  <c r="N92" i="20"/>
  <c r="M92" i="20"/>
  <c r="I92" i="20"/>
  <c r="J92" i="20" s="1"/>
  <c r="K92" i="20" s="1"/>
  <c r="H92" i="20"/>
  <c r="G92" i="20"/>
  <c r="F92" i="20"/>
  <c r="D92" i="20"/>
  <c r="AE91" i="20"/>
  <c r="AD91" i="20"/>
  <c r="AA91" i="20"/>
  <c r="Z91" i="20"/>
  <c r="Y91" i="20"/>
  <c r="W91" i="20"/>
  <c r="V91" i="20"/>
  <c r="U91" i="20"/>
  <c r="T91" i="20"/>
  <c r="R91" i="20"/>
  <c r="S91" i="20" s="1"/>
  <c r="P91" i="20"/>
  <c r="N91" i="20"/>
  <c r="M91" i="20"/>
  <c r="I91" i="20"/>
  <c r="J91" i="20" s="1"/>
  <c r="K91" i="20" s="1"/>
  <c r="H91" i="20"/>
  <c r="G91" i="20"/>
  <c r="F91" i="20"/>
  <c r="D91" i="20"/>
  <c r="AE60" i="20"/>
  <c r="AD60" i="20"/>
  <c r="AA60" i="20"/>
  <c r="Z60" i="20"/>
  <c r="Y60" i="20"/>
  <c r="W60" i="20"/>
  <c r="V60" i="20"/>
  <c r="U60" i="20"/>
  <c r="T60" i="20"/>
  <c r="R60" i="20"/>
  <c r="S60" i="20" s="1"/>
  <c r="P60" i="20"/>
  <c r="N60" i="20"/>
  <c r="M60" i="20"/>
  <c r="I60" i="20"/>
  <c r="J60" i="20" s="1"/>
  <c r="K60" i="20" s="1"/>
  <c r="H60" i="20"/>
  <c r="G60" i="20"/>
  <c r="F60" i="20"/>
  <c r="D60" i="20"/>
  <c r="AE59" i="20"/>
  <c r="AD59" i="20"/>
  <c r="AA59" i="20"/>
  <c r="Z59" i="20"/>
  <c r="Y59" i="20"/>
  <c r="W59" i="20"/>
  <c r="V59" i="20"/>
  <c r="U59" i="20"/>
  <c r="T59" i="20"/>
  <c r="R59" i="20"/>
  <c r="S59" i="20" s="1"/>
  <c r="P59" i="20"/>
  <c r="N59" i="20"/>
  <c r="M59" i="20"/>
  <c r="I59" i="20"/>
  <c r="J59" i="20" s="1"/>
  <c r="K59" i="20" s="1"/>
  <c r="H59" i="20"/>
  <c r="G59" i="20"/>
  <c r="F59" i="20"/>
  <c r="D59" i="20"/>
  <c r="AE58" i="20"/>
  <c r="AD58" i="20"/>
  <c r="AA58" i="20"/>
  <c r="Z58" i="20"/>
  <c r="Y58" i="20"/>
  <c r="W58" i="20"/>
  <c r="V58" i="20"/>
  <c r="U58" i="20"/>
  <c r="T58" i="20"/>
  <c r="R58" i="20"/>
  <c r="S58" i="20" s="1"/>
  <c r="P58" i="20"/>
  <c r="N58" i="20"/>
  <c r="M58" i="20"/>
  <c r="I58" i="20"/>
  <c r="J58" i="20" s="1"/>
  <c r="K58" i="20" s="1"/>
  <c r="H58" i="20"/>
  <c r="G58" i="20"/>
  <c r="F58" i="20"/>
  <c r="D58" i="20"/>
  <c r="AE57" i="20"/>
  <c r="AD57" i="20"/>
  <c r="AA57" i="20"/>
  <c r="Z57" i="20"/>
  <c r="Y57" i="20"/>
  <c r="W57" i="20"/>
  <c r="V57" i="20"/>
  <c r="U57" i="20"/>
  <c r="T57" i="20"/>
  <c r="R57" i="20"/>
  <c r="S57" i="20" s="1"/>
  <c r="P57" i="20"/>
  <c r="N57" i="20"/>
  <c r="M57" i="20"/>
  <c r="I57" i="20"/>
  <c r="J57" i="20" s="1"/>
  <c r="K57" i="20" s="1"/>
  <c r="H57" i="20"/>
  <c r="G57" i="20"/>
  <c r="F57" i="20"/>
  <c r="D57" i="20"/>
  <c r="AE56" i="20"/>
  <c r="AD56" i="20"/>
  <c r="AA56" i="20"/>
  <c r="Z56" i="20"/>
  <c r="Y56" i="20"/>
  <c r="W56" i="20"/>
  <c r="V56" i="20"/>
  <c r="U56" i="20"/>
  <c r="T56" i="20"/>
  <c r="R56" i="20"/>
  <c r="S56" i="20" s="1"/>
  <c r="P56" i="20"/>
  <c r="N56" i="20"/>
  <c r="M56" i="20"/>
  <c r="I56" i="20"/>
  <c r="J56" i="20" s="1"/>
  <c r="K56" i="20" s="1"/>
  <c r="H56" i="20"/>
  <c r="G56" i="20"/>
  <c r="F56" i="20"/>
  <c r="D56" i="20"/>
  <c r="AE55" i="20"/>
  <c r="AD55" i="20"/>
  <c r="AA55" i="20"/>
  <c r="Z55" i="20"/>
  <c r="Y55" i="20"/>
  <c r="W55" i="20"/>
  <c r="V55" i="20"/>
  <c r="U55" i="20"/>
  <c r="T55" i="20"/>
  <c r="R55" i="20"/>
  <c r="S55" i="20" s="1"/>
  <c r="P55" i="20"/>
  <c r="N55" i="20"/>
  <c r="M55" i="20"/>
  <c r="I55" i="20"/>
  <c r="J55" i="20" s="1"/>
  <c r="K55" i="20" s="1"/>
  <c r="H55" i="20"/>
  <c r="G55" i="20"/>
  <c r="F55" i="20"/>
  <c r="D55" i="20"/>
  <c r="AE54" i="20"/>
  <c r="AD54" i="20"/>
  <c r="AA54" i="20"/>
  <c r="Z54" i="20"/>
  <c r="Y54" i="20"/>
  <c r="W54" i="20"/>
  <c r="V54" i="20"/>
  <c r="U54" i="20"/>
  <c r="T54" i="20"/>
  <c r="R54" i="20"/>
  <c r="S54" i="20" s="1"/>
  <c r="P54" i="20"/>
  <c r="N54" i="20"/>
  <c r="M54" i="20"/>
  <c r="I54" i="20"/>
  <c r="J54" i="20" s="1"/>
  <c r="K54" i="20" s="1"/>
  <c r="H54" i="20"/>
  <c r="G54" i="20"/>
  <c r="F54" i="20"/>
  <c r="D54" i="20"/>
  <c r="AE53" i="20"/>
  <c r="AD53" i="20"/>
  <c r="AA53" i="20"/>
  <c r="Z53" i="20"/>
  <c r="AB53" i="20" s="1"/>
  <c r="Y53" i="20"/>
  <c r="W53" i="20"/>
  <c r="V53" i="20"/>
  <c r="U53" i="20"/>
  <c r="T53" i="20"/>
  <c r="R53" i="20"/>
  <c r="S53" i="20" s="1"/>
  <c r="P53" i="20"/>
  <c r="N53" i="20"/>
  <c r="M53" i="20"/>
  <c r="I53" i="20"/>
  <c r="J53" i="20" s="1"/>
  <c r="K53" i="20" s="1"/>
  <c r="H53" i="20"/>
  <c r="G53" i="20"/>
  <c r="F53" i="20"/>
  <c r="D53" i="20"/>
  <c r="AE52" i="20"/>
  <c r="AD52" i="20"/>
  <c r="AA52" i="20"/>
  <c r="Z52" i="20"/>
  <c r="Y52" i="20"/>
  <c r="W52" i="20"/>
  <c r="V52" i="20"/>
  <c r="U52" i="20"/>
  <c r="T52" i="20"/>
  <c r="R52" i="20"/>
  <c r="S52" i="20" s="1"/>
  <c r="P52" i="20"/>
  <c r="N52" i="20"/>
  <c r="M52" i="20"/>
  <c r="I52" i="20"/>
  <c r="J52" i="20" s="1"/>
  <c r="K52" i="20" s="1"/>
  <c r="H52" i="20"/>
  <c r="G52" i="20"/>
  <c r="F52" i="20"/>
  <c r="D52" i="20"/>
  <c r="AE51" i="20"/>
  <c r="AD51" i="20"/>
  <c r="AA51" i="20"/>
  <c r="Z51" i="20"/>
  <c r="Y51" i="20"/>
  <c r="W51" i="20"/>
  <c r="V51" i="20"/>
  <c r="U51" i="20"/>
  <c r="T51" i="20"/>
  <c r="R51" i="20"/>
  <c r="S51" i="20" s="1"/>
  <c r="P51" i="20"/>
  <c r="N51" i="20"/>
  <c r="M51" i="20"/>
  <c r="I51" i="20"/>
  <c r="J51" i="20" s="1"/>
  <c r="K51" i="20" s="1"/>
  <c r="H51" i="20"/>
  <c r="G51" i="20"/>
  <c r="F51" i="20"/>
  <c r="D51" i="20"/>
  <c r="AE50" i="20"/>
  <c r="AD50" i="20"/>
  <c r="AA50" i="20"/>
  <c r="Z50" i="20"/>
  <c r="Y50" i="20"/>
  <c r="W50" i="20"/>
  <c r="V50" i="20"/>
  <c r="U50" i="20"/>
  <c r="T50" i="20"/>
  <c r="S50" i="20"/>
  <c r="R50" i="20"/>
  <c r="P50" i="20"/>
  <c r="N50" i="20"/>
  <c r="M50" i="20"/>
  <c r="I50" i="20"/>
  <c r="J50" i="20" s="1"/>
  <c r="K50" i="20" s="1"/>
  <c r="H50" i="20"/>
  <c r="G50" i="20"/>
  <c r="F50" i="20"/>
  <c r="D50" i="20"/>
  <c r="AE49" i="20"/>
  <c r="AD49" i="20"/>
  <c r="AA49" i="20"/>
  <c r="Z49" i="20"/>
  <c r="Y49" i="20"/>
  <c r="W49" i="20"/>
  <c r="V49" i="20"/>
  <c r="U49" i="20"/>
  <c r="T49" i="20"/>
  <c r="R49" i="20"/>
  <c r="S49" i="20" s="1"/>
  <c r="P49" i="20"/>
  <c r="N49" i="20"/>
  <c r="M49" i="20"/>
  <c r="I49" i="20"/>
  <c r="J49" i="20" s="1"/>
  <c r="K49" i="20" s="1"/>
  <c r="H49" i="20"/>
  <c r="G49" i="20"/>
  <c r="F49" i="20"/>
  <c r="D49" i="20"/>
  <c r="AE48" i="20"/>
  <c r="AD48" i="20"/>
  <c r="AA48" i="20"/>
  <c r="Z48" i="20"/>
  <c r="Y48" i="20"/>
  <c r="W48" i="20"/>
  <c r="V48" i="20"/>
  <c r="U48" i="20"/>
  <c r="T48" i="20"/>
  <c r="R48" i="20"/>
  <c r="S48" i="20" s="1"/>
  <c r="P48" i="20"/>
  <c r="N48" i="20"/>
  <c r="M48" i="20"/>
  <c r="I48" i="20"/>
  <c r="J48" i="20" s="1"/>
  <c r="K48" i="20" s="1"/>
  <c r="H48" i="20"/>
  <c r="G48" i="20"/>
  <c r="F48" i="20"/>
  <c r="D48" i="20"/>
  <c r="AE47" i="20"/>
  <c r="AD47" i="20"/>
  <c r="AA47" i="20"/>
  <c r="Z47" i="20"/>
  <c r="Y47" i="20"/>
  <c r="W47" i="20"/>
  <c r="V47" i="20"/>
  <c r="U47" i="20"/>
  <c r="T47" i="20"/>
  <c r="R47" i="20"/>
  <c r="S47" i="20" s="1"/>
  <c r="P47" i="20"/>
  <c r="N47" i="20"/>
  <c r="M47" i="20"/>
  <c r="I47" i="20"/>
  <c r="J47" i="20" s="1"/>
  <c r="K47" i="20" s="1"/>
  <c r="H47" i="20"/>
  <c r="G47" i="20"/>
  <c r="F47" i="20"/>
  <c r="D47" i="20"/>
  <c r="AE46" i="20"/>
  <c r="AD46" i="20"/>
  <c r="AA46" i="20"/>
  <c r="Z46" i="20"/>
  <c r="Y46" i="20"/>
  <c r="W46" i="20"/>
  <c r="V46" i="20"/>
  <c r="U46" i="20"/>
  <c r="T46" i="20"/>
  <c r="R46" i="20"/>
  <c r="S46" i="20" s="1"/>
  <c r="P46" i="20"/>
  <c r="N46" i="20"/>
  <c r="M46" i="20"/>
  <c r="I46" i="20"/>
  <c r="J46" i="20" s="1"/>
  <c r="K46" i="20" s="1"/>
  <c r="H46" i="20"/>
  <c r="G46" i="20"/>
  <c r="F46" i="20"/>
  <c r="D46" i="20"/>
  <c r="AE45" i="20"/>
  <c r="AD45" i="20"/>
  <c r="AA45" i="20"/>
  <c r="Z45" i="20"/>
  <c r="Y45" i="20"/>
  <c r="W45" i="20"/>
  <c r="V45" i="20"/>
  <c r="U45" i="20"/>
  <c r="T45" i="20"/>
  <c r="R45" i="20"/>
  <c r="S45" i="20" s="1"/>
  <c r="P45" i="20"/>
  <c r="N45" i="20"/>
  <c r="M45" i="20"/>
  <c r="I45" i="20"/>
  <c r="J45" i="20" s="1"/>
  <c r="K45" i="20" s="1"/>
  <c r="H45" i="20"/>
  <c r="G45" i="20"/>
  <c r="F45" i="20"/>
  <c r="D45" i="20"/>
  <c r="AE44" i="20"/>
  <c r="AD44" i="20"/>
  <c r="AA44" i="20"/>
  <c r="Z44" i="20"/>
  <c r="Y44" i="20"/>
  <c r="W44" i="20"/>
  <c r="V44" i="20"/>
  <c r="U44" i="20"/>
  <c r="T44" i="20"/>
  <c r="R44" i="20"/>
  <c r="S44" i="20" s="1"/>
  <c r="P44" i="20"/>
  <c r="N44" i="20"/>
  <c r="M44" i="20"/>
  <c r="I44" i="20"/>
  <c r="J44" i="20" s="1"/>
  <c r="K44" i="20" s="1"/>
  <c r="H44" i="20"/>
  <c r="G44" i="20"/>
  <c r="F44" i="20"/>
  <c r="D44" i="20"/>
  <c r="AE43" i="20"/>
  <c r="AD43" i="20"/>
  <c r="AA43" i="20"/>
  <c r="Z43" i="20"/>
  <c r="Y43" i="20"/>
  <c r="W43" i="20"/>
  <c r="V43" i="20"/>
  <c r="U43" i="20"/>
  <c r="T43" i="20"/>
  <c r="R43" i="20"/>
  <c r="S43" i="20" s="1"/>
  <c r="P43" i="20"/>
  <c r="N43" i="20"/>
  <c r="M43" i="20"/>
  <c r="I43" i="20"/>
  <c r="J43" i="20" s="1"/>
  <c r="K43" i="20" s="1"/>
  <c r="H43" i="20"/>
  <c r="G43" i="20"/>
  <c r="F43" i="20"/>
  <c r="D43" i="20"/>
  <c r="AE42" i="20"/>
  <c r="AD42" i="20"/>
  <c r="AA42" i="20"/>
  <c r="Z42" i="20"/>
  <c r="Y42" i="20"/>
  <c r="W42" i="20"/>
  <c r="V42" i="20"/>
  <c r="U42" i="20"/>
  <c r="T42" i="20"/>
  <c r="R42" i="20"/>
  <c r="S42" i="20" s="1"/>
  <c r="P42" i="20"/>
  <c r="N42" i="20"/>
  <c r="M42" i="20"/>
  <c r="I42" i="20"/>
  <c r="J42" i="20" s="1"/>
  <c r="K42" i="20" s="1"/>
  <c r="H42" i="20"/>
  <c r="G42" i="20"/>
  <c r="F42" i="20"/>
  <c r="D42" i="20"/>
  <c r="AE41" i="20"/>
  <c r="AD41" i="20"/>
  <c r="AA41" i="20"/>
  <c r="Z41" i="20"/>
  <c r="Y41" i="20"/>
  <c r="W41" i="20"/>
  <c r="V41" i="20"/>
  <c r="U41" i="20"/>
  <c r="T41" i="20"/>
  <c r="R41" i="20"/>
  <c r="S41" i="20" s="1"/>
  <c r="P41" i="20"/>
  <c r="N41" i="20"/>
  <c r="M41" i="20"/>
  <c r="I41" i="20"/>
  <c r="J41" i="20" s="1"/>
  <c r="K41" i="20" s="1"/>
  <c r="H41" i="20"/>
  <c r="G41" i="20"/>
  <c r="F41" i="20"/>
  <c r="D41" i="20"/>
  <c r="AB155" i="20" l="1"/>
  <c r="AB157" i="20"/>
  <c r="AB158" i="20"/>
  <c r="AB159" i="20"/>
  <c r="AB162" i="20"/>
  <c r="AB163" i="20"/>
  <c r="AB165" i="20"/>
  <c r="AB169" i="20"/>
  <c r="AB170" i="20"/>
  <c r="AB223" i="20"/>
  <c r="AB224" i="20"/>
  <c r="AB227" i="20"/>
  <c r="AB228" i="20"/>
  <c r="AB231" i="20"/>
  <c r="AB232" i="20"/>
  <c r="AB235" i="20"/>
  <c r="AB236" i="20"/>
  <c r="AB239" i="20"/>
  <c r="AB240" i="20"/>
  <c r="AB292" i="20"/>
  <c r="AB294" i="20"/>
  <c r="AB296" i="20"/>
  <c r="AB297" i="20"/>
  <c r="AB298" i="20"/>
  <c r="AB300" i="20"/>
  <c r="AB302" i="20"/>
  <c r="AB304" i="20"/>
  <c r="AB305" i="20"/>
  <c r="AB306" i="20"/>
  <c r="AB308" i="20"/>
  <c r="AB310" i="20"/>
  <c r="AB95" i="20"/>
  <c r="AB98" i="20"/>
  <c r="AB293" i="20"/>
  <c r="AB301" i="20"/>
  <c r="AB309" i="20"/>
  <c r="AB58" i="20"/>
  <c r="AB92" i="20"/>
  <c r="AB93" i="20"/>
  <c r="AB152" i="20"/>
  <c r="AB221" i="20"/>
  <c r="AB225" i="20"/>
  <c r="AB229" i="20"/>
  <c r="AB233" i="20"/>
  <c r="AB237" i="20"/>
  <c r="AB291" i="20"/>
  <c r="AB299" i="20"/>
  <c r="AB307" i="20"/>
  <c r="AB60" i="20"/>
  <c r="AB110" i="20"/>
  <c r="AB154" i="20"/>
  <c r="AB295" i="20"/>
  <c r="AB303" i="20"/>
  <c r="AB43" i="20"/>
  <c r="AB106" i="20"/>
  <c r="AB160" i="20"/>
  <c r="AB222" i="20"/>
  <c r="AB226" i="20"/>
  <c r="AB230" i="20"/>
  <c r="AB234" i="20"/>
  <c r="AB238" i="20"/>
  <c r="AB99" i="20"/>
  <c r="AB49" i="20"/>
  <c r="AB167" i="20"/>
  <c r="AB94" i="20"/>
  <c r="AB109" i="20"/>
  <c r="AB55" i="20"/>
  <c r="AB41" i="20"/>
  <c r="AB45" i="20"/>
  <c r="AB153" i="20"/>
  <c r="AB164" i="20"/>
  <c r="AB168" i="20"/>
  <c r="AB156" i="20"/>
  <c r="AB46" i="20"/>
  <c r="AB105" i="20"/>
  <c r="AB151" i="20"/>
  <c r="AB166" i="20"/>
  <c r="AB91" i="20"/>
  <c r="AB102" i="20"/>
  <c r="AB161" i="20"/>
  <c r="AB100" i="20"/>
  <c r="AB56" i="20"/>
  <c r="AB96" i="20"/>
  <c r="AB101" i="20"/>
  <c r="AB107" i="20"/>
  <c r="AB42" i="20"/>
  <c r="AB47" i="20"/>
  <c r="AB50" i="20"/>
  <c r="AB57" i="20"/>
  <c r="AB59" i="20"/>
  <c r="AB97" i="20"/>
  <c r="AB103" i="20"/>
  <c r="AB108" i="20"/>
  <c r="AB54" i="20"/>
  <c r="AB104" i="20"/>
  <c r="AB48" i="20"/>
  <c r="AB44" i="20"/>
  <c r="AB51" i="20"/>
  <c r="AB52" i="20"/>
  <c r="F1188" i="14"/>
  <c r="F1186" i="14"/>
  <c r="F1184" i="14"/>
  <c r="F1182" i="14"/>
  <c r="F1180" i="14"/>
  <c r="F894" i="14" l="1"/>
  <c r="F890" i="14"/>
  <c r="F886" i="14"/>
  <c r="F1396" i="14" l="1"/>
  <c r="F1394" i="14"/>
  <c r="F1392" i="14"/>
  <c r="F1390" i="14"/>
  <c r="F1395" i="14"/>
  <c r="F1393" i="14"/>
  <c r="G17" i="20" l="1"/>
  <c r="G18" i="20"/>
  <c r="G19" i="20"/>
  <c r="G20" i="20"/>
  <c r="C416" i="1"/>
  <c r="C417"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I775" i="1"/>
  <c r="H775" i="1"/>
  <c r="G775"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I668" i="1"/>
  <c r="H668" i="1"/>
  <c r="G668"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I561" i="1"/>
  <c r="H561" i="1"/>
  <c r="G561" i="1"/>
  <c r="H454" i="1"/>
  <c r="K454" i="1"/>
  <c r="H455"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I454" i="1"/>
  <c r="L454" i="1"/>
  <c r="I455"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G454" i="1"/>
  <c r="J454" i="1"/>
  <c r="G455"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H347" i="1"/>
  <c r="K347" i="1"/>
  <c r="H348"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I347" i="1"/>
  <c r="L347" i="1"/>
  <c r="I348"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G347" i="1"/>
  <c r="J347" i="1"/>
  <c r="G348"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H240" i="1"/>
  <c r="K240" i="1"/>
  <c r="H241"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I240" i="1"/>
  <c r="L240" i="1"/>
  <c r="I241"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G240" i="1"/>
  <c r="J240" i="1"/>
  <c r="G241"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H133" i="1"/>
  <c r="K133" i="1"/>
  <c r="H134"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I133" i="1"/>
  <c r="L133" i="1"/>
  <c r="I134"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G133" i="1"/>
  <c r="J133" i="1"/>
  <c r="G134"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26" i="1"/>
  <c r="J26" i="1" s="1"/>
  <c r="G27" i="1"/>
  <c r="J27" i="1"/>
  <c r="J28" i="1"/>
  <c r="J29" i="1"/>
  <c r="J30" i="1"/>
  <c r="J31" i="1"/>
  <c r="J32" i="1"/>
  <c r="J33" i="1"/>
  <c r="J34" i="1"/>
  <c r="J35" i="1"/>
  <c r="J36" i="1"/>
  <c r="J37" i="1"/>
  <c r="J38" i="1"/>
  <c r="J39" i="1"/>
  <c r="J40" i="1"/>
  <c r="J41" i="1"/>
  <c r="J42" i="1"/>
  <c r="J43" i="1"/>
  <c r="J44" i="1"/>
  <c r="J45" i="1"/>
  <c r="J46" i="1"/>
  <c r="J47" i="1"/>
  <c r="J48" i="1"/>
  <c r="J50" i="1"/>
  <c r="J51" i="1"/>
  <c r="J52" i="1"/>
  <c r="J53" i="1"/>
  <c r="J54" i="1"/>
  <c r="J55" i="1"/>
  <c r="H26" i="1"/>
  <c r="K26" i="1" s="1"/>
  <c r="H27"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I26" i="1"/>
  <c r="L26" i="1" s="1"/>
  <c r="I27"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I26" i="9"/>
  <c r="L26" i="9" s="1"/>
  <c r="H26" i="9"/>
  <c r="K26" i="9" s="1"/>
  <c r="G26" i="9"/>
  <c r="J26" i="9" s="1"/>
  <c r="E61"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I60" i="19"/>
  <c r="L60" i="19"/>
  <c r="H60" i="19"/>
  <c r="K60" i="19"/>
  <c r="G60" i="19"/>
  <c r="J60" i="19"/>
  <c r="I26" i="19"/>
  <c r="L26" i="19" s="1"/>
  <c r="H26" i="19"/>
  <c r="K26" i="19" s="1"/>
  <c r="G26" i="19"/>
  <c r="J26" i="19" s="1"/>
  <c r="C27" i="9"/>
  <c r="G278" i="20"/>
  <c r="G279" i="20"/>
  <c r="G213" i="20"/>
  <c r="G214" i="20"/>
  <c r="G148" i="20"/>
  <c r="G149" i="20"/>
  <c r="G83" i="20"/>
  <c r="G84" i="20"/>
  <c r="P17" i="20"/>
  <c r="Z17" i="20" s="1"/>
  <c r="AA18" i="20"/>
  <c r="Z18" i="20"/>
  <c r="P19" i="20"/>
  <c r="Z19" i="20"/>
  <c r="AA19" i="20"/>
  <c r="Z20" i="20"/>
  <c r="AA20" i="20"/>
  <c r="Z21" i="20"/>
  <c r="AA21" i="20"/>
  <c r="P82" i="20"/>
  <c r="Z82" i="20" s="1"/>
  <c r="AB82" i="20" s="1"/>
  <c r="AA82" i="20"/>
  <c r="Z83" i="20"/>
  <c r="AA83" i="20"/>
  <c r="P84" i="20"/>
  <c r="Z84" i="20"/>
  <c r="AA84" i="20"/>
  <c r="P147" i="20"/>
  <c r="Z147" i="20"/>
  <c r="AA147" i="20"/>
  <c r="P148" i="20"/>
  <c r="Z148" i="20"/>
  <c r="AA148" i="20"/>
  <c r="P149" i="20"/>
  <c r="Z149" i="20"/>
  <c r="AA149" i="20"/>
  <c r="P214" i="20"/>
  <c r="Z214" i="20"/>
  <c r="AA214" i="20"/>
  <c r="Z213" i="20"/>
  <c r="AA213" i="20"/>
  <c r="P212" i="20"/>
  <c r="Z212" i="20"/>
  <c r="P279" i="20"/>
  <c r="Z279" i="20"/>
  <c r="AA279" i="20"/>
  <c r="AB279" i="20" s="1"/>
  <c r="P278" i="20"/>
  <c r="Z278" i="20"/>
  <c r="AA278" i="20"/>
  <c r="P277" i="20"/>
  <c r="Z277" i="20" s="1"/>
  <c r="AA277" i="20"/>
  <c r="AD278" i="20"/>
  <c r="AD279" i="20"/>
  <c r="AD280" i="20"/>
  <c r="AD281" i="20"/>
  <c r="AD282" i="20"/>
  <c r="AD283" i="20"/>
  <c r="AD284" i="20"/>
  <c r="AD285" i="20"/>
  <c r="AD286" i="20"/>
  <c r="AD287" i="20"/>
  <c r="AD288" i="20"/>
  <c r="AD289" i="20"/>
  <c r="AD290" i="20"/>
  <c r="AD311" i="20"/>
  <c r="AD312" i="20"/>
  <c r="AD313" i="20"/>
  <c r="AD314" i="20"/>
  <c r="AD315" i="20"/>
  <c r="AD316" i="20"/>
  <c r="AD317" i="20"/>
  <c r="AD318" i="20"/>
  <c r="AD319" i="20"/>
  <c r="AD320" i="20"/>
  <c r="AD321" i="20"/>
  <c r="AD322" i="20"/>
  <c r="AD323" i="20"/>
  <c r="AD324" i="20"/>
  <c r="AD325" i="20"/>
  <c r="AD326" i="20"/>
  <c r="AD327" i="20"/>
  <c r="AD328" i="20"/>
  <c r="AD329" i="20"/>
  <c r="AD330" i="20"/>
  <c r="AD331" i="20"/>
  <c r="AD332" i="20"/>
  <c r="AD333" i="20"/>
  <c r="AD334" i="20"/>
  <c r="AD335" i="20"/>
  <c r="AD336" i="20"/>
  <c r="U277" i="20"/>
  <c r="AD277" i="20"/>
  <c r="AD213" i="20"/>
  <c r="AD214" i="20"/>
  <c r="AD215" i="20"/>
  <c r="AD216" i="20"/>
  <c r="AD217" i="20"/>
  <c r="AD218" i="20"/>
  <c r="AD219" i="20"/>
  <c r="AD220" i="20"/>
  <c r="AD241" i="20"/>
  <c r="AD242" i="20"/>
  <c r="AD243" i="20"/>
  <c r="AD244" i="20"/>
  <c r="AD245" i="20"/>
  <c r="AD246" i="20"/>
  <c r="AD247" i="20"/>
  <c r="AD248" i="20"/>
  <c r="AD249" i="20"/>
  <c r="AD250" i="20"/>
  <c r="AD251" i="20"/>
  <c r="AD252" i="20"/>
  <c r="AD253" i="20"/>
  <c r="AD254" i="20"/>
  <c r="AD255" i="20"/>
  <c r="AD256" i="20"/>
  <c r="AD257" i="20"/>
  <c r="AD258" i="20"/>
  <c r="AD259" i="20"/>
  <c r="AD260" i="20"/>
  <c r="AD261" i="20"/>
  <c r="AD262" i="20"/>
  <c r="AD263" i="20"/>
  <c r="AD264" i="20"/>
  <c r="AD265" i="20"/>
  <c r="AD266" i="20"/>
  <c r="AD267" i="20"/>
  <c r="AD268" i="20"/>
  <c r="AD269" i="20"/>
  <c r="AD270" i="20"/>
  <c r="AD271" i="20"/>
  <c r="U212" i="20"/>
  <c r="AA212" i="20" s="1"/>
  <c r="AD212" i="20"/>
  <c r="AD148" i="20"/>
  <c r="AD149" i="20"/>
  <c r="AD150" i="20"/>
  <c r="AD171" i="20"/>
  <c r="AD172" i="20"/>
  <c r="AD173" i="20"/>
  <c r="AD174" i="20"/>
  <c r="AD175" i="20"/>
  <c r="AD176" i="20"/>
  <c r="AD177" i="20"/>
  <c r="AD178" i="20"/>
  <c r="AD179" i="20"/>
  <c r="AD180" i="20"/>
  <c r="AD181" i="20"/>
  <c r="AD182" i="20"/>
  <c r="AD183" i="20"/>
  <c r="AD184" i="20"/>
  <c r="AD185" i="20"/>
  <c r="AD186" i="20"/>
  <c r="AD187" i="20"/>
  <c r="AD188" i="20"/>
  <c r="AD189" i="20"/>
  <c r="AD190" i="20"/>
  <c r="AD191" i="20"/>
  <c r="AD192" i="20"/>
  <c r="AD193" i="20"/>
  <c r="AD194" i="20"/>
  <c r="AD195" i="20"/>
  <c r="AD196" i="20"/>
  <c r="AD197" i="20"/>
  <c r="AD198" i="20"/>
  <c r="AD199" i="20"/>
  <c r="AD200" i="20"/>
  <c r="AD201" i="20"/>
  <c r="AD202" i="20"/>
  <c r="AD203" i="20"/>
  <c r="AD204" i="20"/>
  <c r="AD205" i="20"/>
  <c r="AD206" i="20"/>
  <c r="U147" i="20"/>
  <c r="AD147" i="20"/>
  <c r="AD83" i="20"/>
  <c r="AD84" i="20"/>
  <c r="AD85" i="20"/>
  <c r="AD86" i="20"/>
  <c r="AD87" i="20"/>
  <c r="AD88" i="20"/>
  <c r="AD89" i="20"/>
  <c r="AD90" i="20"/>
  <c r="AD111" i="20"/>
  <c r="AD112" i="20"/>
  <c r="AD113" i="20"/>
  <c r="AD114" i="20"/>
  <c r="AD115" i="20"/>
  <c r="AD116" i="20"/>
  <c r="AD117" i="20"/>
  <c r="AD118" i="20"/>
  <c r="AD119" i="20"/>
  <c r="AD120" i="20"/>
  <c r="AD121" i="20"/>
  <c r="AD122" i="20"/>
  <c r="AD123" i="20"/>
  <c r="AD124" i="20"/>
  <c r="AD125" i="20"/>
  <c r="AD126" i="20"/>
  <c r="AD127" i="20"/>
  <c r="AD128" i="20"/>
  <c r="AD129" i="20"/>
  <c r="AD130" i="20"/>
  <c r="AD131" i="20"/>
  <c r="AD132" i="20"/>
  <c r="AD133" i="20"/>
  <c r="AD134" i="20"/>
  <c r="AD135" i="20"/>
  <c r="AD136" i="20"/>
  <c r="AD137" i="20"/>
  <c r="AD138" i="20"/>
  <c r="AD139" i="20"/>
  <c r="AD140" i="20"/>
  <c r="AD141" i="20"/>
  <c r="U82" i="20"/>
  <c r="AD82"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61" i="20"/>
  <c r="AD62" i="20"/>
  <c r="AD63" i="20"/>
  <c r="AD64" i="20"/>
  <c r="AD65" i="20"/>
  <c r="AD66" i="20"/>
  <c r="AD67" i="20"/>
  <c r="AD68" i="20"/>
  <c r="AD69" i="20"/>
  <c r="AD70" i="20"/>
  <c r="AD71" i="20"/>
  <c r="AD72" i="20"/>
  <c r="AD73" i="20"/>
  <c r="AD74" i="20"/>
  <c r="AD75" i="20"/>
  <c r="AD76" i="20"/>
  <c r="U17" i="20"/>
  <c r="AA17" i="20" s="1"/>
  <c r="AD17" i="20"/>
  <c r="I278" i="20"/>
  <c r="J278" i="20" s="1"/>
  <c r="K278" i="20" s="1"/>
  <c r="H278" i="20"/>
  <c r="I279" i="20"/>
  <c r="J279" i="20" s="1"/>
  <c r="K279" i="20" s="1"/>
  <c r="H279" i="20"/>
  <c r="I280" i="20"/>
  <c r="J280" i="20" s="1"/>
  <c r="K280" i="20" s="1"/>
  <c r="I281" i="20"/>
  <c r="J281" i="20" s="1"/>
  <c r="K281" i="20" s="1"/>
  <c r="I282" i="20"/>
  <c r="J282" i="20" s="1"/>
  <c r="K282" i="20" s="1"/>
  <c r="I283" i="20"/>
  <c r="J283" i="20" s="1"/>
  <c r="I284" i="20"/>
  <c r="J284" i="20" s="1"/>
  <c r="K284" i="20" s="1"/>
  <c r="I285" i="20"/>
  <c r="J285" i="20" s="1"/>
  <c r="K285" i="20" s="1"/>
  <c r="I286" i="20"/>
  <c r="J286" i="20" s="1"/>
  <c r="K286" i="20" s="1"/>
  <c r="I287" i="20"/>
  <c r="J287" i="20" s="1"/>
  <c r="K287" i="20" s="1"/>
  <c r="I288" i="20"/>
  <c r="J288" i="20" s="1"/>
  <c r="K288" i="20" s="1"/>
  <c r="I289" i="20"/>
  <c r="J289" i="20" s="1"/>
  <c r="K289" i="20" s="1"/>
  <c r="I290" i="20"/>
  <c r="J290" i="20" s="1"/>
  <c r="K290" i="20" s="1"/>
  <c r="I311" i="20"/>
  <c r="J311" i="20" s="1"/>
  <c r="I312" i="20"/>
  <c r="J312" i="20" s="1"/>
  <c r="K312" i="20" s="1"/>
  <c r="I313" i="20"/>
  <c r="J313" i="20" s="1"/>
  <c r="K313" i="20" s="1"/>
  <c r="I314" i="20"/>
  <c r="J314" i="20" s="1"/>
  <c r="K314" i="20" s="1"/>
  <c r="I315" i="20"/>
  <c r="J315" i="20" s="1"/>
  <c r="K315" i="20" s="1"/>
  <c r="I316" i="20"/>
  <c r="J316" i="20" s="1"/>
  <c r="K316" i="20" s="1"/>
  <c r="I317" i="20"/>
  <c r="J317" i="20" s="1"/>
  <c r="K317" i="20" s="1"/>
  <c r="I318" i="20"/>
  <c r="J318" i="20" s="1"/>
  <c r="K318" i="20" s="1"/>
  <c r="I319" i="20"/>
  <c r="J319" i="20" s="1"/>
  <c r="I320" i="20"/>
  <c r="J320" i="20" s="1"/>
  <c r="K320" i="20" s="1"/>
  <c r="I321" i="20"/>
  <c r="J321" i="20" s="1"/>
  <c r="K321" i="20" s="1"/>
  <c r="I322" i="20"/>
  <c r="J322" i="20" s="1"/>
  <c r="K322" i="20" s="1"/>
  <c r="I323" i="20"/>
  <c r="J323" i="20" s="1"/>
  <c r="K323" i="20" s="1"/>
  <c r="I324" i="20"/>
  <c r="J324" i="20" s="1"/>
  <c r="K324" i="20" s="1"/>
  <c r="I325" i="20"/>
  <c r="J325" i="20" s="1"/>
  <c r="K325" i="20" s="1"/>
  <c r="I326" i="20"/>
  <c r="J326" i="20" s="1"/>
  <c r="K326" i="20" s="1"/>
  <c r="I327" i="20"/>
  <c r="J327" i="20" s="1"/>
  <c r="K327" i="20" s="1"/>
  <c r="I328" i="20"/>
  <c r="J328" i="20" s="1"/>
  <c r="K328" i="20" s="1"/>
  <c r="I329" i="20"/>
  <c r="J329" i="20" s="1"/>
  <c r="K329" i="20" s="1"/>
  <c r="I330" i="20"/>
  <c r="J330" i="20" s="1"/>
  <c r="K330" i="20" s="1"/>
  <c r="I331" i="20"/>
  <c r="J331" i="20" s="1"/>
  <c r="K331" i="20" s="1"/>
  <c r="I332" i="20"/>
  <c r="J332" i="20" s="1"/>
  <c r="K332" i="20" s="1"/>
  <c r="I333" i="20"/>
  <c r="J333" i="20" s="1"/>
  <c r="K333" i="20" s="1"/>
  <c r="I334" i="20"/>
  <c r="J334" i="20" s="1"/>
  <c r="K334" i="20" s="1"/>
  <c r="I335" i="20"/>
  <c r="J335" i="20" s="1"/>
  <c r="I336" i="20"/>
  <c r="J336" i="20" s="1"/>
  <c r="K336" i="20" s="1"/>
  <c r="I277" i="20"/>
  <c r="J277" i="20" s="1"/>
  <c r="K277" i="20" s="1"/>
  <c r="I213" i="20"/>
  <c r="J213" i="20" s="1"/>
  <c r="K213" i="20" s="1"/>
  <c r="H213" i="20"/>
  <c r="I214" i="20"/>
  <c r="J214" i="20" s="1"/>
  <c r="K214" i="20" s="1"/>
  <c r="H214" i="20"/>
  <c r="I215" i="20"/>
  <c r="J215" i="20" s="1"/>
  <c r="I216" i="20"/>
  <c r="J216" i="20" s="1"/>
  <c r="K216" i="20" s="1"/>
  <c r="I217" i="20"/>
  <c r="J217" i="20" s="1"/>
  <c r="K217" i="20" s="1"/>
  <c r="I218" i="20"/>
  <c r="J218" i="20" s="1"/>
  <c r="K218" i="20" s="1"/>
  <c r="I219" i="20"/>
  <c r="J219" i="20" s="1"/>
  <c r="K219" i="20" s="1"/>
  <c r="I220" i="20"/>
  <c r="J220" i="20" s="1"/>
  <c r="K220" i="20" s="1"/>
  <c r="I241" i="20"/>
  <c r="J241" i="20" s="1"/>
  <c r="K241" i="20" s="1"/>
  <c r="I242" i="20"/>
  <c r="J242" i="20" s="1"/>
  <c r="K242" i="20" s="1"/>
  <c r="I243" i="20"/>
  <c r="J243" i="20" s="1"/>
  <c r="I244" i="20"/>
  <c r="J244" i="20" s="1"/>
  <c r="K244" i="20" s="1"/>
  <c r="I245" i="20"/>
  <c r="J245" i="20" s="1"/>
  <c r="K245" i="20" s="1"/>
  <c r="I246" i="20"/>
  <c r="J246" i="20" s="1"/>
  <c r="K246" i="20" s="1"/>
  <c r="I247" i="20"/>
  <c r="J247" i="20" s="1"/>
  <c r="K247" i="20" s="1"/>
  <c r="I248" i="20"/>
  <c r="J248" i="20" s="1"/>
  <c r="K248" i="20" s="1"/>
  <c r="I249" i="20"/>
  <c r="J249" i="20" s="1"/>
  <c r="K249" i="20" s="1"/>
  <c r="I250" i="20"/>
  <c r="J250" i="20" s="1"/>
  <c r="K250" i="20" s="1"/>
  <c r="I251" i="20"/>
  <c r="J251" i="20" s="1"/>
  <c r="K251" i="20" s="1"/>
  <c r="I252" i="20"/>
  <c r="J252" i="20" s="1"/>
  <c r="K252" i="20" s="1"/>
  <c r="I253" i="20"/>
  <c r="J253" i="20" s="1"/>
  <c r="K253" i="20" s="1"/>
  <c r="I254" i="20"/>
  <c r="J254" i="20" s="1"/>
  <c r="K254" i="20" s="1"/>
  <c r="I255" i="20"/>
  <c r="J255" i="20" s="1"/>
  <c r="K255" i="20" s="1"/>
  <c r="I256" i="20"/>
  <c r="J256" i="20" s="1"/>
  <c r="K256" i="20" s="1"/>
  <c r="I257" i="20"/>
  <c r="J257" i="20" s="1"/>
  <c r="K257" i="20" s="1"/>
  <c r="I258" i="20"/>
  <c r="J258" i="20" s="1"/>
  <c r="K258" i="20" s="1"/>
  <c r="I259" i="20"/>
  <c r="J259" i="20" s="1"/>
  <c r="I260" i="20"/>
  <c r="J260" i="20" s="1"/>
  <c r="K260" i="20" s="1"/>
  <c r="I261" i="20"/>
  <c r="J261" i="20" s="1"/>
  <c r="K261" i="20" s="1"/>
  <c r="I262" i="20"/>
  <c r="J262" i="20" s="1"/>
  <c r="K262" i="20" s="1"/>
  <c r="I263" i="20"/>
  <c r="J263" i="20" s="1"/>
  <c r="K263" i="20" s="1"/>
  <c r="I264" i="20"/>
  <c r="J264" i="20" s="1"/>
  <c r="K264" i="20" s="1"/>
  <c r="I265" i="20"/>
  <c r="J265" i="20" s="1"/>
  <c r="K265" i="20" s="1"/>
  <c r="I266" i="20"/>
  <c r="J266" i="20" s="1"/>
  <c r="K266" i="20" s="1"/>
  <c r="I267" i="20"/>
  <c r="J267" i="20" s="1"/>
  <c r="I268" i="20"/>
  <c r="J268" i="20" s="1"/>
  <c r="K268" i="20" s="1"/>
  <c r="I269" i="20"/>
  <c r="J269" i="20" s="1"/>
  <c r="K269" i="20" s="1"/>
  <c r="I270" i="20"/>
  <c r="J270" i="20" s="1"/>
  <c r="K270" i="20" s="1"/>
  <c r="I271" i="20"/>
  <c r="J271" i="20" s="1"/>
  <c r="K271" i="20" s="1"/>
  <c r="I212" i="20"/>
  <c r="J212" i="20" s="1"/>
  <c r="K212" i="20" s="1"/>
  <c r="I148" i="20"/>
  <c r="J148" i="20" s="1"/>
  <c r="K148" i="20" s="1"/>
  <c r="H148" i="20"/>
  <c r="I149" i="20"/>
  <c r="J149" i="20" s="1"/>
  <c r="K149" i="20" s="1"/>
  <c r="H149" i="20"/>
  <c r="I150" i="20"/>
  <c r="J150" i="20" s="1"/>
  <c r="K150" i="20" s="1"/>
  <c r="I171" i="20"/>
  <c r="J171" i="20" s="1"/>
  <c r="K171" i="20" s="1"/>
  <c r="I172" i="20"/>
  <c r="J172" i="20" s="1"/>
  <c r="K172" i="20" s="1"/>
  <c r="I173" i="20"/>
  <c r="J173" i="20" s="1"/>
  <c r="K173" i="20" s="1"/>
  <c r="I174" i="20"/>
  <c r="J174" i="20" s="1"/>
  <c r="K174" i="20" s="1"/>
  <c r="I175" i="20"/>
  <c r="J175" i="20" s="1"/>
  <c r="K175" i="20" s="1"/>
  <c r="I176" i="20"/>
  <c r="J176" i="20" s="1"/>
  <c r="K176" i="20" s="1"/>
  <c r="I177" i="20"/>
  <c r="J177" i="20" s="1"/>
  <c r="K177" i="20" s="1"/>
  <c r="I178" i="20"/>
  <c r="J178" i="20" s="1"/>
  <c r="K178" i="20" s="1"/>
  <c r="I179" i="20"/>
  <c r="J179" i="20" s="1"/>
  <c r="K179" i="20" s="1"/>
  <c r="I180" i="20"/>
  <c r="J180" i="20" s="1"/>
  <c r="K180" i="20" s="1"/>
  <c r="I181" i="20"/>
  <c r="J181" i="20" s="1"/>
  <c r="K181" i="20" s="1"/>
  <c r="I182" i="20"/>
  <c r="J182" i="20" s="1"/>
  <c r="K182" i="20" s="1"/>
  <c r="I183" i="20"/>
  <c r="J183" i="20" s="1"/>
  <c r="K183" i="20" s="1"/>
  <c r="I184" i="20"/>
  <c r="J184" i="20" s="1"/>
  <c r="K184" i="20" s="1"/>
  <c r="I185" i="20"/>
  <c r="J185" i="20" s="1"/>
  <c r="I186" i="20"/>
  <c r="J186" i="20" s="1"/>
  <c r="K186" i="20" s="1"/>
  <c r="I187" i="20"/>
  <c r="J187" i="20" s="1"/>
  <c r="K187" i="20" s="1"/>
  <c r="I188" i="20"/>
  <c r="J188" i="20" s="1"/>
  <c r="K188" i="20" s="1"/>
  <c r="I189" i="20"/>
  <c r="J189" i="20" s="1"/>
  <c r="K189" i="20" s="1"/>
  <c r="I190" i="20"/>
  <c r="J190" i="20" s="1"/>
  <c r="K190" i="20" s="1"/>
  <c r="I191" i="20"/>
  <c r="J191" i="20" s="1"/>
  <c r="K191" i="20" s="1"/>
  <c r="I192" i="20"/>
  <c r="J192" i="20" s="1"/>
  <c r="K192" i="20" s="1"/>
  <c r="I193" i="20"/>
  <c r="J193" i="20" s="1"/>
  <c r="K193" i="20" s="1"/>
  <c r="I194" i="20"/>
  <c r="J194" i="20" s="1"/>
  <c r="K194" i="20" s="1"/>
  <c r="I195" i="20"/>
  <c r="J195" i="20" s="1"/>
  <c r="K195" i="20" s="1"/>
  <c r="I196" i="20"/>
  <c r="J196" i="20" s="1"/>
  <c r="K196" i="20" s="1"/>
  <c r="I197" i="20"/>
  <c r="J197" i="20" s="1"/>
  <c r="K197" i="20" s="1"/>
  <c r="I198" i="20"/>
  <c r="J198" i="20" s="1"/>
  <c r="K198" i="20" s="1"/>
  <c r="I199" i="20"/>
  <c r="J199" i="20" s="1"/>
  <c r="K199" i="20" s="1"/>
  <c r="I200" i="20"/>
  <c r="J200" i="20" s="1"/>
  <c r="K200" i="20" s="1"/>
  <c r="I201" i="20"/>
  <c r="J201" i="20" s="1"/>
  <c r="I202" i="20"/>
  <c r="J202" i="20" s="1"/>
  <c r="K202" i="20" s="1"/>
  <c r="I203" i="20"/>
  <c r="J203" i="20" s="1"/>
  <c r="K203" i="20" s="1"/>
  <c r="I204" i="20"/>
  <c r="J204" i="20" s="1"/>
  <c r="K204" i="20" s="1"/>
  <c r="I205" i="20"/>
  <c r="J205" i="20" s="1"/>
  <c r="K205" i="20" s="1"/>
  <c r="I206" i="20"/>
  <c r="J206" i="20" s="1"/>
  <c r="K206" i="20" s="1"/>
  <c r="I147" i="20"/>
  <c r="J147" i="20" s="1"/>
  <c r="K147" i="20" s="1"/>
  <c r="I83" i="20"/>
  <c r="J83" i="20" s="1"/>
  <c r="H83" i="20"/>
  <c r="I84" i="20"/>
  <c r="J84" i="20" s="1"/>
  <c r="K84" i="20" s="1"/>
  <c r="H84" i="20"/>
  <c r="I85" i="20"/>
  <c r="J85" i="20" s="1"/>
  <c r="K85" i="20" s="1"/>
  <c r="I86" i="20"/>
  <c r="J86" i="20" s="1"/>
  <c r="K86" i="20" s="1"/>
  <c r="I87" i="20"/>
  <c r="J87" i="20" s="1"/>
  <c r="K87" i="20" s="1"/>
  <c r="I88" i="20"/>
  <c r="J88" i="20" s="1"/>
  <c r="K88" i="20" s="1"/>
  <c r="I89" i="20"/>
  <c r="J89" i="20" s="1"/>
  <c r="K89" i="20" s="1"/>
  <c r="I90" i="20"/>
  <c r="J90" i="20" s="1"/>
  <c r="K90" i="20" s="1"/>
  <c r="I111" i="20"/>
  <c r="J111" i="20" s="1"/>
  <c r="K111" i="20" s="1"/>
  <c r="I112" i="20"/>
  <c r="J112" i="20" s="1"/>
  <c r="K112" i="20" s="1"/>
  <c r="I113" i="20"/>
  <c r="J113" i="20" s="1"/>
  <c r="K113" i="20" s="1"/>
  <c r="I114" i="20"/>
  <c r="J114" i="20" s="1"/>
  <c r="K114" i="20" s="1"/>
  <c r="I115" i="20"/>
  <c r="J115" i="20" s="1"/>
  <c r="K115" i="20" s="1"/>
  <c r="I116" i="20"/>
  <c r="J116" i="20" s="1"/>
  <c r="K116" i="20" s="1"/>
  <c r="I117" i="20"/>
  <c r="J117" i="20" s="1"/>
  <c r="K117" i="20" s="1"/>
  <c r="I118" i="20"/>
  <c r="J118" i="20" s="1"/>
  <c r="K118" i="20" s="1"/>
  <c r="I119" i="20"/>
  <c r="J119" i="20" s="1"/>
  <c r="K119" i="20" s="1"/>
  <c r="I120" i="20"/>
  <c r="J120" i="20" s="1"/>
  <c r="K120" i="20" s="1"/>
  <c r="I121" i="20"/>
  <c r="J121" i="20" s="1"/>
  <c r="K121" i="20" s="1"/>
  <c r="I122" i="20"/>
  <c r="J122" i="20" s="1"/>
  <c r="K122" i="20" s="1"/>
  <c r="I123" i="20"/>
  <c r="J123" i="20" s="1"/>
  <c r="K123" i="20" s="1"/>
  <c r="I124" i="20"/>
  <c r="J124" i="20" s="1"/>
  <c r="K124" i="20" s="1"/>
  <c r="I125" i="20"/>
  <c r="J125" i="20" s="1"/>
  <c r="K125" i="20" s="1"/>
  <c r="I126" i="20"/>
  <c r="J126" i="20" s="1"/>
  <c r="K126" i="20" s="1"/>
  <c r="I127" i="20"/>
  <c r="J127" i="20" s="1"/>
  <c r="K127" i="20" s="1"/>
  <c r="I128" i="20"/>
  <c r="J128" i="20" s="1"/>
  <c r="K128" i="20" s="1"/>
  <c r="I129" i="20"/>
  <c r="J129" i="20" s="1"/>
  <c r="K129" i="20" s="1"/>
  <c r="I130" i="20"/>
  <c r="J130" i="20" s="1"/>
  <c r="K130" i="20" s="1"/>
  <c r="I131" i="20"/>
  <c r="J131" i="20" s="1"/>
  <c r="K131" i="20" s="1"/>
  <c r="I132" i="20"/>
  <c r="J132" i="20" s="1"/>
  <c r="K132" i="20" s="1"/>
  <c r="I133" i="20"/>
  <c r="J133" i="20" s="1"/>
  <c r="K133" i="20" s="1"/>
  <c r="I134" i="20"/>
  <c r="J134" i="20" s="1"/>
  <c r="K134" i="20" s="1"/>
  <c r="I135" i="20"/>
  <c r="J135" i="20" s="1"/>
  <c r="K135" i="20" s="1"/>
  <c r="I136" i="20"/>
  <c r="J136" i="20" s="1"/>
  <c r="K136" i="20" s="1"/>
  <c r="I137" i="20"/>
  <c r="J137" i="20" s="1"/>
  <c r="K137" i="20" s="1"/>
  <c r="I138" i="20"/>
  <c r="J138" i="20" s="1"/>
  <c r="K138" i="20" s="1"/>
  <c r="I139" i="20"/>
  <c r="J139" i="20" s="1"/>
  <c r="K139" i="20" s="1"/>
  <c r="I140" i="20"/>
  <c r="J140" i="20" s="1"/>
  <c r="K140" i="20" s="1"/>
  <c r="I141" i="20"/>
  <c r="J141" i="20" s="1"/>
  <c r="K141" i="20" s="1"/>
  <c r="I82" i="20"/>
  <c r="J82" i="20" s="1"/>
  <c r="K82" i="20" s="1"/>
  <c r="I18" i="20"/>
  <c r="J18" i="20" s="1"/>
  <c r="K18" i="20" s="1"/>
  <c r="H18" i="20"/>
  <c r="I19" i="20"/>
  <c r="J19" i="20" s="1"/>
  <c r="K19" i="20" s="1"/>
  <c r="H19" i="20"/>
  <c r="I20" i="20"/>
  <c r="J20" i="20" s="1"/>
  <c r="K20" i="20" s="1"/>
  <c r="I21" i="20"/>
  <c r="J21" i="20" s="1"/>
  <c r="K21" i="20" s="1"/>
  <c r="I22" i="20"/>
  <c r="J22" i="20" s="1"/>
  <c r="K22" i="20" s="1"/>
  <c r="I23" i="20"/>
  <c r="J23" i="20" s="1"/>
  <c r="I24" i="20"/>
  <c r="J24" i="20" s="1"/>
  <c r="K24" i="20" s="1"/>
  <c r="I25" i="20"/>
  <c r="J25" i="20" s="1"/>
  <c r="K25" i="20" s="1"/>
  <c r="I26" i="20"/>
  <c r="J26" i="20" s="1"/>
  <c r="K26" i="20" s="1"/>
  <c r="I27" i="20"/>
  <c r="J27" i="20" s="1"/>
  <c r="K27" i="20" s="1"/>
  <c r="I28" i="20"/>
  <c r="J28" i="20" s="1"/>
  <c r="K28" i="20" s="1"/>
  <c r="I29" i="20"/>
  <c r="J29" i="20" s="1"/>
  <c r="K29" i="20" s="1"/>
  <c r="I30" i="20"/>
  <c r="J30" i="20" s="1"/>
  <c r="K30" i="20" s="1"/>
  <c r="I31" i="20"/>
  <c r="J31" i="20" s="1"/>
  <c r="I32" i="20"/>
  <c r="J32" i="20" s="1"/>
  <c r="K32" i="20" s="1"/>
  <c r="I33" i="20"/>
  <c r="J33" i="20" s="1"/>
  <c r="K33" i="20" s="1"/>
  <c r="I34" i="20"/>
  <c r="J34" i="20" s="1"/>
  <c r="K34" i="20" s="1"/>
  <c r="I35" i="20"/>
  <c r="J35" i="20" s="1"/>
  <c r="K35" i="20" s="1"/>
  <c r="I36" i="20"/>
  <c r="J36" i="20" s="1"/>
  <c r="K36" i="20" s="1"/>
  <c r="I37" i="20"/>
  <c r="J37" i="20" s="1"/>
  <c r="K37" i="20" s="1"/>
  <c r="I38" i="20"/>
  <c r="J38" i="20" s="1"/>
  <c r="K38" i="20" s="1"/>
  <c r="I39" i="20"/>
  <c r="J39" i="20" s="1"/>
  <c r="I40" i="20"/>
  <c r="J40" i="20" s="1"/>
  <c r="K40" i="20" s="1"/>
  <c r="I61" i="20"/>
  <c r="J61" i="20" s="1"/>
  <c r="K61" i="20" s="1"/>
  <c r="I62" i="20"/>
  <c r="J62" i="20" s="1"/>
  <c r="K62" i="20" s="1"/>
  <c r="I63" i="20"/>
  <c r="J63" i="20" s="1"/>
  <c r="K63" i="20" s="1"/>
  <c r="I64" i="20"/>
  <c r="J64" i="20" s="1"/>
  <c r="K64" i="20" s="1"/>
  <c r="I65" i="20"/>
  <c r="J65" i="20" s="1"/>
  <c r="K65" i="20" s="1"/>
  <c r="I66" i="20"/>
  <c r="J66" i="20" s="1"/>
  <c r="K66" i="20" s="1"/>
  <c r="I67" i="20"/>
  <c r="J67" i="20" s="1"/>
  <c r="K67" i="20" s="1"/>
  <c r="I68" i="20"/>
  <c r="J68" i="20" s="1"/>
  <c r="K68" i="20" s="1"/>
  <c r="I69" i="20"/>
  <c r="J69" i="20" s="1"/>
  <c r="K69" i="20" s="1"/>
  <c r="I70" i="20"/>
  <c r="J70" i="20" s="1"/>
  <c r="K70" i="20" s="1"/>
  <c r="I71" i="20"/>
  <c r="J71" i="20" s="1"/>
  <c r="K71" i="20" s="1"/>
  <c r="I72" i="20"/>
  <c r="J72" i="20" s="1"/>
  <c r="K72" i="20" s="1"/>
  <c r="I73" i="20"/>
  <c r="J73" i="20" s="1"/>
  <c r="K73" i="20" s="1"/>
  <c r="I74" i="20"/>
  <c r="J74" i="20" s="1"/>
  <c r="K74" i="20" s="1"/>
  <c r="I75" i="20"/>
  <c r="J75" i="20" s="1"/>
  <c r="I76" i="20"/>
  <c r="J76" i="20" s="1"/>
  <c r="K76" i="20" s="1"/>
  <c r="G21" i="20"/>
  <c r="I17" i="20"/>
  <c r="J17" i="20" s="1"/>
  <c r="K17" i="20" s="1"/>
  <c r="H17" i="20"/>
  <c r="F25" i="20"/>
  <c r="G25" i="20"/>
  <c r="H25" i="20"/>
  <c r="F26" i="20"/>
  <c r="G26" i="20"/>
  <c r="H26" i="20"/>
  <c r="F27" i="20"/>
  <c r="G27" i="20"/>
  <c r="H27" i="20"/>
  <c r="F28" i="20"/>
  <c r="G28" i="20"/>
  <c r="H28" i="20"/>
  <c r="F29" i="20"/>
  <c r="G29" i="20"/>
  <c r="H29" i="20"/>
  <c r="F30" i="20"/>
  <c r="G30" i="20"/>
  <c r="H30" i="20"/>
  <c r="F31" i="20"/>
  <c r="G31" i="20"/>
  <c r="H31" i="20"/>
  <c r="F32" i="20"/>
  <c r="G32" i="20"/>
  <c r="H32" i="20"/>
  <c r="F33" i="20"/>
  <c r="G33" i="20"/>
  <c r="H33" i="20"/>
  <c r="F34" i="20"/>
  <c r="G34" i="20"/>
  <c r="H34" i="20"/>
  <c r="F18" i="20"/>
  <c r="F19" i="20"/>
  <c r="F20" i="20"/>
  <c r="H20" i="20"/>
  <c r="F21" i="20"/>
  <c r="H21" i="20"/>
  <c r="F22" i="20"/>
  <c r="G22" i="20"/>
  <c r="H22" i="20"/>
  <c r="F23" i="20"/>
  <c r="G23" i="20"/>
  <c r="H23" i="20"/>
  <c r="F24" i="20"/>
  <c r="G24" i="20"/>
  <c r="H24" i="20"/>
  <c r="F17" i="20"/>
  <c r="H61"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H94" i="19"/>
  <c r="K94" i="19"/>
  <c r="H95"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I95" i="9"/>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I94" i="9"/>
  <c r="L94"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60"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60" i="9"/>
  <c r="H60"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H94" i="9"/>
  <c r="G94" i="9"/>
  <c r="F94" i="9"/>
  <c r="E94" i="9"/>
  <c r="C94"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G60" i="9"/>
  <c r="F60" i="9"/>
  <c r="E60" i="9"/>
  <c r="C60" i="9"/>
  <c r="H94" i="1"/>
  <c r="K94" i="1"/>
  <c r="H95"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H60" i="1"/>
  <c r="K60" i="1"/>
  <c r="H61"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H167" i="1"/>
  <c r="K167" i="1"/>
  <c r="H168"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H201" i="1"/>
  <c r="K201" i="1"/>
  <c r="H202" i="1"/>
  <c r="K202" i="1"/>
  <c r="K203" i="1"/>
  <c r="K204" i="1"/>
  <c r="K205" i="1"/>
  <c r="K206" i="1"/>
  <c r="K207" i="1"/>
  <c r="K208" i="1"/>
  <c r="K209" i="1"/>
  <c r="H210" i="1"/>
  <c r="K210" i="1"/>
  <c r="H211" i="1"/>
  <c r="K211" i="1"/>
  <c r="K212" i="1"/>
  <c r="K213" i="1"/>
  <c r="K214" i="1"/>
  <c r="K215" i="1"/>
  <c r="K216" i="1"/>
  <c r="K217" i="1"/>
  <c r="K218" i="1"/>
  <c r="K219" i="1"/>
  <c r="K220" i="1"/>
  <c r="K221" i="1"/>
  <c r="K222" i="1"/>
  <c r="K223" i="1"/>
  <c r="K224" i="1"/>
  <c r="K225" i="1"/>
  <c r="K226" i="1"/>
  <c r="K227" i="1"/>
  <c r="K228" i="1"/>
  <c r="K229" i="1"/>
  <c r="K230" i="1"/>
  <c r="H274" i="1"/>
  <c r="K274" i="1"/>
  <c r="H275"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H308" i="1"/>
  <c r="K308" i="1"/>
  <c r="H309"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H381" i="1"/>
  <c r="K381" i="1"/>
  <c r="H382"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H415" i="1"/>
  <c r="K415" i="1"/>
  <c r="H416"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H488" i="1"/>
  <c r="K488" i="1"/>
  <c r="H489"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H522" i="1"/>
  <c r="K522" i="1"/>
  <c r="H523"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H595"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H736" i="1"/>
  <c r="K736" i="1"/>
  <c r="H737"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H809"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I843" i="1"/>
  <c r="H843" i="1"/>
  <c r="G843" i="1"/>
  <c r="F843" i="1"/>
  <c r="E843" i="1"/>
  <c r="C843"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I809" i="1"/>
  <c r="G809" i="1"/>
  <c r="F809" i="1"/>
  <c r="E809" i="1"/>
  <c r="C809"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F775" i="1"/>
  <c r="E775" i="1"/>
  <c r="C775"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I736" i="1"/>
  <c r="G736" i="1"/>
  <c r="F736" i="1"/>
  <c r="E736" i="1"/>
  <c r="C736"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I702" i="1"/>
  <c r="H702" i="1"/>
  <c r="G702" i="1"/>
  <c r="F702" i="1"/>
  <c r="E702" i="1"/>
  <c r="C702"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F668" i="1"/>
  <c r="E668" i="1"/>
  <c r="C668"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I629" i="1"/>
  <c r="H629" i="1"/>
  <c r="G629" i="1"/>
  <c r="F629" i="1"/>
  <c r="E629" i="1"/>
  <c r="C629"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I595" i="1"/>
  <c r="G595" i="1"/>
  <c r="F595" i="1"/>
  <c r="E595" i="1"/>
  <c r="C595"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F561" i="1"/>
  <c r="E561" i="1"/>
  <c r="C561"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I522" i="1"/>
  <c r="G522" i="1"/>
  <c r="F522" i="1"/>
  <c r="E522" i="1"/>
  <c r="C522"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I488" i="1"/>
  <c r="G488" i="1"/>
  <c r="F488" i="1"/>
  <c r="E488" i="1"/>
  <c r="C488"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F454" i="1"/>
  <c r="E454" i="1"/>
  <c r="C454"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I415" i="1"/>
  <c r="G415" i="1"/>
  <c r="F415" i="1"/>
  <c r="E415" i="1"/>
  <c r="C415"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I381" i="1"/>
  <c r="G381" i="1"/>
  <c r="F381" i="1"/>
  <c r="E381" i="1"/>
  <c r="C381"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F347" i="1"/>
  <c r="E347" i="1"/>
  <c r="C347"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I308" i="1"/>
  <c r="G308" i="1"/>
  <c r="F308" i="1"/>
  <c r="E308" i="1"/>
  <c r="C308"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I274" i="1"/>
  <c r="G274" i="1"/>
  <c r="F274" i="1"/>
  <c r="E274" i="1"/>
  <c r="C274"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F240" i="1"/>
  <c r="E240" i="1"/>
  <c r="C240"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H203" i="1"/>
  <c r="H204" i="1"/>
  <c r="H205" i="1"/>
  <c r="H206" i="1"/>
  <c r="H207" i="1"/>
  <c r="H208" i="1"/>
  <c r="H209" i="1"/>
  <c r="H212" i="1"/>
  <c r="H213" i="1"/>
  <c r="H214" i="1"/>
  <c r="H215" i="1"/>
  <c r="H216" i="1"/>
  <c r="H217" i="1"/>
  <c r="H218" i="1"/>
  <c r="H219" i="1"/>
  <c r="H220" i="1"/>
  <c r="H221" i="1"/>
  <c r="H222" i="1"/>
  <c r="H223" i="1"/>
  <c r="H224" i="1"/>
  <c r="H225" i="1"/>
  <c r="H226" i="1"/>
  <c r="H227" i="1"/>
  <c r="H228" i="1"/>
  <c r="H229" i="1"/>
  <c r="H230"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I201" i="1"/>
  <c r="G201" i="1"/>
  <c r="F201" i="1"/>
  <c r="E201" i="1"/>
  <c r="C201"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I167" i="1"/>
  <c r="G167" i="1"/>
  <c r="F167" i="1"/>
  <c r="E167" i="1"/>
  <c r="C167"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F133" i="1"/>
  <c r="E133" i="1"/>
  <c r="C133"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I94" i="1"/>
  <c r="G94" i="1"/>
  <c r="F94" i="1"/>
  <c r="E94" i="1"/>
  <c r="C94"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60" i="1"/>
  <c r="E60" i="1"/>
  <c r="F60" i="1"/>
  <c r="G60"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F26" i="9"/>
  <c r="E26" i="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F122" i="19"/>
  <c r="F123"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I94" i="19"/>
  <c r="G94" i="19"/>
  <c r="F94" i="19"/>
  <c r="E94" i="19"/>
  <c r="C94"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F60" i="19"/>
  <c r="E60" i="19"/>
  <c r="C60"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F26" i="19"/>
  <c r="E26" i="19"/>
  <c r="C26" i="19"/>
  <c r="F2056" i="14"/>
  <c r="F2057" i="14"/>
  <c r="F2058" i="14"/>
  <c r="F2060" i="14"/>
  <c r="F2055" i="14"/>
  <c r="F2015" i="14"/>
  <c r="F2016" i="14"/>
  <c r="F2017" i="14"/>
  <c r="F2018" i="14"/>
  <c r="F2019" i="14"/>
  <c r="F2020" i="14"/>
  <c r="F2021" i="14"/>
  <c r="F2022" i="14"/>
  <c r="F2023" i="14"/>
  <c r="F2024" i="14"/>
  <c r="F2025" i="14"/>
  <c r="F2026" i="14"/>
  <c r="F2027" i="14"/>
  <c r="F2028" i="14"/>
  <c r="F2029" i="14"/>
  <c r="F2030" i="14"/>
  <c r="F2031" i="14"/>
  <c r="F2032" i="14"/>
  <c r="F2033" i="14"/>
  <c r="F2034" i="14"/>
  <c r="F2035" i="14"/>
  <c r="F2036" i="14"/>
  <c r="F2037" i="14"/>
  <c r="F2038" i="14"/>
  <c r="F2039" i="14"/>
  <c r="F2040" i="14"/>
  <c r="F2041" i="14"/>
  <c r="F2042" i="14"/>
  <c r="F2043" i="14"/>
  <c r="F2044" i="14"/>
  <c r="F2045" i="14"/>
  <c r="F2046" i="14"/>
  <c r="F2047" i="14"/>
  <c r="F2048" i="14"/>
  <c r="F2049" i="14"/>
  <c r="F2050" i="14"/>
  <c r="F2051" i="14"/>
  <c r="F2052" i="14"/>
  <c r="F2014" i="14"/>
  <c r="F2002" i="14"/>
  <c r="F2003" i="14"/>
  <c r="F2004" i="14"/>
  <c r="F2005" i="14"/>
  <c r="F2006" i="14"/>
  <c r="F2007" i="14"/>
  <c r="F2008" i="14"/>
  <c r="F2009" i="14"/>
  <c r="F2010" i="14"/>
  <c r="F2001" i="14"/>
  <c r="F1965" i="14"/>
  <c r="F1966" i="14"/>
  <c r="F1967" i="14"/>
  <c r="F1968" i="14"/>
  <c r="F1969" i="14"/>
  <c r="F1970" i="14"/>
  <c r="F1971" i="14"/>
  <c r="F1972" i="14"/>
  <c r="F1973" i="14"/>
  <c r="F1974" i="14"/>
  <c r="F1975" i="14"/>
  <c r="F1976" i="14"/>
  <c r="F1977" i="14"/>
  <c r="F1978" i="14"/>
  <c r="F1979" i="14"/>
  <c r="F1980" i="14"/>
  <c r="F1981" i="14"/>
  <c r="F1982" i="14"/>
  <c r="F1983" i="14"/>
  <c r="F1984" i="14"/>
  <c r="F1985" i="14"/>
  <c r="F1986" i="14"/>
  <c r="F1987" i="14"/>
  <c r="F1988" i="14"/>
  <c r="F1989" i="14"/>
  <c r="F1990" i="14"/>
  <c r="F1991" i="14"/>
  <c r="F1992" i="14"/>
  <c r="F1993" i="14"/>
  <c r="F1994" i="14"/>
  <c r="F1995" i="14"/>
  <c r="F1996" i="14"/>
  <c r="F1997" i="14"/>
  <c r="F1964" i="14"/>
  <c r="F1944" i="14"/>
  <c r="F1945" i="14"/>
  <c r="F1948" i="14"/>
  <c r="F1949" i="14"/>
  <c r="F1950" i="14"/>
  <c r="F1951" i="14"/>
  <c r="F1952" i="14"/>
  <c r="F1953" i="14"/>
  <c r="F1954" i="14"/>
  <c r="F1955" i="14"/>
  <c r="F1956" i="14"/>
  <c r="F1957" i="14"/>
  <c r="F1958" i="14"/>
  <c r="F1959" i="14"/>
  <c r="F1960" i="14"/>
  <c r="F1941" i="14"/>
  <c r="F1919" i="14"/>
  <c r="F1920" i="14"/>
  <c r="F1921" i="14"/>
  <c r="F1922" i="14"/>
  <c r="F1923" i="14"/>
  <c r="F1924" i="14"/>
  <c r="F1925" i="14"/>
  <c r="F1926" i="14"/>
  <c r="F1927" i="14"/>
  <c r="F1928" i="14"/>
  <c r="F1929" i="14"/>
  <c r="F1930" i="14"/>
  <c r="F1931" i="14"/>
  <c r="F1932" i="14"/>
  <c r="F1933" i="14"/>
  <c r="F1934" i="14"/>
  <c r="F1935" i="14"/>
  <c r="F1918" i="14"/>
  <c r="F1720" i="14"/>
  <c r="F1721" i="14"/>
  <c r="F1722" i="14"/>
  <c r="F1723" i="14"/>
  <c r="F1724" i="14"/>
  <c r="F1725" i="14"/>
  <c r="F1726" i="14"/>
  <c r="F1727" i="14"/>
  <c r="F1728" i="14"/>
  <c r="F1729" i="14"/>
  <c r="F1730" i="14"/>
  <c r="F1731" i="14"/>
  <c r="F1732" i="14"/>
  <c r="F1733" i="14"/>
  <c r="F1734" i="14"/>
  <c r="F1735" i="14"/>
  <c r="F1736" i="14"/>
  <c r="F1737" i="14"/>
  <c r="F1738" i="14"/>
  <c r="F1739" i="14"/>
  <c r="F1740" i="14"/>
  <c r="F1741" i="14"/>
  <c r="F1742" i="14"/>
  <c r="F1743" i="14"/>
  <c r="F1744" i="14"/>
  <c r="F1745" i="14"/>
  <c r="F1746" i="14"/>
  <c r="F1747" i="14"/>
  <c r="F1748" i="14"/>
  <c r="F1749" i="14"/>
  <c r="F1750" i="14"/>
  <c r="F1751" i="14"/>
  <c r="F1752" i="14"/>
  <c r="F1753" i="14"/>
  <c r="F1754" i="14"/>
  <c r="F1755" i="14"/>
  <c r="F1756" i="14"/>
  <c r="F1757" i="14"/>
  <c r="F1758" i="14"/>
  <c r="F1759" i="14"/>
  <c r="F1760" i="14"/>
  <c r="F1761" i="14"/>
  <c r="F1762" i="14"/>
  <c r="F1763" i="14"/>
  <c r="F1764" i="14"/>
  <c r="F1765" i="14"/>
  <c r="F1766" i="14"/>
  <c r="F1767" i="14"/>
  <c r="F1768" i="14"/>
  <c r="F1769" i="14"/>
  <c r="F1770" i="14"/>
  <c r="F1771" i="14"/>
  <c r="F1772" i="14"/>
  <c r="F1773" i="14"/>
  <c r="F1774" i="14"/>
  <c r="F1775" i="14"/>
  <c r="F1776" i="14"/>
  <c r="F1777" i="14"/>
  <c r="F1778" i="14"/>
  <c r="F1779" i="14"/>
  <c r="F1780" i="14"/>
  <c r="F1781" i="14"/>
  <c r="F1782" i="14"/>
  <c r="F1783" i="14"/>
  <c r="F1784" i="14"/>
  <c r="F1785" i="14"/>
  <c r="F1786" i="14"/>
  <c r="F1787" i="14"/>
  <c r="F1788" i="14"/>
  <c r="F1789" i="14"/>
  <c r="F1790" i="14"/>
  <c r="F1791" i="14"/>
  <c r="F1792" i="14"/>
  <c r="F1793" i="14"/>
  <c r="F1794" i="14"/>
  <c r="F1795" i="14"/>
  <c r="F1796" i="14"/>
  <c r="F1797" i="14"/>
  <c r="F1798" i="14"/>
  <c r="F1799" i="14"/>
  <c r="F1800" i="14"/>
  <c r="F1801" i="14"/>
  <c r="F1802" i="14"/>
  <c r="F1803" i="14"/>
  <c r="F1804" i="14"/>
  <c r="F1805" i="14"/>
  <c r="F1806" i="14"/>
  <c r="F1807" i="14"/>
  <c r="F1808" i="14"/>
  <c r="F1809" i="14"/>
  <c r="F1810" i="14"/>
  <c r="F1811" i="14"/>
  <c r="F1812" i="14"/>
  <c r="F1813" i="14"/>
  <c r="F1814" i="14"/>
  <c r="F1815" i="14"/>
  <c r="F1816" i="14"/>
  <c r="F1817" i="14"/>
  <c r="F1818" i="14"/>
  <c r="F1819" i="14"/>
  <c r="F1820" i="14"/>
  <c r="F1821" i="14"/>
  <c r="F1822" i="14"/>
  <c r="F1823" i="14"/>
  <c r="F1824" i="14"/>
  <c r="F1825" i="14"/>
  <c r="F1826" i="14"/>
  <c r="F1827" i="14"/>
  <c r="F1828" i="14"/>
  <c r="F1829" i="14"/>
  <c r="F1830" i="14"/>
  <c r="F1831" i="14"/>
  <c r="F1832" i="14"/>
  <c r="F1833" i="14"/>
  <c r="F1834" i="14"/>
  <c r="F1835" i="14"/>
  <c r="F1836" i="14"/>
  <c r="F1837" i="14"/>
  <c r="F1838" i="14"/>
  <c r="F1839" i="14"/>
  <c r="F1840" i="14"/>
  <c r="F1841" i="14"/>
  <c r="F1842" i="14"/>
  <c r="F1843" i="14"/>
  <c r="F1844" i="14"/>
  <c r="F1845" i="14"/>
  <c r="F1846" i="14"/>
  <c r="F1847" i="14"/>
  <c r="F1848" i="14"/>
  <c r="F1849" i="14"/>
  <c r="F1850" i="14"/>
  <c r="F1851" i="14"/>
  <c r="F1852" i="14"/>
  <c r="F1853" i="14"/>
  <c r="F1854" i="14"/>
  <c r="F1855" i="14"/>
  <c r="F1856" i="14"/>
  <c r="F1857" i="14"/>
  <c r="F1858" i="14"/>
  <c r="F1859" i="14"/>
  <c r="F1860" i="14"/>
  <c r="F1861" i="14"/>
  <c r="F1862" i="14"/>
  <c r="F1863" i="14"/>
  <c r="F1864" i="14"/>
  <c r="F1865" i="14"/>
  <c r="F1866" i="14"/>
  <c r="F1867" i="14"/>
  <c r="F1868" i="14"/>
  <c r="F1869" i="14"/>
  <c r="F1870" i="14"/>
  <c r="F1871" i="14"/>
  <c r="F1872" i="14"/>
  <c r="F1873" i="14"/>
  <c r="F1874" i="14"/>
  <c r="F1875" i="14"/>
  <c r="F1876" i="14"/>
  <c r="F1877" i="14"/>
  <c r="F1878" i="14"/>
  <c r="F1879" i="14"/>
  <c r="F1880" i="14"/>
  <c r="F1881" i="14"/>
  <c r="F1882" i="14"/>
  <c r="F1883" i="14"/>
  <c r="F1884" i="14"/>
  <c r="F1885" i="14"/>
  <c r="F1886" i="14"/>
  <c r="F1887" i="14"/>
  <c r="F1888" i="14"/>
  <c r="F1889" i="14"/>
  <c r="F1890" i="14"/>
  <c r="F1891" i="14"/>
  <c r="F1892" i="14"/>
  <c r="F1893" i="14"/>
  <c r="F1894" i="14"/>
  <c r="F1895" i="14"/>
  <c r="F1896" i="14"/>
  <c r="F1897" i="14"/>
  <c r="F1898" i="14"/>
  <c r="F1899" i="14"/>
  <c r="F1900" i="14"/>
  <c r="F1901" i="14"/>
  <c r="F1902" i="14"/>
  <c r="F1903" i="14"/>
  <c r="F1904" i="14"/>
  <c r="F1905" i="14"/>
  <c r="F1907" i="14"/>
  <c r="F1909" i="14"/>
  <c r="F1910" i="14"/>
  <c r="F1911" i="14"/>
  <c r="F1912" i="14"/>
  <c r="F1913" i="14"/>
  <c r="F1914" i="14"/>
  <c r="F1719" i="14"/>
  <c r="F1504" i="14"/>
  <c r="F1505" i="14"/>
  <c r="F1506" i="14"/>
  <c r="F1507" i="14"/>
  <c r="F1508" i="14"/>
  <c r="F1509" i="14"/>
  <c r="F1510" i="14"/>
  <c r="F1511" i="14"/>
  <c r="F1512" i="14"/>
  <c r="F1513" i="14"/>
  <c r="F1514" i="14"/>
  <c r="F1515" i="14"/>
  <c r="F1516" i="14"/>
  <c r="F1517" i="14"/>
  <c r="F1518" i="14"/>
  <c r="F1519" i="14"/>
  <c r="F1520" i="14"/>
  <c r="F1521" i="14"/>
  <c r="F1522" i="14"/>
  <c r="F1523" i="14"/>
  <c r="F1524" i="14"/>
  <c r="F1525" i="14"/>
  <c r="F1526" i="14"/>
  <c r="F1527" i="14"/>
  <c r="F1528" i="14"/>
  <c r="F1529" i="14"/>
  <c r="F1530" i="14"/>
  <c r="F1531" i="14"/>
  <c r="F1532" i="14"/>
  <c r="F1533" i="14"/>
  <c r="F1534" i="14"/>
  <c r="F1535" i="14"/>
  <c r="F1536" i="14"/>
  <c r="F1537" i="14"/>
  <c r="F1538" i="14"/>
  <c r="F1539" i="14"/>
  <c r="F1540" i="14"/>
  <c r="F1541" i="14"/>
  <c r="F1542" i="14"/>
  <c r="F1543" i="14"/>
  <c r="F1544" i="14"/>
  <c r="F1545" i="14"/>
  <c r="F1546" i="14"/>
  <c r="F1547" i="14"/>
  <c r="F1548" i="14"/>
  <c r="F1549" i="14"/>
  <c r="F1550" i="14"/>
  <c r="F1551" i="14"/>
  <c r="F1552" i="14"/>
  <c r="F1553" i="14"/>
  <c r="F1554" i="14"/>
  <c r="F1555" i="14"/>
  <c r="F1556" i="14"/>
  <c r="F1557" i="14"/>
  <c r="F1558" i="14"/>
  <c r="F1559" i="14"/>
  <c r="F1560" i="14"/>
  <c r="F1561" i="14"/>
  <c r="F1562" i="14"/>
  <c r="F1563" i="14"/>
  <c r="F1564" i="14"/>
  <c r="F1565" i="14"/>
  <c r="F1566" i="14"/>
  <c r="F1567" i="14"/>
  <c r="F1568" i="14"/>
  <c r="F1569" i="14"/>
  <c r="F1570" i="14"/>
  <c r="F1571" i="14"/>
  <c r="F1572" i="14"/>
  <c r="F1573" i="14"/>
  <c r="F1574" i="14"/>
  <c r="F1575" i="14"/>
  <c r="F1576" i="14"/>
  <c r="F1577" i="14"/>
  <c r="F1578" i="14"/>
  <c r="F1579" i="14"/>
  <c r="F1580" i="14"/>
  <c r="F1581" i="14"/>
  <c r="F1582" i="14"/>
  <c r="F1583" i="14"/>
  <c r="F1584" i="14"/>
  <c r="F1585" i="14"/>
  <c r="F1586" i="14"/>
  <c r="F1587" i="14"/>
  <c r="F1588" i="14"/>
  <c r="F1589" i="14"/>
  <c r="F1590" i="14"/>
  <c r="F1591" i="14"/>
  <c r="F1592" i="14"/>
  <c r="F1593" i="14"/>
  <c r="F1594" i="14"/>
  <c r="F1595" i="14"/>
  <c r="F1596" i="14"/>
  <c r="F1597" i="14"/>
  <c r="F1598" i="14"/>
  <c r="F1599" i="14"/>
  <c r="F1600" i="14"/>
  <c r="F1601" i="14"/>
  <c r="F1602" i="14"/>
  <c r="F1603" i="14"/>
  <c r="F1604" i="14"/>
  <c r="F1605" i="14"/>
  <c r="F1606" i="14"/>
  <c r="F1607" i="14"/>
  <c r="F1608" i="14"/>
  <c r="F1609" i="14"/>
  <c r="F1610" i="14"/>
  <c r="F1611" i="14"/>
  <c r="F1612" i="14"/>
  <c r="F1613" i="14"/>
  <c r="F1614" i="14"/>
  <c r="F1615" i="14"/>
  <c r="F1616" i="14"/>
  <c r="F1617" i="14"/>
  <c r="F1618" i="14"/>
  <c r="F1619" i="14"/>
  <c r="F1620" i="14"/>
  <c r="F1621" i="14"/>
  <c r="F1622" i="14"/>
  <c r="F1623" i="14"/>
  <c r="F1624" i="14"/>
  <c r="F1625" i="14"/>
  <c r="F1626" i="14"/>
  <c r="F1627" i="14"/>
  <c r="F1628" i="14"/>
  <c r="F1629" i="14"/>
  <c r="F1630" i="14"/>
  <c r="F1631" i="14"/>
  <c r="F1632" i="14"/>
  <c r="F1633" i="14"/>
  <c r="F1634" i="14"/>
  <c r="F1635" i="14"/>
  <c r="F1636" i="14"/>
  <c r="F1637" i="14"/>
  <c r="F1638" i="14"/>
  <c r="F1639" i="14"/>
  <c r="F1640" i="14"/>
  <c r="F1641" i="14"/>
  <c r="F1642" i="14"/>
  <c r="F1643" i="14"/>
  <c r="F1644" i="14"/>
  <c r="F1645" i="14"/>
  <c r="F1646" i="14"/>
  <c r="F1647" i="14"/>
  <c r="F1648" i="14"/>
  <c r="F1649" i="14"/>
  <c r="F1650" i="14"/>
  <c r="F1651" i="14"/>
  <c r="F1652" i="14"/>
  <c r="F1653" i="14"/>
  <c r="F1654" i="14"/>
  <c r="F1655" i="14"/>
  <c r="F1656" i="14"/>
  <c r="F1657" i="14"/>
  <c r="F1658" i="14"/>
  <c r="F1659" i="14"/>
  <c r="F1660" i="14"/>
  <c r="F1661" i="14"/>
  <c r="F1662" i="14"/>
  <c r="F1663" i="14"/>
  <c r="F1664" i="14"/>
  <c r="F1665" i="14"/>
  <c r="F1666" i="14"/>
  <c r="F1667" i="14"/>
  <c r="F1668" i="14"/>
  <c r="F1669" i="14"/>
  <c r="F1670" i="14"/>
  <c r="F1671" i="14"/>
  <c r="F1672" i="14"/>
  <c r="F1503" i="14"/>
  <c r="F717" i="14"/>
  <c r="F718" i="14"/>
  <c r="F719" i="14"/>
  <c r="F720" i="14"/>
  <c r="F721" i="14"/>
  <c r="F722" i="14"/>
  <c r="F723" i="14"/>
  <c r="F724" i="14"/>
  <c r="F725" i="14"/>
  <c r="F726" i="14"/>
  <c r="F727" i="14"/>
  <c r="F728" i="14"/>
  <c r="F729" i="14"/>
  <c r="F730" i="14"/>
  <c r="F731" i="14"/>
  <c r="F732" i="14"/>
  <c r="F733" i="14"/>
  <c r="F734" i="14"/>
  <c r="F735" i="14"/>
  <c r="F736" i="14"/>
  <c r="F737" i="14"/>
  <c r="F738" i="14"/>
  <c r="F739" i="14"/>
  <c r="F740" i="14"/>
  <c r="F741" i="14"/>
  <c r="F742" i="14"/>
  <c r="F743" i="14"/>
  <c r="F744" i="14"/>
  <c r="F745" i="14"/>
  <c r="F746" i="14"/>
  <c r="F747" i="14"/>
  <c r="F748" i="14"/>
  <c r="F749" i="14"/>
  <c r="F750" i="14"/>
  <c r="F751" i="14"/>
  <c r="F752" i="14"/>
  <c r="F753" i="14"/>
  <c r="F754" i="14"/>
  <c r="F755" i="14"/>
  <c r="F756" i="14"/>
  <c r="F757" i="14"/>
  <c r="F758" i="14"/>
  <c r="F759" i="14"/>
  <c r="F760" i="14"/>
  <c r="F761" i="14"/>
  <c r="F762" i="14"/>
  <c r="F763" i="14"/>
  <c r="F764" i="14"/>
  <c r="F765" i="14"/>
  <c r="F766" i="14"/>
  <c r="F767" i="14"/>
  <c r="F768" i="14"/>
  <c r="F769" i="14"/>
  <c r="F770" i="14"/>
  <c r="F771" i="14"/>
  <c r="F772" i="14"/>
  <c r="F773" i="14"/>
  <c r="F774" i="14"/>
  <c r="F775" i="14"/>
  <c r="F776" i="14"/>
  <c r="F777" i="14"/>
  <c r="F778" i="14"/>
  <c r="F779" i="14"/>
  <c r="F780" i="14"/>
  <c r="F781" i="14"/>
  <c r="F782" i="14"/>
  <c r="F783" i="14"/>
  <c r="F784" i="14"/>
  <c r="F785" i="14"/>
  <c r="F786" i="14"/>
  <c r="F787" i="14"/>
  <c r="F788" i="14"/>
  <c r="F789" i="14"/>
  <c r="F790" i="14"/>
  <c r="F791" i="14"/>
  <c r="F792" i="14"/>
  <c r="F793" i="14"/>
  <c r="F794" i="14"/>
  <c r="F795" i="14"/>
  <c r="F796" i="14"/>
  <c r="F797" i="14"/>
  <c r="F798" i="14"/>
  <c r="F799" i="14"/>
  <c r="F800" i="14"/>
  <c r="F801" i="14"/>
  <c r="F802" i="14"/>
  <c r="F803" i="14"/>
  <c r="F804" i="14"/>
  <c r="F805" i="14"/>
  <c r="F806" i="14"/>
  <c r="F807" i="14"/>
  <c r="F808" i="14"/>
  <c r="F809" i="14"/>
  <c r="F810" i="14"/>
  <c r="F811" i="14"/>
  <c r="F812" i="14"/>
  <c r="F813" i="14"/>
  <c r="F814" i="14"/>
  <c r="F815" i="14"/>
  <c r="F816" i="14"/>
  <c r="F817" i="14"/>
  <c r="F818" i="14"/>
  <c r="F819" i="14"/>
  <c r="F820" i="14"/>
  <c r="F821" i="14"/>
  <c r="F822" i="14"/>
  <c r="F823" i="14"/>
  <c r="F824" i="14"/>
  <c r="F825" i="14"/>
  <c r="F826" i="14"/>
  <c r="F827" i="14"/>
  <c r="F828" i="14"/>
  <c r="F829" i="14"/>
  <c r="F830" i="14"/>
  <c r="F831" i="14"/>
  <c r="F832" i="14"/>
  <c r="F833" i="14"/>
  <c r="F834" i="14"/>
  <c r="F835" i="14"/>
  <c r="F836" i="14"/>
  <c r="F837" i="14"/>
  <c r="F838" i="14"/>
  <c r="F839" i="14"/>
  <c r="F840" i="14"/>
  <c r="F841" i="14"/>
  <c r="F842" i="14"/>
  <c r="F843" i="14"/>
  <c r="F844" i="14"/>
  <c r="F845" i="14"/>
  <c r="F846" i="14"/>
  <c r="F847" i="14"/>
  <c r="F848" i="14"/>
  <c r="F849" i="14"/>
  <c r="F850" i="14"/>
  <c r="F851" i="14"/>
  <c r="F852" i="14"/>
  <c r="F853" i="14"/>
  <c r="F854" i="14"/>
  <c r="F855" i="14"/>
  <c r="F856" i="14"/>
  <c r="F857" i="14"/>
  <c r="F858" i="14"/>
  <c r="F859" i="14"/>
  <c r="F860" i="14"/>
  <c r="F861" i="14"/>
  <c r="F862" i="14"/>
  <c r="F863" i="14"/>
  <c r="F864" i="14"/>
  <c r="F865" i="14"/>
  <c r="F866" i="14"/>
  <c r="F867" i="14"/>
  <c r="F868" i="14"/>
  <c r="F869" i="14"/>
  <c r="F870" i="14"/>
  <c r="F871" i="14"/>
  <c r="F872" i="14"/>
  <c r="F873" i="14"/>
  <c r="F874" i="14"/>
  <c r="F875" i="14"/>
  <c r="F876" i="14"/>
  <c r="F877" i="14"/>
  <c r="F878" i="14"/>
  <c r="F879" i="14"/>
  <c r="F880" i="14"/>
  <c r="F881" i="14"/>
  <c r="F882" i="14"/>
  <c r="F883" i="14"/>
  <c r="F884" i="14"/>
  <c r="F885" i="14"/>
  <c r="F887" i="14"/>
  <c r="F888" i="14"/>
  <c r="F889" i="14"/>
  <c r="F891" i="14"/>
  <c r="F892" i="14"/>
  <c r="F893" i="14"/>
  <c r="F895" i="14"/>
  <c r="F896" i="14"/>
  <c r="F897" i="14"/>
  <c r="F898" i="14"/>
  <c r="F899" i="14"/>
  <c r="F900" i="14"/>
  <c r="F901" i="14"/>
  <c r="F902" i="14"/>
  <c r="F903" i="14"/>
  <c r="F904" i="14"/>
  <c r="F905" i="14"/>
  <c r="F906" i="14"/>
  <c r="F907" i="14"/>
  <c r="F908" i="14"/>
  <c r="F909" i="14"/>
  <c r="F910" i="14"/>
  <c r="F911" i="14"/>
  <c r="F912" i="14"/>
  <c r="F913" i="14"/>
  <c r="F914"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F959" i="14"/>
  <c r="F960" i="14"/>
  <c r="F961" i="14"/>
  <c r="F962" i="14"/>
  <c r="F963" i="14"/>
  <c r="F964" i="14"/>
  <c r="F965" i="14"/>
  <c r="F966" i="14"/>
  <c r="F967" i="14"/>
  <c r="F968" i="14"/>
  <c r="F969" i="14"/>
  <c r="F970" i="14"/>
  <c r="F971" i="14"/>
  <c r="F972" i="14"/>
  <c r="F973" i="14"/>
  <c r="F974" i="14"/>
  <c r="F975" i="14"/>
  <c r="F976" i="14"/>
  <c r="F977" i="14"/>
  <c r="F978" i="14"/>
  <c r="F979" i="14"/>
  <c r="F980" i="14"/>
  <c r="F981" i="14"/>
  <c r="F982" i="14"/>
  <c r="F983" i="14"/>
  <c r="F984" i="14"/>
  <c r="F985" i="14"/>
  <c r="F986" i="14"/>
  <c r="F987" i="14"/>
  <c r="F988" i="14"/>
  <c r="F989" i="14"/>
  <c r="F990" i="14"/>
  <c r="F991" i="14"/>
  <c r="F992" i="14"/>
  <c r="F993" i="14"/>
  <c r="F994" i="14"/>
  <c r="F995" i="14"/>
  <c r="F996" i="14"/>
  <c r="F997" i="14"/>
  <c r="F998" i="14"/>
  <c r="F999" i="14"/>
  <c r="F1000" i="14"/>
  <c r="F1001" i="14"/>
  <c r="F1002" i="14"/>
  <c r="F1003" i="14"/>
  <c r="F1004" i="14"/>
  <c r="F1005" i="14"/>
  <c r="F1006" i="14"/>
  <c r="F1007" i="14"/>
  <c r="F1008" i="14"/>
  <c r="F1009" i="14"/>
  <c r="F1010" i="14"/>
  <c r="F1011" i="14"/>
  <c r="F1012" i="14"/>
  <c r="F1013" i="14"/>
  <c r="F1014" i="14"/>
  <c r="F1015" i="14"/>
  <c r="F1016" i="14"/>
  <c r="F1017" i="14"/>
  <c r="F1018" i="14"/>
  <c r="F1019" i="14"/>
  <c r="F1020" i="14"/>
  <c r="F1021" i="14"/>
  <c r="F1022" i="14"/>
  <c r="F1023" i="14"/>
  <c r="F1024" i="14"/>
  <c r="F1025" i="14"/>
  <c r="F1026" i="14"/>
  <c r="F1027" i="14"/>
  <c r="F1028" i="14"/>
  <c r="F1029" i="14"/>
  <c r="F1030" i="14"/>
  <c r="F1031" i="14"/>
  <c r="F1032" i="14"/>
  <c r="F1033" i="14"/>
  <c r="F1034" i="14"/>
  <c r="F1035" i="14"/>
  <c r="F1036" i="14"/>
  <c r="F1037" i="14"/>
  <c r="F1038" i="14"/>
  <c r="F1039" i="14"/>
  <c r="F1040" i="14"/>
  <c r="F1041" i="14"/>
  <c r="F1042" i="14"/>
  <c r="F1043" i="14"/>
  <c r="F1044" i="14"/>
  <c r="F1045" i="14"/>
  <c r="F1046" i="14"/>
  <c r="F1047" i="14"/>
  <c r="F1048" i="14"/>
  <c r="F1049" i="14"/>
  <c r="F1050" i="14"/>
  <c r="F1051" i="14"/>
  <c r="F1052" i="14"/>
  <c r="F1053" i="14"/>
  <c r="F1054" i="14"/>
  <c r="F1055" i="14"/>
  <c r="F1056" i="14"/>
  <c r="F1057" i="14"/>
  <c r="F1058" i="14"/>
  <c r="F1059" i="14"/>
  <c r="F1060" i="14"/>
  <c r="F1061" i="14"/>
  <c r="F1062" i="14"/>
  <c r="F1063" i="14"/>
  <c r="F1064" i="14"/>
  <c r="F1065" i="14"/>
  <c r="F1066" i="14"/>
  <c r="F1067" i="14"/>
  <c r="F1068" i="14"/>
  <c r="F1069" i="14"/>
  <c r="F1070" i="14"/>
  <c r="F1071" i="14"/>
  <c r="F1072" i="14"/>
  <c r="F1073" i="14"/>
  <c r="F1074" i="14"/>
  <c r="F1075" i="14"/>
  <c r="F1076" i="14"/>
  <c r="F1077" i="14"/>
  <c r="F1078" i="14"/>
  <c r="F1079" i="14"/>
  <c r="F1080" i="14"/>
  <c r="F1081" i="14"/>
  <c r="F1082" i="14"/>
  <c r="F1083" i="14"/>
  <c r="F1084" i="14"/>
  <c r="F1085" i="14"/>
  <c r="F1086" i="14"/>
  <c r="F1087" i="14"/>
  <c r="F1088" i="14"/>
  <c r="F1089" i="14"/>
  <c r="F1090" i="14"/>
  <c r="F1091" i="14"/>
  <c r="F1092" i="14"/>
  <c r="F1093" i="14"/>
  <c r="F1094" i="14"/>
  <c r="F1095" i="14"/>
  <c r="F1096" i="14"/>
  <c r="F1097" i="14"/>
  <c r="F1098" i="14"/>
  <c r="F1099" i="14"/>
  <c r="F1100" i="14"/>
  <c r="F1101" i="14"/>
  <c r="F1102" i="14"/>
  <c r="F1103" i="14"/>
  <c r="F1104" i="14"/>
  <c r="F1105" i="14"/>
  <c r="F1106" i="14"/>
  <c r="F1107" i="14"/>
  <c r="F1108" i="14"/>
  <c r="F1109" i="14"/>
  <c r="F1110" i="14"/>
  <c r="F1111" i="14"/>
  <c r="F1112" i="14"/>
  <c r="F1113" i="14"/>
  <c r="F1114" i="14"/>
  <c r="F1115" i="14"/>
  <c r="F1116" i="14"/>
  <c r="F1117" i="14"/>
  <c r="F1118" i="14"/>
  <c r="F1119" i="14"/>
  <c r="F1120" i="14"/>
  <c r="F1121" i="14"/>
  <c r="F1122" i="14"/>
  <c r="F1123" i="14"/>
  <c r="F1124" i="14"/>
  <c r="F1125" i="14"/>
  <c r="F1126" i="14"/>
  <c r="F1127" i="14"/>
  <c r="F1128" i="14"/>
  <c r="F1129" i="14"/>
  <c r="F1130" i="14"/>
  <c r="F1131" i="14"/>
  <c r="F1132" i="14"/>
  <c r="F1133" i="14"/>
  <c r="F1134" i="14"/>
  <c r="F1135" i="14"/>
  <c r="F1136" i="14"/>
  <c r="F1137" i="14"/>
  <c r="F1138" i="14"/>
  <c r="F1139" i="14"/>
  <c r="F1143" i="14"/>
  <c r="F1144" i="14"/>
  <c r="F1145" i="14"/>
  <c r="F1146" i="14"/>
  <c r="F1147" i="14"/>
  <c r="F1148" i="14"/>
  <c r="F1149" i="14"/>
  <c r="F1150" i="14"/>
  <c r="F1151" i="14"/>
  <c r="F1152" i="14"/>
  <c r="F1153" i="14"/>
  <c r="F1154" i="14"/>
  <c r="F1155" i="14"/>
  <c r="F1156" i="14"/>
  <c r="F1157" i="14"/>
  <c r="F1158" i="14"/>
  <c r="F1159" i="14"/>
  <c r="F1160" i="14"/>
  <c r="F1161" i="14"/>
  <c r="F1162" i="14"/>
  <c r="F1163" i="14"/>
  <c r="F1164" i="14"/>
  <c r="F1165" i="14"/>
  <c r="F1166" i="14"/>
  <c r="F1167" i="14"/>
  <c r="F1168" i="14"/>
  <c r="F1169" i="14"/>
  <c r="F1170" i="14"/>
  <c r="F1171" i="14"/>
  <c r="F1172" i="14"/>
  <c r="F1173" i="14"/>
  <c r="F1174" i="14"/>
  <c r="F1175" i="14"/>
  <c r="F1176" i="14"/>
  <c r="F1177" i="14"/>
  <c r="F1178" i="14"/>
  <c r="F1179" i="14"/>
  <c r="F1181" i="14"/>
  <c r="F1183" i="14"/>
  <c r="F1185" i="14"/>
  <c r="F1187" i="14"/>
  <c r="F1189" i="14"/>
  <c r="F1190" i="14"/>
  <c r="F1191" i="14"/>
  <c r="F1192" i="14"/>
  <c r="F1193" i="14"/>
  <c r="F1194" i="14"/>
  <c r="F1195" i="14"/>
  <c r="F1196" i="14"/>
  <c r="F1197" i="14"/>
  <c r="F1198" i="14"/>
  <c r="F1199" i="14"/>
  <c r="F1200" i="14"/>
  <c r="F1201" i="14"/>
  <c r="F1202" i="14"/>
  <c r="F1203" i="14"/>
  <c r="F1204" i="14"/>
  <c r="F1205" i="14"/>
  <c r="F1206" i="14"/>
  <c r="F1207" i="14"/>
  <c r="F1208" i="14"/>
  <c r="F1209" i="14"/>
  <c r="F1210" i="14"/>
  <c r="F1211" i="14"/>
  <c r="F1212" i="14"/>
  <c r="F1213" i="14"/>
  <c r="F1214" i="14"/>
  <c r="F1215" i="14"/>
  <c r="F1216" i="14"/>
  <c r="F1217" i="14"/>
  <c r="F1218" i="14"/>
  <c r="F1219" i="14"/>
  <c r="F1220" i="14"/>
  <c r="F1221" i="14"/>
  <c r="F1222" i="14"/>
  <c r="F1223" i="14"/>
  <c r="F1224" i="14"/>
  <c r="F1225" i="14"/>
  <c r="F1226" i="14"/>
  <c r="F1227" i="14"/>
  <c r="F1228" i="14"/>
  <c r="F1229" i="14"/>
  <c r="F1230" i="14"/>
  <c r="F1231" i="14"/>
  <c r="F1232" i="14"/>
  <c r="F1233" i="14"/>
  <c r="F1234" i="14"/>
  <c r="F1235" i="14"/>
  <c r="F1236" i="14"/>
  <c r="F1237" i="14"/>
  <c r="F1238" i="14"/>
  <c r="F1239" i="14"/>
  <c r="F1240" i="14"/>
  <c r="F1241" i="14"/>
  <c r="F1242" i="14"/>
  <c r="F1243" i="14"/>
  <c r="F1244" i="14"/>
  <c r="F1245" i="14"/>
  <c r="F1246" i="14"/>
  <c r="F1247" i="14"/>
  <c r="F1248" i="14"/>
  <c r="F1249" i="14"/>
  <c r="F1250" i="14"/>
  <c r="F1251" i="14"/>
  <c r="F1252" i="14"/>
  <c r="F1253" i="14"/>
  <c r="F1254" i="14"/>
  <c r="F1255" i="14"/>
  <c r="F1256" i="14"/>
  <c r="F1257" i="14"/>
  <c r="F1258" i="14"/>
  <c r="F1259" i="14"/>
  <c r="F1260" i="14"/>
  <c r="F1261" i="14"/>
  <c r="F1262" i="14"/>
  <c r="F1263" i="14"/>
  <c r="F1264" i="14"/>
  <c r="F1265" i="14"/>
  <c r="F1266" i="14"/>
  <c r="F1267" i="14"/>
  <c r="F1268" i="14"/>
  <c r="F1269" i="14"/>
  <c r="F1270" i="14"/>
  <c r="F1271" i="14"/>
  <c r="F1272" i="14"/>
  <c r="F1273" i="14"/>
  <c r="F1274" i="14"/>
  <c r="F1275" i="14"/>
  <c r="F1276" i="14"/>
  <c r="F1277" i="14"/>
  <c r="F1278" i="14"/>
  <c r="F1279" i="14"/>
  <c r="F1280" i="14"/>
  <c r="F1281" i="14"/>
  <c r="F1282" i="14"/>
  <c r="F1283" i="14"/>
  <c r="F1284" i="14"/>
  <c r="F1285" i="14"/>
  <c r="F1286" i="14"/>
  <c r="F1287" i="14"/>
  <c r="F1288" i="14"/>
  <c r="F1289" i="14"/>
  <c r="F1290" i="14"/>
  <c r="F1291" i="14"/>
  <c r="F1292" i="14"/>
  <c r="F1293" i="14"/>
  <c r="F1294" i="14"/>
  <c r="F1295" i="14"/>
  <c r="F1296" i="14"/>
  <c r="F1297" i="14"/>
  <c r="F1298" i="14"/>
  <c r="F1299" i="14"/>
  <c r="F1300" i="14"/>
  <c r="F1301" i="14"/>
  <c r="F1302" i="14"/>
  <c r="F1303" i="14"/>
  <c r="F1304" i="14"/>
  <c r="F1305" i="14"/>
  <c r="F1306" i="14"/>
  <c r="F1307" i="14"/>
  <c r="F1308" i="14"/>
  <c r="F1309" i="14"/>
  <c r="F1310" i="14"/>
  <c r="F1311" i="14"/>
  <c r="F1312" i="14"/>
  <c r="F1313" i="14"/>
  <c r="F1314" i="14"/>
  <c r="F1315" i="14"/>
  <c r="F1316" i="14"/>
  <c r="F1317" i="14"/>
  <c r="F1318" i="14"/>
  <c r="F1319" i="14"/>
  <c r="F1320" i="14"/>
  <c r="F1321" i="14"/>
  <c r="F1322" i="14"/>
  <c r="F1323" i="14"/>
  <c r="F1324" i="14"/>
  <c r="F1325" i="14"/>
  <c r="F1326" i="14"/>
  <c r="F1327" i="14"/>
  <c r="F1328" i="14"/>
  <c r="F1329" i="14"/>
  <c r="F1330" i="14"/>
  <c r="F1331" i="14"/>
  <c r="F1332" i="14"/>
  <c r="F1333" i="14"/>
  <c r="F1334" i="14"/>
  <c r="F1335" i="14"/>
  <c r="F1336" i="14"/>
  <c r="F1337" i="14"/>
  <c r="F1338" i="14"/>
  <c r="F1339" i="14"/>
  <c r="F1340" i="14"/>
  <c r="F1341" i="14"/>
  <c r="F1342" i="14"/>
  <c r="F1343" i="14"/>
  <c r="F1344" i="14"/>
  <c r="F1345" i="14"/>
  <c r="F1346" i="14"/>
  <c r="F1350" i="14"/>
  <c r="F1351" i="14"/>
  <c r="F1352" i="14"/>
  <c r="F1353" i="14"/>
  <c r="F1354" i="14"/>
  <c r="F1355" i="14"/>
  <c r="F1356" i="14"/>
  <c r="F1357" i="14"/>
  <c r="F1358" i="14"/>
  <c r="F1359" i="14"/>
  <c r="F1360" i="14"/>
  <c r="F1361" i="14"/>
  <c r="F1362" i="14"/>
  <c r="F1363" i="14"/>
  <c r="F1364" i="14"/>
  <c r="F1365" i="14"/>
  <c r="F1366" i="14"/>
  <c r="F1367" i="14"/>
  <c r="F1368" i="14"/>
  <c r="F1369" i="14"/>
  <c r="F1370" i="14"/>
  <c r="F1371" i="14"/>
  <c r="F1372" i="14"/>
  <c r="F1373" i="14"/>
  <c r="F1374" i="14"/>
  <c r="F1375" i="14"/>
  <c r="F1376" i="14"/>
  <c r="F1377" i="14"/>
  <c r="F1378" i="14"/>
  <c r="F1379" i="14"/>
  <c r="F1380" i="14"/>
  <c r="F1381" i="14"/>
  <c r="F1382" i="14"/>
  <c r="F1383" i="14"/>
  <c r="F1384" i="14"/>
  <c r="F1385" i="14"/>
  <c r="F1386" i="14"/>
  <c r="F1387" i="14"/>
  <c r="F1388" i="14"/>
  <c r="F1397" i="14"/>
  <c r="F1398" i="14"/>
  <c r="F1399" i="14"/>
  <c r="F1400" i="14"/>
  <c r="F1401" i="14"/>
  <c r="F1402" i="14"/>
  <c r="F1403" i="14"/>
  <c r="F1404" i="14"/>
  <c r="F1405" i="14"/>
  <c r="F1406" i="14"/>
  <c r="F1407" i="14"/>
  <c r="F1408" i="14"/>
  <c r="F1409" i="14"/>
  <c r="F1410" i="14"/>
  <c r="F1411" i="14"/>
  <c r="F1412" i="14"/>
  <c r="F1413" i="14"/>
  <c r="F1414" i="14"/>
  <c r="F1415" i="14"/>
  <c r="F1416" i="14"/>
  <c r="F1417" i="14"/>
  <c r="F1418" i="14"/>
  <c r="F1419" i="14"/>
  <c r="F1420" i="14"/>
  <c r="F1421" i="14"/>
  <c r="F1422" i="14"/>
  <c r="F1423" i="14"/>
  <c r="F1424" i="14"/>
  <c r="F1425" i="14"/>
  <c r="F1426" i="14"/>
  <c r="F1427" i="14"/>
  <c r="F1428" i="14"/>
  <c r="F1429" i="14"/>
  <c r="F1430" i="14"/>
  <c r="F1431" i="14"/>
  <c r="F1432" i="14"/>
  <c r="F1433" i="14"/>
  <c r="F1434" i="14"/>
  <c r="F1435" i="14"/>
  <c r="F1436" i="14"/>
  <c r="F1437" i="14"/>
  <c r="F1438" i="14"/>
  <c r="F1439" i="14"/>
  <c r="F1440" i="14"/>
  <c r="F1441" i="14"/>
  <c r="F1442" i="14"/>
  <c r="F1443" i="14"/>
  <c r="F1444" i="14"/>
  <c r="F1445" i="14"/>
  <c r="F1446" i="14"/>
  <c r="F1447" i="14"/>
  <c r="F1448" i="14"/>
  <c r="F1449" i="14"/>
  <c r="F1450" i="14"/>
  <c r="F1451" i="14"/>
  <c r="F1452" i="14"/>
  <c r="F1453" i="14"/>
  <c r="F1454" i="14"/>
  <c r="F1455" i="14"/>
  <c r="F1456" i="14"/>
  <c r="F1457" i="14"/>
  <c r="F1458" i="14"/>
  <c r="F1459" i="14"/>
  <c r="F1460" i="14"/>
  <c r="F1461" i="14"/>
  <c r="F1462" i="14"/>
  <c r="F1463" i="14"/>
  <c r="F1464" i="14"/>
  <c r="F1465" i="14"/>
  <c r="F1466" i="14"/>
  <c r="F1467" i="14"/>
  <c r="F1468" i="14"/>
  <c r="F1469" i="14"/>
  <c r="F1470" i="14"/>
  <c r="F1471" i="14"/>
  <c r="F1472" i="14"/>
  <c r="F1473" i="14"/>
  <c r="F1474" i="14"/>
  <c r="F1475" i="14"/>
  <c r="F1476" i="14"/>
  <c r="F1477" i="14"/>
  <c r="F1478" i="14"/>
  <c r="F1479" i="14"/>
  <c r="F1480" i="14"/>
  <c r="F1481" i="14"/>
  <c r="F1482" i="14"/>
  <c r="F1483" i="14"/>
  <c r="F1484" i="14"/>
  <c r="F1485" i="14"/>
  <c r="F1486" i="14"/>
  <c r="F1487" i="14"/>
  <c r="F1488" i="14"/>
  <c r="F1489" i="14"/>
  <c r="F1490" i="14"/>
  <c r="F1491" i="14"/>
  <c r="F1492" i="14"/>
  <c r="F1493" i="14"/>
  <c r="F1494" i="14"/>
  <c r="F1495" i="14"/>
  <c r="F1496" i="14"/>
  <c r="F1497" i="14"/>
  <c r="F1498" i="14"/>
  <c r="F1499" i="14"/>
  <c r="F716"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3" i="14"/>
  <c r="F644" i="14"/>
  <c r="F645" i="14"/>
  <c r="F646" i="14"/>
  <c r="F647" i="14"/>
  <c r="F648" i="14"/>
  <c r="F649" i="14"/>
  <c r="F650" i="14"/>
  <c r="F651" i="14"/>
  <c r="F652" i="14"/>
  <c r="F653" i="14"/>
  <c r="F654" i="14"/>
  <c r="F655" i="14"/>
  <c r="F656" i="14"/>
  <c r="F657" i="14"/>
  <c r="F658" i="14"/>
  <c r="F659" i="14"/>
  <c r="F660" i="14"/>
  <c r="F661" i="14"/>
  <c r="F662" i="14"/>
  <c r="F663" i="14"/>
  <c r="F664" i="14"/>
  <c r="F665" i="14"/>
  <c r="F666" i="14"/>
  <c r="F667" i="14"/>
  <c r="F668" i="14"/>
  <c r="F669" i="14"/>
  <c r="F670" i="14"/>
  <c r="F671" i="14"/>
  <c r="F672" i="14"/>
  <c r="F673" i="14"/>
  <c r="F674" i="14"/>
  <c r="F675" i="14"/>
  <c r="F676" i="14"/>
  <c r="F677" i="14"/>
  <c r="F678" i="14"/>
  <c r="F679" i="14"/>
  <c r="F680" i="14"/>
  <c r="F681" i="14"/>
  <c r="F682" i="14"/>
  <c r="F683" i="14"/>
  <c r="F684" i="14"/>
  <c r="F685" i="14"/>
  <c r="F686" i="14"/>
  <c r="F687" i="14"/>
  <c r="F688" i="14"/>
  <c r="F689" i="14"/>
  <c r="F690" i="14"/>
  <c r="F691" i="14"/>
  <c r="F692" i="14"/>
  <c r="F693" i="14"/>
  <c r="F694" i="14"/>
  <c r="F695" i="14"/>
  <c r="F696" i="14"/>
  <c r="F697" i="14"/>
  <c r="F698" i="14"/>
  <c r="F699" i="14"/>
  <c r="F700" i="14"/>
  <c r="F701" i="14"/>
  <c r="F702" i="14"/>
  <c r="F703" i="14"/>
  <c r="F704" i="14"/>
  <c r="F705" i="14"/>
  <c r="F706" i="14"/>
  <c r="F707" i="14"/>
  <c r="F708" i="14"/>
  <c r="F709" i="14"/>
  <c r="F710" i="14"/>
  <c r="F711" i="14"/>
  <c r="F712" i="14"/>
  <c r="F713" i="14"/>
  <c r="F4" i="14"/>
  <c r="I60" i="1"/>
  <c r="G38" i="4"/>
  <c r="G44" i="4"/>
  <c r="G45" i="4"/>
  <c r="G46" i="4"/>
  <c r="G47" i="4"/>
  <c r="G48" i="4"/>
  <c r="G49" i="4"/>
  <c r="G50" i="4"/>
  <c r="G35" i="20"/>
  <c r="H35" i="20"/>
  <c r="G36" i="20"/>
  <c r="H36" i="20"/>
  <c r="G37" i="20"/>
  <c r="H37" i="20"/>
  <c r="G38" i="20"/>
  <c r="H38" i="20"/>
  <c r="G39" i="20"/>
  <c r="H39" i="20"/>
  <c r="G40" i="20"/>
  <c r="H40" i="20"/>
  <c r="G61" i="20"/>
  <c r="H61" i="20"/>
  <c r="G62" i="20"/>
  <c r="H62" i="20"/>
  <c r="G63" i="20"/>
  <c r="H63" i="20"/>
  <c r="G64" i="20"/>
  <c r="H64" i="20"/>
  <c r="G65" i="20"/>
  <c r="H65" i="20"/>
  <c r="G66" i="20"/>
  <c r="H66" i="20"/>
  <c r="G67" i="20"/>
  <c r="H67" i="20"/>
  <c r="G68" i="20"/>
  <c r="H68" i="20"/>
  <c r="AE336" i="20"/>
  <c r="AE335" i="20"/>
  <c r="AE334" i="20"/>
  <c r="AE333" i="20"/>
  <c r="AE332" i="20"/>
  <c r="AE331" i="20"/>
  <c r="AE330" i="20"/>
  <c r="AE329" i="20"/>
  <c r="AE328" i="20"/>
  <c r="AE327" i="20"/>
  <c r="AE326" i="20"/>
  <c r="AE325" i="20"/>
  <c r="AE324" i="20"/>
  <c r="AE323" i="20"/>
  <c r="AE322" i="20"/>
  <c r="AE321" i="20"/>
  <c r="AE320" i="20"/>
  <c r="AE319" i="20"/>
  <c r="AE318" i="20"/>
  <c r="AE317" i="20"/>
  <c r="AE316" i="20"/>
  <c r="AE315" i="20"/>
  <c r="AE314" i="20"/>
  <c r="AE313" i="20"/>
  <c r="AE312" i="20"/>
  <c r="AE311" i="20"/>
  <c r="AE290" i="20"/>
  <c r="AE289" i="20"/>
  <c r="AE288" i="20"/>
  <c r="AE287" i="20"/>
  <c r="AE286" i="20"/>
  <c r="AE285" i="20"/>
  <c r="AE284" i="20"/>
  <c r="AE283" i="20"/>
  <c r="AE282" i="20"/>
  <c r="AE281" i="20"/>
  <c r="AE280" i="20"/>
  <c r="AE279" i="20"/>
  <c r="AE278" i="20"/>
  <c r="AE277" i="20"/>
  <c r="AE271" i="20"/>
  <c r="AE270" i="20"/>
  <c r="AE269" i="20"/>
  <c r="AE268" i="20"/>
  <c r="AE267" i="20"/>
  <c r="AE266" i="20"/>
  <c r="AE265" i="20"/>
  <c r="AE264" i="20"/>
  <c r="AE263" i="20"/>
  <c r="AE262" i="20"/>
  <c r="AE261" i="20"/>
  <c r="AE260" i="20"/>
  <c r="AE259" i="20"/>
  <c r="AE258" i="20"/>
  <c r="AE257" i="20"/>
  <c r="AE256" i="20"/>
  <c r="AE255" i="20"/>
  <c r="AE254" i="20"/>
  <c r="AE253" i="20"/>
  <c r="AE252" i="20"/>
  <c r="AE251" i="20"/>
  <c r="AE250" i="20"/>
  <c r="AE249" i="20"/>
  <c r="AE248" i="20"/>
  <c r="AE247" i="20"/>
  <c r="AE246" i="20"/>
  <c r="AE245" i="20"/>
  <c r="AE244" i="20"/>
  <c r="AE243" i="20"/>
  <c r="AE242" i="20"/>
  <c r="AE241" i="20"/>
  <c r="AE220" i="20"/>
  <c r="AE219" i="20"/>
  <c r="AE218" i="20"/>
  <c r="AE217" i="20"/>
  <c r="AE216" i="20"/>
  <c r="AE215" i="20"/>
  <c r="AE214" i="20"/>
  <c r="AE213" i="20"/>
  <c r="AE212" i="20"/>
  <c r="AE206" i="20"/>
  <c r="AE205" i="20"/>
  <c r="AE204" i="20"/>
  <c r="AE203" i="20"/>
  <c r="AE202" i="20"/>
  <c r="AE201" i="20"/>
  <c r="AE200" i="20"/>
  <c r="AE199" i="20"/>
  <c r="AE198" i="20"/>
  <c r="AE197" i="20"/>
  <c r="AE196" i="20"/>
  <c r="AE195" i="20"/>
  <c r="AE194" i="20"/>
  <c r="AE193" i="20"/>
  <c r="AE192" i="20"/>
  <c r="AE191" i="20"/>
  <c r="AE190" i="20"/>
  <c r="AE189" i="20"/>
  <c r="AE188" i="20"/>
  <c r="AE187" i="20"/>
  <c r="AE186" i="20"/>
  <c r="AE185" i="20"/>
  <c r="AE184" i="20"/>
  <c r="AE183" i="20"/>
  <c r="AE182" i="20"/>
  <c r="AE181" i="20"/>
  <c r="AE180" i="20"/>
  <c r="AE179" i="20"/>
  <c r="AE178" i="20"/>
  <c r="AE177" i="20"/>
  <c r="AE176" i="20"/>
  <c r="AE175" i="20"/>
  <c r="AE174" i="20"/>
  <c r="AE173" i="20"/>
  <c r="AE172" i="20"/>
  <c r="AE171" i="20"/>
  <c r="AE150" i="20"/>
  <c r="AE149" i="20"/>
  <c r="AE148" i="20"/>
  <c r="AE147" i="20"/>
  <c r="AE141" i="20"/>
  <c r="AE140" i="20"/>
  <c r="AE139" i="20"/>
  <c r="AE138" i="20"/>
  <c r="AE137" i="20"/>
  <c r="AE136" i="20"/>
  <c r="AE135" i="20"/>
  <c r="AE134" i="20"/>
  <c r="AE133" i="20"/>
  <c r="AE132" i="20"/>
  <c r="AE131" i="20"/>
  <c r="AE130" i="20"/>
  <c r="AE129" i="20"/>
  <c r="AE128" i="20"/>
  <c r="AE127" i="20"/>
  <c r="AE126" i="20"/>
  <c r="AE125" i="20"/>
  <c r="AE124" i="20"/>
  <c r="AE122" i="20"/>
  <c r="AE121" i="20"/>
  <c r="AE120" i="20"/>
  <c r="AE119" i="20"/>
  <c r="AE118" i="20"/>
  <c r="AE117" i="20"/>
  <c r="AE116" i="20"/>
  <c r="AE115" i="20"/>
  <c r="AE114" i="20"/>
  <c r="AE112" i="20"/>
  <c r="AE111" i="20"/>
  <c r="AE90" i="20"/>
  <c r="AE89" i="20"/>
  <c r="AE87" i="20"/>
  <c r="AE86" i="20"/>
  <c r="AE85" i="20"/>
  <c r="AE84" i="20"/>
  <c r="AE83" i="20"/>
  <c r="AE82" i="20"/>
  <c r="AE76" i="20"/>
  <c r="AE75" i="20"/>
  <c r="AE74" i="20"/>
  <c r="AE73" i="20"/>
  <c r="AE72" i="20"/>
  <c r="AE71" i="20"/>
  <c r="AE70" i="20"/>
  <c r="AE69" i="20"/>
  <c r="AE68" i="20"/>
  <c r="AE67" i="20"/>
  <c r="AE66" i="20"/>
  <c r="AE65" i="20"/>
  <c r="AE64" i="20"/>
  <c r="AE63" i="20"/>
  <c r="AE62" i="20"/>
  <c r="AE61" i="20"/>
  <c r="AE40" i="20"/>
  <c r="AE39" i="20"/>
  <c r="AE38" i="20"/>
  <c r="AE37" i="20"/>
  <c r="AE35" i="20"/>
  <c r="AE34" i="20"/>
  <c r="AE33" i="20"/>
  <c r="AE32" i="20"/>
  <c r="AE31" i="20"/>
  <c r="AE30" i="20"/>
  <c r="AE29" i="20"/>
  <c r="AE28" i="20"/>
  <c r="AE27" i="20"/>
  <c r="AE26" i="20"/>
  <c r="AE25" i="20"/>
  <c r="AE24" i="20"/>
  <c r="AE23" i="20"/>
  <c r="AE22" i="20"/>
  <c r="AE21" i="20"/>
  <c r="AE20" i="20"/>
  <c r="AE19" i="20"/>
  <c r="AE18" i="20"/>
  <c r="AE17" i="20"/>
  <c r="O339" i="20"/>
  <c r="Y337" i="20"/>
  <c r="Z337" i="20" s="1"/>
  <c r="AA337" i="20" s="1"/>
  <c r="AA336" i="20"/>
  <c r="Z336" i="20"/>
  <c r="Y336" i="20"/>
  <c r="W336" i="20"/>
  <c r="V336" i="20"/>
  <c r="U336" i="20"/>
  <c r="T336" i="20"/>
  <c r="R336" i="20"/>
  <c r="S336" i="20" s="1"/>
  <c r="P336" i="20"/>
  <c r="N336" i="20"/>
  <c r="M336" i="20"/>
  <c r="H336" i="20"/>
  <c r="G336" i="20"/>
  <c r="F336" i="20"/>
  <c r="D336" i="20"/>
  <c r="AA335" i="20"/>
  <c r="Z335" i="20"/>
  <c r="Y335" i="20"/>
  <c r="W335" i="20"/>
  <c r="V335" i="20"/>
  <c r="U335" i="20"/>
  <c r="T335" i="20"/>
  <c r="R335" i="20"/>
  <c r="S335" i="20" s="1"/>
  <c r="P335" i="20"/>
  <c r="N335" i="20"/>
  <c r="M335" i="20"/>
  <c r="H335" i="20"/>
  <c r="G335" i="20"/>
  <c r="F335" i="20"/>
  <c r="D335" i="20"/>
  <c r="AA334" i="20"/>
  <c r="Z334" i="20"/>
  <c r="Y334" i="20"/>
  <c r="W334" i="20"/>
  <c r="V334" i="20"/>
  <c r="U334" i="20"/>
  <c r="T334" i="20"/>
  <c r="R334" i="20"/>
  <c r="S334" i="20" s="1"/>
  <c r="P334" i="20"/>
  <c r="N334" i="20"/>
  <c r="M334" i="20"/>
  <c r="H334" i="20"/>
  <c r="G334" i="20"/>
  <c r="F334" i="20"/>
  <c r="D334" i="20"/>
  <c r="AA333" i="20"/>
  <c r="Z333" i="20"/>
  <c r="Y333" i="20"/>
  <c r="W333" i="20"/>
  <c r="V333" i="20"/>
  <c r="U333" i="20"/>
  <c r="T333" i="20"/>
  <c r="R333" i="20"/>
  <c r="S333" i="20" s="1"/>
  <c r="P333" i="20"/>
  <c r="N333" i="20"/>
  <c r="M333" i="20"/>
  <c r="H333" i="20"/>
  <c r="G333" i="20"/>
  <c r="F333" i="20"/>
  <c r="D333" i="20"/>
  <c r="AA332" i="20"/>
  <c r="Z332" i="20"/>
  <c r="Y332" i="20"/>
  <c r="W332" i="20"/>
  <c r="V332" i="20"/>
  <c r="U332" i="20"/>
  <c r="T332" i="20"/>
  <c r="R332" i="20"/>
  <c r="S332" i="20" s="1"/>
  <c r="P332" i="20"/>
  <c r="N332" i="20"/>
  <c r="M332" i="20"/>
  <c r="H332" i="20"/>
  <c r="G332" i="20"/>
  <c r="F332" i="20"/>
  <c r="D332" i="20"/>
  <c r="AA331" i="20"/>
  <c r="Z331" i="20"/>
  <c r="Y331" i="20"/>
  <c r="W331" i="20"/>
  <c r="V331" i="20"/>
  <c r="U331" i="20"/>
  <c r="T331" i="20"/>
  <c r="R331" i="20"/>
  <c r="S331" i="20" s="1"/>
  <c r="P331" i="20"/>
  <c r="N331" i="20"/>
  <c r="M331" i="20"/>
  <c r="H331" i="20"/>
  <c r="G331" i="20"/>
  <c r="F331" i="20"/>
  <c r="D331" i="20"/>
  <c r="AA330" i="20"/>
  <c r="Z330" i="20"/>
  <c r="Y330" i="20"/>
  <c r="W330" i="20"/>
  <c r="V330" i="20"/>
  <c r="U330" i="20"/>
  <c r="T330" i="20"/>
  <c r="R330" i="20"/>
  <c r="S330" i="20" s="1"/>
  <c r="P330" i="20"/>
  <c r="N330" i="20"/>
  <c r="M330" i="20"/>
  <c r="H330" i="20"/>
  <c r="G330" i="20"/>
  <c r="F330" i="20"/>
  <c r="D330" i="20"/>
  <c r="AA329" i="20"/>
  <c r="Z329" i="20"/>
  <c r="Y329" i="20"/>
  <c r="W329" i="20"/>
  <c r="V329" i="20"/>
  <c r="U329" i="20"/>
  <c r="T329" i="20"/>
  <c r="R329" i="20"/>
  <c r="S329" i="20" s="1"/>
  <c r="P329" i="20"/>
  <c r="N329" i="20"/>
  <c r="M329" i="20"/>
  <c r="H329" i="20"/>
  <c r="G329" i="20"/>
  <c r="F329" i="20"/>
  <c r="D329" i="20"/>
  <c r="AA328" i="20"/>
  <c r="Z328" i="20"/>
  <c r="Y328" i="20"/>
  <c r="W328" i="20"/>
  <c r="V328" i="20"/>
  <c r="U328" i="20"/>
  <c r="T328" i="20"/>
  <c r="R328" i="20"/>
  <c r="S328" i="20" s="1"/>
  <c r="P328" i="20"/>
  <c r="N328" i="20"/>
  <c r="M328" i="20"/>
  <c r="H328" i="20"/>
  <c r="G328" i="20"/>
  <c r="F328" i="20"/>
  <c r="D328" i="20"/>
  <c r="AA327" i="20"/>
  <c r="Z327" i="20"/>
  <c r="Y327" i="20"/>
  <c r="W327" i="20"/>
  <c r="V327" i="20"/>
  <c r="U327" i="20"/>
  <c r="T327" i="20"/>
  <c r="R327" i="20"/>
  <c r="S327" i="20" s="1"/>
  <c r="P327" i="20"/>
  <c r="N327" i="20"/>
  <c r="M327" i="20"/>
  <c r="H327" i="20"/>
  <c r="G327" i="20"/>
  <c r="F327" i="20"/>
  <c r="D327" i="20"/>
  <c r="AA326" i="20"/>
  <c r="Z326" i="20"/>
  <c r="Y326" i="20"/>
  <c r="W326" i="20"/>
  <c r="V326" i="20"/>
  <c r="U326" i="20"/>
  <c r="T326" i="20"/>
  <c r="R326" i="20"/>
  <c r="S326" i="20" s="1"/>
  <c r="P326" i="20"/>
  <c r="N326" i="20"/>
  <c r="M326" i="20"/>
  <c r="H326" i="20"/>
  <c r="G326" i="20"/>
  <c r="F326" i="20"/>
  <c r="D326" i="20"/>
  <c r="AA325" i="20"/>
  <c r="Z325" i="20"/>
  <c r="Y325" i="20"/>
  <c r="W325" i="20"/>
  <c r="V325" i="20"/>
  <c r="U325" i="20"/>
  <c r="T325" i="20"/>
  <c r="R325" i="20"/>
  <c r="S325" i="20" s="1"/>
  <c r="P325" i="20"/>
  <c r="N325" i="20"/>
  <c r="M325" i="20"/>
  <c r="H325" i="20"/>
  <c r="G325" i="20"/>
  <c r="F325" i="20"/>
  <c r="D325" i="20"/>
  <c r="AA324" i="20"/>
  <c r="Z324" i="20"/>
  <c r="Y324" i="20"/>
  <c r="W324" i="20"/>
  <c r="V324" i="20"/>
  <c r="U324" i="20"/>
  <c r="T324" i="20"/>
  <c r="R324" i="20"/>
  <c r="S324" i="20" s="1"/>
  <c r="P324" i="20"/>
  <c r="N324" i="20"/>
  <c r="M324" i="20"/>
  <c r="H324" i="20"/>
  <c r="G324" i="20"/>
  <c r="F324" i="20"/>
  <c r="D324" i="20"/>
  <c r="AA323" i="20"/>
  <c r="Z323" i="20"/>
  <c r="Y323" i="20"/>
  <c r="W323" i="20"/>
  <c r="V323" i="20"/>
  <c r="U323" i="20"/>
  <c r="T323" i="20"/>
  <c r="R323" i="20"/>
  <c r="S323" i="20" s="1"/>
  <c r="P323" i="20"/>
  <c r="N323" i="20"/>
  <c r="M323" i="20"/>
  <c r="H323" i="20"/>
  <c r="G323" i="20"/>
  <c r="F323" i="20"/>
  <c r="D323" i="20"/>
  <c r="AA322" i="20"/>
  <c r="Z322" i="20"/>
  <c r="Y322" i="20"/>
  <c r="W322" i="20"/>
  <c r="V322" i="20"/>
  <c r="U322" i="20"/>
  <c r="T322" i="20"/>
  <c r="R322" i="20"/>
  <c r="S322" i="20" s="1"/>
  <c r="P322" i="20"/>
  <c r="N322" i="20"/>
  <c r="M322" i="20"/>
  <c r="H322" i="20"/>
  <c r="G322" i="20"/>
  <c r="F322" i="20"/>
  <c r="D322" i="20"/>
  <c r="AA321" i="20"/>
  <c r="Z321" i="20"/>
  <c r="Y321" i="20"/>
  <c r="W321" i="20"/>
  <c r="V321" i="20"/>
  <c r="U321" i="20"/>
  <c r="T321" i="20"/>
  <c r="R321" i="20"/>
  <c r="S321" i="20" s="1"/>
  <c r="P321" i="20"/>
  <c r="N321" i="20"/>
  <c r="M321" i="20"/>
  <c r="H321" i="20"/>
  <c r="G321" i="20"/>
  <c r="F321" i="20"/>
  <c r="D321" i="20"/>
  <c r="AA320" i="20"/>
  <c r="Z320" i="20"/>
  <c r="Y320" i="20"/>
  <c r="W320" i="20"/>
  <c r="V320" i="20"/>
  <c r="U320" i="20"/>
  <c r="T320" i="20"/>
  <c r="R320" i="20"/>
  <c r="S320" i="20" s="1"/>
  <c r="P320" i="20"/>
  <c r="N320" i="20"/>
  <c r="M320" i="20"/>
  <c r="H320" i="20"/>
  <c r="G320" i="20"/>
  <c r="F320" i="20"/>
  <c r="D320" i="20"/>
  <c r="AA319" i="20"/>
  <c r="Z319" i="20"/>
  <c r="Y319" i="20"/>
  <c r="W319" i="20"/>
  <c r="V319" i="20"/>
  <c r="U319" i="20"/>
  <c r="T319" i="20"/>
  <c r="R319" i="20"/>
  <c r="S319" i="20" s="1"/>
  <c r="P319" i="20"/>
  <c r="N319" i="20"/>
  <c r="M319" i="20"/>
  <c r="H319" i="20"/>
  <c r="G319" i="20"/>
  <c r="F319" i="20"/>
  <c r="D319" i="20"/>
  <c r="AA318" i="20"/>
  <c r="Z318" i="20"/>
  <c r="Y318" i="20"/>
  <c r="W318" i="20"/>
  <c r="V318" i="20"/>
  <c r="U318" i="20"/>
  <c r="T318" i="20"/>
  <c r="R318" i="20"/>
  <c r="S318" i="20" s="1"/>
  <c r="P318" i="20"/>
  <c r="N318" i="20"/>
  <c r="M318" i="20"/>
  <c r="H318" i="20"/>
  <c r="G318" i="20"/>
  <c r="F318" i="20"/>
  <c r="D318" i="20"/>
  <c r="AA317" i="20"/>
  <c r="Z317" i="20"/>
  <c r="Y317" i="20"/>
  <c r="W317" i="20"/>
  <c r="V317" i="20"/>
  <c r="U317" i="20"/>
  <c r="T317" i="20"/>
  <c r="R317" i="20"/>
  <c r="S317" i="20" s="1"/>
  <c r="P317" i="20"/>
  <c r="N317" i="20"/>
  <c r="M317" i="20"/>
  <c r="H317" i="20"/>
  <c r="G317" i="20"/>
  <c r="F317" i="20"/>
  <c r="D317" i="20"/>
  <c r="AA316" i="20"/>
  <c r="Z316" i="20"/>
  <c r="Y316" i="20"/>
  <c r="W316" i="20"/>
  <c r="V316" i="20"/>
  <c r="U316" i="20"/>
  <c r="T316" i="20"/>
  <c r="R316" i="20"/>
  <c r="S316" i="20" s="1"/>
  <c r="P316" i="20"/>
  <c r="N316" i="20"/>
  <c r="M316" i="20"/>
  <c r="H316" i="20"/>
  <c r="G316" i="20"/>
  <c r="F316" i="20"/>
  <c r="D316" i="20"/>
  <c r="AA315" i="20"/>
  <c r="Z315" i="20"/>
  <c r="Y315" i="20"/>
  <c r="W315" i="20"/>
  <c r="V315" i="20"/>
  <c r="U315" i="20"/>
  <c r="T315" i="20"/>
  <c r="R315" i="20"/>
  <c r="S315" i="20" s="1"/>
  <c r="P315" i="20"/>
  <c r="N315" i="20"/>
  <c r="M315" i="20"/>
  <c r="H315" i="20"/>
  <c r="G315" i="20"/>
  <c r="F315" i="20"/>
  <c r="D315" i="20"/>
  <c r="AA314" i="20"/>
  <c r="Z314" i="20"/>
  <c r="Y314" i="20"/>
  <c r="W314" i="20"/>
  <c r="V314" i="20"/>
  <c r="U314" i="20"/>
  <c r="T314" i="20"/>
  <c r="R314" i="20"/>
  <c r="S314" i="20" s="1"/>
  <c r="P314" i="20"/>
  <c r="N314" i="20"/>
  <c r="M314" i="20"/>
  <c r="H314" i="20"/>
  <c r="G314" i="20"/>
  <c r="F314" i="20"/>
  <c r="D314" i="20"/>
  <c r="AA313" i="20"/>
  <c r="Z313" i="20"/>
  <c r="Y313" i="20"/>
  <c r="W313" i="20"/>
  <c r="V313" i="20"/>
  <c r="U313" i="20"/>
  <c r="T313" i="20"/>
  <c r="R313" i="20"/>
  <c r="S313" i="20" s="1"/>
  <c r="P313" i="20"/>
  <c r="N313" i="20"/>
  <c r="M313" i="20"/>
  <c r="H313" i="20"/>
  <c r="G313" i="20"/>
  <c r="F313" i="20"/>
  <c r="D313" i="20"/>
  <c r="AA312" i="20"/>
  <c r="Z312" i="20"/>
  <c r="Y312" i="20"/>
  <c r="W312" i="20"/>
  <c r="V312" i="20"/>
  <c r="U312" i="20"/>
  <c r="T312" i="20"/>
  <c r="R312" i="20"/>
  <c r="S312" i="20" s="1"/>
  <c r="P312" i="20"/>
  <c r="N312" i="20"/>
  <c r="M312" i="20"/>
  <c r="H312" i="20"/>
  <c r="G312" i="20"/>
  <c r="F312" i="20"/>
  <c r="D312" i="20"/>
  <c r="AA311" i="20"/>
  <c r="Z311" i="20"/>
  <c r="Y311" i="20"/>
  <c r="W311" i="20"/>
  <c r="V311" i="20"/>
  <c r="U311" i="20"/>
  <c r="T311" i="20"/>
  <c r="R311" i="20"/>
  <c r="S311" i="20" s="1"/>
  <c r="P311" i="20"/>
  <c r="N311" i="20"/>
  <c r="M311" i="20"/>
  <c r="H311" i="20"/>
  <c r="G311" i="20"/>
  <c r="F311" i="20"/>
  <c r="D311" i="20"/>
  <c r="AA290" i="20"/>
  <c r="Z290" i="20"/>
  <c r="Y290" i="20"/>
  <c r="W290" i="20"/>
  <c r="V290" i="20"/>
  <c r="U290" i="20"/>
  <c r="T290" i="20"/>
  <c r="R290" i="20"/>
  <c r="S290" i="20" s="1"/>
  <c r="P290" i="20"/>
  <c r="N290" i="20"/>
  <c r="M290" i="20"/>
  <c r="H290" i="20"/>
  <c r="G290" i="20"/>
  <c r="F290" i="20"/>
  <c r="D290" i="20"/>
  <c r="AA289" i="20"/>
  <c r="Z289" i="20"/>
  <c r="Y289" i="20"/>
  <c r="W289" i="20"/>
  <c r="V289" i="20"/>
  <c r="U289" i="20"/>
  <c r="T289" i="20"/>
  <c r="R289" i="20"/>
  <c r="S289" i="20" s="1"/>
  <c r="P289" i="20"/>
  <c r="N289" i="20"/>
  <c r="M289" i="20"/>
  <c r="H289" i="20"/>
  <c r="G289" i="20"/>
  <c r="F289" i="20"/>
  <c r="D289" i="20"/>
  <c r="AA288" i="20"/>
  <c r="Z288" i="20"/>
  <c r="Y288" i="20"/>
  <c r="W288" i="20"/>
  <c r="V288" i="20"/>
  <c r="U288" i="20"/>
  <c r="T288" i="20"/>
  <c r="R288" i="20"/>
  <c r="S288" i="20" s="1"/>
  <c r="P288" i="20"/>
  <c r="N288" i="20"/>
  <c r="M288" i="20"/>
  <c r="H288" i="20"/>
  <c r="G288" i="20"/>
  <c r="F288" i="20"/>
  <c r="D288" i="20"/>
  <c r="AA287" i="20"/>
  <c r="Z287" i="20"/>
  <c r="Y287" i="20"/>
  <c r="W287" i="20"/>
  <c r="V287" i="20"/>
  <c r="U287" i="20"/>
  <c r="T287" i="20"/>
  <c r="R287" i="20"/>
  <c r="S287" i="20" s="1"/>
  <c r="P287" i="20"/>
  <c r="N287" i="20"/>
  <c r="M287" i="20"/>
  <c r="H287" i="20"/>
  <c r="G287" i="20"/>
  <c r="F287" i="20"/>
  <c r="D287" i="20"/>
  <c r="AA286" i="20"/>
  <c r="Z286" i="20"/>
  <c r="Y286" i="20"/>
  <c r="W286" i="20"/>
  <c r="V286" i="20"/>
  <c r="U286" i="20"/>
  <c r="T286" i="20"/>
  <c r="R286" i="20"/>
  <c r="S286" i="20" s="1"/>
  <c r="P286" i="20"/>
  <c r="N286" i="20"/>
  <c r="M286" i="20"/>
  <c r="H286" i="20"/>
  <c r="G286" i="20"/>
  <c r="F286" i="20"/>
  <c r="D286" i="20"/>
  <c r="AA285" i="20"/>
  <c r="Z285" i="20"/>
  <c r="Y285" i="20"/>
  <c r="W285" i="20"/>
  <c r="V285" i="20"/>
  <c r="U285" i="20"/>
  <c r="T285" i="20"/>
  <c r="R285" i="20"/>
  <c r="S285" i="20" s="1"/>
  <c r="P285" i="20"/>
  <c r="N285" i="20"/>
  <c r="M285" i="20"/>
  <c r="H285" i="20"/>
  <c r="G285" i="20"/>
  <c r="F285" i="20"/>
  <c r="D285" i="20"/>
  <c r="AA284" i="20"/>
  <c r="Z284" i="20"/>
  <c r="Y284" i="20"/>
  <c r="W284" i="20"/>
  <c r="V284" i="20"/>
  <c r="U284" i="20"/>
  <c r="T284" i="20"/>
  <c r="R284" i="20"/>
  <c r="S284" i="20" s="1"/>
  <c r="P284" i="20"/>
  <c r="N284" i="20"/>
  <c r="M284" i="20"/>
  <c r="H284" i="20"/>
  <c r="G284" i="20"/>
  <c r="F284" i="20"/>
  <c r="D284" i="20"/>
  <c r="AA283" i="20"/>
  <c r="Z283" i="20"/>
  <c r="AB283" i="20" s="1"/>
  <c r="Y283" i="20"/>
  <c r="W283" i="20"/>
  <c r="V283" i="20"/>
  <c r="U283" i="20"/>
  <c r="T283" i="20"/>
  <c r="R283" i="20"/>
  <c r="S283" i="20" s="1"/>
  <c r="P283" i="20"/>
  <c r="N283" i="20"/>
  <c r="M283" i="20"/>
  <c r="H283" i="20"/>
  <c r="G283" i="20"/>
  <c r="F283" i="20"/>
  <c r="D283" i="20"/>
  <c r="AA282" i="20"/>
  <c r="Z282" i="20"/>
  <c r="Y282" i="20"/>
  <c r="W282" i="20"/>
  <c r="V282" i="20"/>
  <c r="U282" i="20"/>
  <c r="T282" i="20"/>
  <c r="R282" i="20"/>
  <c r="S282" i="20" s="1"/>
  <c r="P282" i="20"/>
  <c r="N282" i="20"/>
  <c r="M282" i="20"/>
  <c r="H282" i="20"/>
  <c r="G282" i="20"/>
  <c r="F282" i="20"/>
  <c r="D282" i="20"/>
  <c r="AA281" i="20"/>
  <c r="Z281" i="20"/>
  <c r="Y281" i="20"/>
  <c r="W281" i="20"/>
  <c r="V281" i="20"/>
  <c r="U281" i="20"/>
  <c r="T281" i="20"/>
  <c r="R281" i="20"/>
  <c r="S281" i="20" s="1"/>
  <c r="P281" i="20"/>
  <c r="N281" i="20"/>
  <c r="M281" i="20"/>
  <c r="H281" i="20"/>
  <c r="G281" i="20"/>
  <c r="F281" i="20"/>
  <c r="D281" i="20"/>
  <c r="AA280" i="20"/>
  <c r="Z280" i="20"/>
  <c r="Y280" i="20"/>
  <c r="W280" i="20"/>
  <c r="V280" i="20"/>
  <c r="U280" i="20"/>
  <c r="T280" i="20"/>
  <c r="R280" i="20"/>
  <c r="S280" i="20" s="1"/>
  <c r="P280" i="20"/>
  <c r="N280" i="20"/>
  <c r="M280" i="20"/>
  <c r="H280" i="20"/>
  <c r="G280" i="20"/>
  <c r="F280" i="20"/>
  <c r="D280" i="20"/>
  <c r="U279" i="20"/>
  <c r="Y279" i="20"/>
  <c r="W279" i="20"/>
  <c r="V279" i="20"/>
  <c r="T279" i="20"/>
  <c r="R279" i="20"/>
  <c r="S279" i="20" s="1"/>
  <c r="N279" i="20"/>
  <c r="M279" i="20"/>
  <c r="F279" i="20"/>
  <c r="D279" i="20"/>
  <c r="Y278" i="20"/>
  <c r="W278" i="20"/>
  <c r="V278" i="20"/>
  <c r="U278" i="20"/>
  <c r="T278" i="20"/>
  <c r="R278" i="20"/>
  <c r="S278" i="20" s="1"/>
  <c r="N278" i="20"/>
  <c r="M278" i="20"/>
  <c r="F278" i="20"/>
  <c r="D278" i="20"/>
  <c r="Y277" i="20"/>
  <c r="W277" i="20"/>
  <c r="V277" i="20"/>
  <c r="T277" i="20"/>
  <c r="R277" i="20"/>
  <c r="S277" i="20" s="1"/>
  <c r="N277" i="20"/>
  <c r="M277" i="20"/>
  <c r="H277" i="20"/>
  <c r="G277" i="20"/>
  <c r="F277" i="20"/>
  <c r="D277" i="20"/>
  <c r="Y272" i="20"/>
  <c r="Z272" i="20" s="1"/>
  <c r="AA272" i="20" s="1"/>
  <c r="AA271" i="20"/>
  <c r="Z271" i="20"/>
  <c r="Y271" i="20"/>
  <c r="W271" i="20"/>
  <c r="V271" i="20"/>
  <c r="U271" i="20"/>
  <c r="T271" i="20"/>
  <c r="R271" i="20"/>
  <c r="S271" i="20" s="1"/>
  <c r="P271" i="20"/>
  <c r="N271" i="20"/>
  <c r="M271" i="20"/>
  <c r="H271" i="20"/>
  <c r="G271" i="20"/>
  <c r="F271" i="20"/>
  <c r="D271" i="20"/>
  <c r="AA270" i="20"/>
  <c r="Z270" i="20"/>
  <c r="Y270" i="20"/>
  <c r="W270" i="20"/>
  <c r="V270" i="20"/>
  <c r="U270" i="20"/>
  <c r="T270" i="20"/>
  <c r="R270" i="20"/>
  <c r="S270" i="20" s="1"/>
  <c r="P270" i="20"/>
  <c r="N270" i="20"/>
  <c r="M270" i="20"/>
  <c r="H270" i="20"/>
  <c r="G270" i="20"/>
  <c r="F270" i="20"/>
  <c r="D270" i="20"/>
  <c r="AA269" i="20"/>
  <c r="Z269" i="20"/>
  <c r="Y269" i="20"/>
  <c r="W269" i="20"/>
  <c r="V269" i="20"/>
  <c r="U269" i="20"/>
  <c r="T269" i="20"/>
  <c r="R269" i="20"/>
  <c r="S269" i="20" s="1"/>
  <c r="P269" i="20"/>
  <c r="N269" i="20"/>
  <c r="M269" i="20"/>
  <c r="H269" i="20"/>
  <c r="G269" i="20"/>
  <c r="F269" i="20"/>
  <c r="D269" i="20"/>
  <c r="AA268" i="20"/>
  <c r="Z268" i="20"/>
  <c r="Y268" i="20"/>
  <c r="W268" i="20"/>
  <c r="V268" i="20"/>
  <c r="U268" i="20"/>
  <c r="T268" i="20"/>
  <c r="R268" i="20"/>
  <c r="S268" i="20" s="1"/>
  <c r="P268" i="20"/>
  <c r="N268" i="20"/>
  <c r="M268" i="20"/>
  <c r="H268" i="20"/>
  <c r="G268" i="20"/>
  <c r="F268" i="20"/>
  <c r="D268" i="20"/>
  <c r="AA267" i="20"/>
  <c r="Z267" i="20"/>
  <c r="Y267" i="20"/>
  <c r="W267" i="20"/>
  <c r="V267" i="20"/>
  <c r="U267" i="20"/>
  <c r="T267" i="20"/>
  <c r="R267" i="20"/>
  <c r="S267" i="20" s="1"/>
  <c r="P267" i="20"/>
  <c r="N267" i="20"/>
  <c r="M267" i="20"/>
  <c r="H267" i="20"/>
  <c r="G267" i="20"/>
  <c r="F267" i="20"/>
  <c r="D267" i="20"/>
  <c r="AA266" i="20"/>
  <c r="Z266" i="20"/>
  <c r="Y266" i="20"/>
  <c r="W266" i="20"/>
  <c r="V266" i="20"/>
  <c r="U266" i="20"/>
  <c r="T266" i="20"/>
  <c r="R266" i="20"/>
  <c r="S266" i="20" s="1"/>
  <c r="P266" i="20"/>
  <c r="N266" i="20"/>
  <c r="M266" i="20"/>
  <c r="H266" i="20"/>
  <c r="G266" i="20"/>
  <c r="F266" i="20"/>
  <c r="D266" i="20"/>
  <c r="AA265" i="20"/>
  <c r="Z265" i="20"/>
  <c r="Y265" i="20"/>
  <c r="W265" i="20"/>
  <c r="V265" i="20"/>
  <c r="U265" i="20"/>
  <c r="T265" i="20"/>
  <c r="R265" i="20"/>
  <c r="S265" i="20" s="1"/>
  <c r="P265" i="20"/>
  <c r="N265" i="20"/>
  <c r="M265" i="20"/>
  <c r="H265" i="20"/>
  <c r="G265" i="20"/>
  <c r="F265" i="20"/>
  <c r="D265" i="20"/>
  <c r="AA264" i="20"/>
  <c r="Z264" i="20"/>
  <c r="Y264" i="20"/>
  <c r="W264" i="20"/>
  <c r="V264" i="20"/>
  <c r="U264" i="20"/>
  <c r="T264" i="20"/>
  <c r="R264" i="20"/>
  <c r="S264" i="20" s="1"/>
  <c r="P264" i="20"/>
  <c r="N264" i="20"/>
  <c r="M264" i="20"/>
  <c r="H264" i="20"/>
  <c r="G264" i="20"/>
  <c r="F264" i="20"/>
  <c r="D264" i="20"/>
  <c r="AA263" i="20"/>
  <c r="Z263" i="20"/>
  <c r="Y263" i="20"/>
  <c r="W263" i="20"/>
  <c r="V263" i="20"/>
  <c r="U263" i="20"/>
  <c r="T263" i="20"/>
  <c r="R263" i="20"/>
  <c r="S263" i="20" s="1"/>
  <c r="P263" i="20"/>
  <c r="N263" i="20"/>
  <c r="M263" i="20"/>
  <c r="H263" i="20"/>
  <c r="G263" i="20"/>
  <c r="F263" i="20"/>
  <c r="D263" i="20"/>
  <c r="AA262" i="20"/>
  <c r="Z262" i="20"/>
  <c r="Y262" i="20"/>
  <c r="W262" i="20"/>
  <c r="V262" i="20"/>
  <c r="U262" i="20"/>
  <c r="T262" i="20"/>
  <c r="R262" i="20"/>
  <c r="S262" i="20" s="1"/>
  <c r="P262" i="20"/>
  <c r="N262" i="20"/>
  <c r="M262" i="20"/>
  <c r="H262" i="20"/>
  <c r="G262" i="20"/>
  <c r="F262" i="20"/>
  <c r="D262" i="20"/>
  <c r="AA261" i="20"/>
  <c r="Z261" i="20"/>
  <c r="Y261" i="20"/>
  <c r="W261" i="20"/>
  <c r="V261" i="20"/>
  <c r="U261" i="20"/>
  <c r="T261" i="20"/>
  <c r="R261" i="20"/>
  <c r="S261" i="20" s="1"/>
  <c r="P261" i="20"/>
  <c r="N261" i="20"/>
  <c r="M261" i="20"/>
  <c r="H261" i="20"/>
  <c r="G261" i="20"/>
  <c r="F261" i="20"/>
  <c r="D261" i="20"/>
  <c r="AA260" i="20"/>
  <c r="Z260" i="20"/>
  <c r="Y260" i="20"/>
  <c r="W260" i="20"/>
  <c r="V260" i="20"/>
  <c r="U260" i="20"/>
  <c r="T260" i="20"/>
  <c r="R260" i="20"/>
  <c r="S260" i="20" s="1"/>
  <c r="P260" i="20"/>
  <c r="N260" i="20"/>
  <c r="M260" i="20"/>
  <c r="H260" i="20"/>
  <c r="G260" i="20"/>
  <c r="F260" i="20"/>
  <c r="D260" i="20"/>
  <c r="AA259" i="20"/>
  <c r="Z259" i="20"/>
  <c r="Y259" i="20"/>
  <c r="W259" i="20"/>
  <c r="V259" i="20"/>
  <c r="U259" i="20"/>
  <c r="T259" i="20"/>
  <c r="R259" i="20"/>
  <c r="S259" i="20" s="1"/>
  <c r="P259" i="20"/>
  <c r="N259" i="20"/>
  <c r="M259" i="20"/>
  <c r="H259" i="20"/>
  <c r="G259" i="20"/>
  <c r="F259" i="20"/>
  <c r="D259" i="20"/>
  <c r="AA258" i="20"/>
  <c r="Z258" i="20"/>
  <c r="Y258" i="20"/>
  <c r="W258" i="20"/>
  <c r="V258" i="20"/>
  <c r="U258" i="20"/>
  <c r="T258" i="20"/>
  <c r="R258" i="20"/>
  <c r="S258" i="20" s="1"/>
  <c r="P258" i="20"/>
  <c r="N258" i="20"/>
  <c r="M258" i="20"/>
  <c r="H258" i="20"/>
  <c r="G258" i="20"/>
  <c r="F258" i="20"/>
  <c r="D258" i="20"/>
  <c r="AA257" i="20"/>
  <c r="Z257" i="20"/>
  <c r="Y257" i="20"/>
  <c r="W257" i="20"/>
  <c r="V257" i="20"/>
  <c r="U257" i="20"/>
  <c r="T257" i="20"/>
  <c r="R257" i="20"/>
  <c r="S257" i="20" s="1"/>
  <c r="P257" i="20"/>
  <c r="N257" i="20"/>
  <c r="M257" i="20"/>
  <c r="H257" i="20"/>
  <c r="G257" i="20"/>
  <c r="F257" i="20"/>
  <c r="D257" i="20"/>
  <c r="AA256" i="20"/>
  <c r="Z256" i="20"/>
  <c r="Y256" i="20"/>
  <c r="W256" i="20"/>
  <c r="V256" i="20"/>
  <c r="U256" i="20"/>
  <c r="T256" i="20"/>
  <c r="R256" i="20"/>
  <c r="S256" i="20" s="1"/>
  <c r="P256" i="20"/>
  <c r="N256" i="20"/>
  <c r="M256" i="20"/>
  <c r="H256" i="20"/>
  <c r="G256" i="20"/>
  <c r="F256" i="20"/>
  <c r="D256" i="20"/>
  <c r="AA255" i="20"/>
  <c r="Z255" i="20"/>
  <c r="Y255" i="20"/>
  <c r="W255" i="20"/>
  <c r="V255" i="20"/>
  <c r="U255" i="20"/>
  <c r="T255" i="20"/>
  <c r="R255" i="20"/>
  <c r="S255" i="20" s="1"/>
  <c r="P255" i="20"/>
  <c r="N255" i="20"/>
  <c r="M255" i="20"/>
  <c r="H255" i="20"/>
  <c r="G255" i="20"/>
  <c r="F255" i="20"/>
  <c r="D255" i="20"/>
  <c r="AA254" i="20"/>
  <c r="Z254" i="20"/>
  <c r="Y254" i="20"/>
  <c r="W254" i="20"/>
  <c r="V254" i="20"/>
  <c r="U254" i="20"/>
  <c r="T254" i="20"/>
  <c r="R254" i="20"/>
  <c r="S254" i="20" s="1"/>
  <c r="P254" i="20"/>
  <c r="N254" i="20"/>
  <c r="M254" i="20"/>
  <c r="H254" i="20"/>
  <c r="G254" i="20"/>
  <c r="F254" i="20"/>
  <c r="D254" i="20"/>
  <c r="AA253" i="20"/>
  <c r="Z253" i="20"/>
  <c r="Y253" i="20"/>
  <c r="W253" i="20"/>
  <c r="V253" i="20"/>
  <c r="U253" i="20"/>
  <c r="T253" i="20"/>
  <c r="R253" i="20"/>
  <c r="S253" i="20" s="1"/>
  <c r="P253" i="20"/>
  <c r="N253" i="20"/>
  <c r="M253" i="20"/>
  <c r="H253" i="20"/>
  <c r="G253" i="20"/>
  <c r="F253" i="20"/>
  <c r="D253" i="20"/>
  <c r="AA252" i="20"/>
  <c r="Z252" i="20"/>
  <c r="Y252" i="20"/>
  <c r="W252" i="20"/>
  <c r="V252" i="20"/>
  <c r="U252" i="20"/>
  <c r="T252" i="20"/>
  <c r="R252" i="20"/>
  <c r="S252" i="20" s="1"/>
  <c r="P252" i="20"/>
  <c r="N252" i="20"/>
  <c r="M252" i="20"/>
  <c r="H252" i="20"/>
  <c r="G252" i="20"/>
  <c r="F252" i="20"/>
  <c r="D252" i="20"/>
  <c r="AA251" i="20"/>
  <c r="Z251" i="20"/>
  <c r="Y251" i="20"/>
  <c r="W251" i="20"/>
  <c r="V251" i="20"/>
  <c r="U251" i="20"/>
  <c r="T251" i="20"/>
  <c r="R251" i="20"/>
  <c r="S251" i="20" s="1"/>
  <c r="P251" i="20"/>
  <c r="N251" i="20"/>
  <c r="M251" i="20"/>
  <c r="H251" i="20"/>
  <c r="G251" i="20"/>
  <c r="F251" i="20"/>
  <c r="D251" i="20"/>
  <c r="AA250" i="20"/>
  <c r="AB250" i="20" s="1"/>
  <c r="Z250" i="20"/>
  <c r="Y250" i="20"/>
  <c r="W250" i="20"/>
  <c r="V250" i="20"/>
  <c r="U250" i="20"/>
  <c r="T250" i="20"/>
  <c r="R250" i="20"/>
  <c r="S250" i="20" s="1"/>
  <c r="P250" i="20"/>
  <c r="N250" i="20"/>
  <c r="M250" i="20"/>
  <c r="H250" i="20"/>
  <c r="G250" i="20"/>
  <c r="F250" i="20"/>
  <c r="D250" i="20"/>
  <c r="AA249" i="20"/>
  <c r="Z249" i="20"/>
  <c r="Y249" i="20"/>
  <c r="W249" i="20"/>
  <c r="V249" i="20"/>
  <c r="U249" i="20"/>
  <c r="T249" i="20"/>
  <c r="R249" i="20"/>
  <c r="S249" i="20" s="1"/>
  <c r="P249" i="20"/>
  <c r="N249" i="20"/>
  <c r="M249" i="20"/>
  <c r="H249" i="20"/>
  <c r="G249" i="20"/>
  <c r="F249" i="20"/>
  <c r="D249" i="20"/>
  <c r="AA248" i="20"/>
  <c r="Z248" i="20"/>
  <c r="Y248" i="20"/>
  <c r="W248" i="20"/>
  <c r="V248" i="20"/>
  <c r="U248" i="20"/>
  <c r="T248" i="20"/>
  <c r="R248" i="20"/>
  <c r="S248" i="20" s="1"/>
  <c r="P248" i="20"/>
  <c r="N248" i="20"/>
  <c r="M248" i="20"/>
  <c r="H248" i="20"/>
  <c r="G248" i="20"/>
  <c r="F248" i="20"/>
  <c r="D248" i="20"/>
  <c r="AA247" i="20"/>
  <c r="Z247" i="20"/>
  <c r="Y247" i="20"/>
  <c r="W247" i="20"/>
  <c r="V247" i="20"/>
  <c r="U247" i="20"/>
  <c r="T247" i="20"/>
  <c r="R247" i="20"/>
  <c r="S247" i="20" s="1"/>
  <c r="P247" i="20"/>
  <c r="N247" i="20"/>
  <c r="M247" i="20"/>
  <c r="H247" i="20"/>
  <c r="G247" i="20"/>
  <c r="F247" i="20"/>
  <c r="D247" i="20"/>
  <c r="AA246" i="20"/>
  <c r="Z246" i="20"/>
  <c r="Y246" i="20"/>
  <c r="W246" i="20"/>
  <c r="V246" i="20"/>
  <c r="U246" i="20"/>
  <c r="T246" i="20"/>
  <c r="R246" i="20"/>
  <c r="S246" i="20" s="1"/>
  <c r="P246" i="20"/>
  <c r="N246" i="20"/>
  <c r="M246" i="20"/>
  <c r="H246" i="20"/>
  <c r="G246" i="20"/>
  <c r="F246" i="20"/>
  <c r="D246" i="20"/>
  <c r="AA245" i="20"/>
  <c r="Z245" i="20"/>
  <c r="Y245" i="20"/>
  <c r="W245" i="20"/>
  <c r="V245" i="20"/>
  <c r="U245" i="20"/>
  <c r="T245" i="20"/>
  <c r="R245" i="20"/>
  <c r="S245" i="20" s="1"/>
  <c r="P245" i="20"/>
  <c r="N245" i="20"/>
  <c r="M245" i="20"/>
  <c r="H245" i="20"/>
  <c r="G245" i="20"/>
  <c r="F245" i="20"/>
  <c r="D245" i="20"/>
  <c r="AA244" i="20"/>
  <c r="Z244" i="20"/>
  <c r="Y244" i="20"/>
  <c r="W244" i="20"/>
  <c r="V244" i="20"/>
  <c r="U244" i="20"/>
  <c r="T244" i="20"/>
  <c r="R244" i="20"/>
  <c r="S244" i="20" s="1"/>
  <c r="P244" i="20"/>
  <c r="N244" i="20"/>
  <c r="M244" i="20"/>
  <c r="H244" i="20"/>
  <c r="G244" i="20"/>
  <c r="F244" i="20"/>
  <c r="D244" i="20"/>
  <c r="AA243" i="20"/>
  <c r="Z243" i="20"/>
  <c r="Y243" i="20"/>
  <c r="W243" i="20"/>
  <c r="V243" i="20"/>
  <c r="U243" i="20"/>
  <c r="T243" i="20"/>
  <c r="R243" i="20"/>
  <c r="S243" i="20" s="1"/>
  <c r="P243" i="20"/>
  <c r="N243" i="20"/>
  <c r="M243" i="20"/>
  <c r="H243" i="20"/>
  <c r="G243" i="20"/>
  <c r="F243" i="20"/>
  <c r="D243" i="20"/>
  <c r="AA242" i="20"/>
  <c r="Z242" i="20"/>
  <c r="Y242" i="20"/>
  <c r="W242" i="20"/>
  <c r="V242" i="20"/>
  <c r="U242" i="20"/>
  <c r="T242" i="20"/>
  <c r="R242" i="20"/>
  <c r="S242" i="20" s="1"/>
  <c r="P242" i="20"/>
  <c r="N242" i="20"/>
  <c r="M242" i="20"/>
  <c r="H242" i="20"/>
  <c r="G242" i="20"/>
  <c r="F242" i="20"/>
  <c r="D242" i="20"/>
  <c r="AA241" i="20"/>
  <c r="Z241" i="20"/>
  <c r="Y241" i="20"/>
  <c r="W241" i="20"/>
  <c r="V241" i="20"/>
  <c r="U241" i="20"/>
  <c r="T241" i="20"/>
  <c r="R241" i="20"/>
  <c r="S241" i="20" s="1"/>
  <c r="P241" i="20"/>
  <c r="N241" i="20"/>
  <c r="M241" i="20"/>
  <c r="H241" i="20"/>
  <c r="G241" i="20"/>
  <c r="F241" i="20"/>
  <c r="D241" i="20"/>
  <c r="AA220" i="20"/>
  <c r="Z220" i="20"/>
  <c r="Y220" i="20"/>
  <c r="W220" i="20"/>
  <c r="V220" i="20"/>
  <c r="U220" i="20"/>
  <c r="T220" i="20"/>
  <c r="R220" i="20"/>
  <c r="S220" i="20" s="1"/>
  <c r="P220" i="20"/>
  <c r="N220" i="20"/>
  <c r="M220" i="20"/>
  <c r="H220" i="20"/>
  <c r="G220" i="20"/>
  <c r="F220" i="20"/>
  <c r="D220" i="20"/>
  <c r="AA219" i="20"/>
  <c r="Z219" i="20"/>
  <c r="Y219" i="20"/>
  <c r="W219" i="20"/>
  <c r="V219" i="20"/>
  <c r="U219" i="20"/>
  <c r="T219" i="20"/>
  <c r="R219" i="20"/>
  <c r="S219" i="20" s="1"/>
  <c r="P219" i="20"/>
  <c r="N219" i="20"/>
  <c r="M219" i="20"/>
  <c r="H219" i="20"/>
  <c r="G219" i="20"/>
  <c r="F219" i="20"/>
  <c r="D219" i="20"/>
  <c r="AA218" i="20"/>
  <c r="Z218" i="20"/>
  <c r="Y218" i="20"/>
  <c r="W218" i="20"/>
  <c r="V218" i="20"/>
  <c r="U218" i="20"/>
  <c r="T218" i="20"/>
  <c r="R218" i="20"/>
  <c r="S218" i="20" s="1"/>
  <c r="P218" i="20"/>
  <c r="N218" i="20"/>
  <c r="M218" i="20"/>
  <c r="H218" i="20"/>
  <c r="G218" i="20"/>
  <c r="F218" i="20"/>
  <c r="D218" i="20"/>
  <c r="AA217" i="20"/>
  <c r="Z217" i="20"/>
  <c r="Y217" i="20"/>
  <c r="W217" i="20"/>
  <c r="V217" i="20"/>
  <c r="U217" i="20"/>
  <c r="T217" i="20"/>
  <c r="R217" i="20"/>
  <c r="S217" i="20" s="1"/>
  <c r="P217" i="20"/>
  <c r="N217" i="20"/>
  <c r="M217" i="20"/>
  <c r="H217" i="20"/>
  <c r="G217" i="20"/>
  <c r="F217" i="20"/>
  <c r="D217" i="20"/>
  <c r="AA216" i="20"/>
  <c r="Z216" i="20"/>
  <c r="Y216" i="20"/>
  <c r="W216" i="20"/>
  <c r="V216" i="20"/>
  <c r="U216" i="20"/>
  <c r="T216" i="20"/>
  <c r="R216" i="20"/>
  <c r="S216" i="20" s="1"/>
  <c r="P216" i="20"/>
  <c r="N216" i="20"/>
  <c r="M216" i="20"/>
  <c r="H216" i="20"/>
  <c r="G216" i="20"/>
  <c r="F216" i="20"/>
  <c r="D216" i="20"/>
  <c r="AA215" i="20"/>
  <c r="Z215" i="20"/>
  <c r="Y215" i="20"/>
  <c r="W215" i="20"/>
  <c r="V215" i="20"/>
  <c r="U215" i="20"/>
  <c r="T215" i="20"/>
  <c r="R215" i="20"/>
  <c r="S215" i="20" s="1"/>
  <c r="P215" i="20"/>
  <c r="N215" i="20"/>
  <c r="M215" i="20"/>
  <c r="H215" i="20"/>
  <c r="G215" i="20"/>
  <c r="F215" i="20"/>
  <c r="D215" i="20"/>
  <c r="U214" i="20"/>
  <c r="Y214" i="20"/>
  <c r="W214" i="20"/>
  <c r="V214" i="20"/>
  <c r="T214" i="20"/>
  <c r="R214" i="20"/>
  <c r="S214" i="20" s="1"/>
  <c r="N214" i="20"/>
  <c r="M214" i="20"/>
  <c r="F214" i="20"/>
  <c r="D214" i="20"/>
  <c r="Y213" i="20"/>
  <c r="W213" i="20"/>
  <c r="V213" i="20"/>
  <c r="U213" i="20"/>
  <c r="T213" i="20"/>
  <c r="R213" i="20"/>
  <c r="S213" i="20" s="1"/>
  <c r="P213" i="20"/>
  <c r="N213" i="20"/>
  <c r="M213" i="20"/>
  <c r="F213" i="20"/>
  <c r="D213" i="20"/>
  <c r="W212" i="20"/>
  <c r="V212" i="20"/>
  <c r="T212" i="20"/>
  <c r="R212" i="20"/>
  <c r="S212" i="20" s="1"/>
  <c r="N212" i="20"/>
  <c r="M212" i="20"/>
  <c r="H212" i="20"/>
  <c r="G212" i="20"/>
  <c r="F212" i="20"/>
  <c r="D212" i="20"/>
  <c r="G5" i="16"/>
  <c r="AB251" i="20"/>
  <c r="AB324" i="20"/>
  <c r="K259" i="20"/>
  <c r="W206" i="20"/>
  <c r="V206" i="20"/>
  <c r="W205" i="20"/>
  <c r="V205" i="20"/>
  <c r="W204" i="20"/>
  <c r="V204" i="20"/>
  <c r="W203" i="20"/>
  <c r="V203" i="20"/>
  <c r="W202" i="20"/>
  <c r="V202" i="20"/>
  <c r="W201" i="20"/>
  <c r="V201" i="20"/>
  <c r="W200" i="20"/>
  <c r="V200" i="20"/>
  <c r="W199" i="20"/>
  <c r="V199" i="20"/>
  <c r="W198" i="20"/>
  <c r="V198" i="20"/>
  <c r="W197" i="20"/>
  <c r="V197" i="20"/>
  <c r="W196" i="20"/>
  <c r="V196" i="20"/>
  <c r="W195" i="20"/>
  <c r="V195" i="20"/>
  <c r="W194" i="20"/>
  <c r="V194" i="20"/>
  <c r="W193" i="20"/>
  <c r="V193" i="20"/>
  <c r="W192" i="20"/>
  <c r="V192" i="20"/>
  <c r="W191" i="20"/>
  <c r="V191" i="20"/>
  <c r="W190" i="20"/>
  <c r="V190" i="20"/>
  <c r="W189" i="20"/>
  <c r="V189" i="20"/>
  <c r="W188" i="20"/>
  <c r="V188" i="20"/>
  <c r="W187" i="20"/>
  <c r="V187" i="20"/>
  <c r="W186" i="20"/>
  <c r="V186" i="20"/>
  <c r="W185" i="20"/>
  <c r="V185" i="20"/>
  <c r="W184" i="20"/>
  <c r="V184" i="20"/>
  <c r="W183" i="20"/>
  <c r="V183" i="20"/>
  <c r="W182" i="20"/>
  <c r="V182" i="20"/>
  <c r="W181" i="20"/>
  <c r="V181" i="20"/>
  <c r="W180" i="20"/>
  <c r="V180" i="20"/>
  <c r="W179" i="20"/>
  <c r="V179" i="20"/>
  <c r="W178" i="20"/>
  <c r="V178" i="20"/>
  <c r="W177" i="20"/>
  <c r="V177" i="20"/>
  <c r="W176" i="20"/>
  <c r="V176" i="20"/>
  <c r="W175" i="20"/>
  <c r="V175" i="20"/>
  <c r="W174" i="20"/>
  <c r="V174" i="20"/>
  <c r="W173" i="20"/>
  <c r="V173" i="20"/>
  <c r="W172" i="20"/>
  <c r="V172" i="20"/>
  <c r="W171" i="20"/>
  <c r="V171" i="20"/>
  <c r="W150" i="20"/>
  <c r="V150" i="20"/>
  <c r="W149" i="20"/>
  <c r="V149" i="20"/>
  <c r="W148" i="20"/>
  <c r="V148" i="20"/>
  <c r="W147" i="20"/>
  <c r="V147" i="20"/>
  <c r="W141" i="20"/>
  <c r="V141" i="20"/>
  <c r="W140" i="20"/>
  <c r="V140" i="20"/>
  <c r="W139" i="20"/>
  <c r="V139" i="20"/>
  <c r="W138" i="20"/>
  <c r="V138" i="20"/>
  <c r="W137" i="20"/>
  <c r="V137" i="20"/>
  <c r="W136" i="20"/>
  <c r="V136" i="20"/>
  <c r="W135" i="20"/>
  <c r="V135" i="20"/>
  <c r="W134" i="20"/>
  <c r="V134" i="20"/>
  <c r="W133" i="20"/>
  <c r="V133" i="20"/>
  <c r="W132" i="20"/>
  <c r="V132" i="20"/>
  <c r="W131" i="20"/>
  <c r="V131" i="20"/>
  <c r="W130" i="20"/>
  <c r="V130" i="20"/>
  <c r="W129" i="20"/>
  <c r="V129" i="20"/>
  <c r="W128" i="20"/>
  <c r="V128" i="20"/>
  <c r="W127" i="20"/>
  <c r="V127" i="20"/>
  <c r="W126" i="20"/>
  <c r="V126" i="20"/>
  <c r="W125" i="20"/>
  <c r="V125" i="20"/>
  <c r="W124" i="20"/>
  <c r="V124" i="20"/>
  <c r="V123" i="20"/>
  <c r="V122" i="20"/>
  <c r="V121" i="20"/>
  <c r="V120" i="20"/>
  <c r="W117" i="20"/>
  <c r="W116" i="20"/>
  <c r="V116" i="20"/>
  <c r="W115" i="20"/>
  <c r="V115" i="20"/>
  <c r="W114" i="20"/>
  <c r="V114" i="20"/>
  <c r="W113" i="20"/>
  <c r="V113" i="20"/>
  <c r="W112" i="20"/>
  <c r="V112" i="20"/>
  <c r="W111" i="20"/>
  <c r="V111" i="20"/>
  <c r="W90" i="20"/>
  <c r="V90" i="20"/>
  <c r="W89" i="20"/>
  <c r="V89" i="20"/>
  <c r="W88" i="20"/>
  <c r="V88" i="20"/>
  <c r="W87" i="20"/>
  <c r="V87" i="20"/>
  <c r="W86" i="20"/>
  <c r="V86" i="20"/>
  <c r="W85" i="20"/>
  <c r="V85" i="20"/>
  <c r="W84" i="20"/>
  <c r="V84" i="20"/>
  <c r="W83" i="20"/>
  <c r="V83" i="20"/>
  <c r="W82" i="20"/>
  <c r="V82" i="20"/>
  <c r="W76" i="20"/>
  <c r="V76" i="20"/>
  <c r="W75" i="20"/>
  <c r="V75" i="20"/>
  <c r="W74" i="20"/>
  <c r="V74" i="20"/>
  <c r="W73" i="20"/>
  <c r="V73" i="20"/>
  <c r="W72" i="20"/>
  <c r="V72" i="20"/>
  <c r="W71" i="20"/>
  <c r="V71" i="20"/>
  <c r="W70" i="20"/>
  <c r="V70" i="20"/>
  <c r="W69" i="20"/>
  <c r="V69" i="20"/>
  <c r="W68" i="20"/>
  <c r="V68" i="20"/>
  <c r="W67" i="20"/>
  <c r="V67" i="20"/>
  <c r="W66" i="20"/>
  <c r="V66" i="20"/>
  <c r="W65" i="20"/>
  <c r="V65" i="20"/>
  <c r="W64" i="20"/>
  <c r="V64" i="20"/>
  <c r="W63" i="20"/>
  <c r="V63" i="20"/>
  <c r="V62" i="20"/>
  <c r="V61" i="20"/>
  <c r="V39" i="20"/>
  <c r="V38" i="20"/>
  <c r="V37" i="20"/>
  <c r="W36" i="20"/>
  <c r="V36" i="20"/>
  <c r="V35" i="20"/>
  <c r="V34" i="20"/>
  <c r="V33" i="20"/>
  <c r="W26" i="20"/>
  <c r="V26" i="20"/>
  <c r="W25" i="20"/>
  <c r="V25" i="20"/>
  <c r="W24" i="20"/>
  <c r="V24" i="20"/>
  <c r="W23" i="20"/>
  <c r="V23" i="20"/>
  <c r="W22" i="20"/>
  <c r="V22" i="20"/>
  <c r="W21" i="20"/>
  <c r="V21" i="20"/>
  <c r="W20" i="20"/>
  <c r="V20" i="20"/>
  <c r="W19" i="20"/>
  <c r="V19" i="20"/>
  <c r="W18" i="20"/>
  <c r="V18" i="20"/>
  <c r="W17" i="20"/>
  <c r="V17" i="20"/>
  <c r="W28" i="20"/>
  <c r="AA36" i="20"/>
  <c r="Y36" i="20"/>
  <c r="U36" i="20"/>
  <c r="T36" i="20"/>
  <c r="R36" i="20"/>
  <c r="S36" i="20" s="1"/>
  <c r="P36" i="20"/>
  <c r="N36" i="20"/>
  <c r="M36" i="20"/>
  <c r="F36" i="20"/>
  <c r="D36" i="20"/>
  <c r="AA32" i="20"/>
  <c r="Z32" i="20"/>
  <c r="Y32" i="20"/>
  <c r="U32" i="20"/>
  <c r="T32" i="20"/>
  <c r="R32" i="20"/>
  <c r="S32" i="20" s="1"/>
  <c r="P32" i="20"/>
  <c r="N32" i="20"/>
  <c r="M32" i="20"/>
  <c r="D32" i="20"/>
  <c r="AA31" i="20"/>
  <c r="Z31" i="20"/>
  <c r="Y31" i="20"/>
  <c r="U31" i="20"/>
  <c r="T31" i="20"/>
  <c r="R31" i="20"/>
  <c r="S31" i="20" s="1"/>
  <c r="P31" i="20"/>
  <c r="N31" i="20"/>
  <c r="M31" i="20"/>
  <c r="D31" i="20"/>
  <c r="U206" i="20"/>
  <c r="T206" i="20"/>
  <c r="U205" i="20"/>
  <c r="T205" i="20"/>
  <c r="U204" i="20"/>
  <c r="T204" i="20"/>
  <c r="U203" i="20"/>
  <c r="T203" i="20"/>
  <c r="U202" i="20"/>
  <c r="T202" i="20"/>
  <c r="U201" i="20"/>
  <c r="T201" i="20"/>
  <c r="U200" i="20"/>
  <c r="T200" i="20"/>
  <c r="U199" i="20"/>
  <c r="T199" i="20"/>
  <c r="U198" i="20"/>
  <c r="T198" i="20"/>
  <c r="U197" i="20"/>
  <c r="T197" i="20"/>
  <c r="U196" i="20"/>
  <c r="T196" i="20"/>
  <c r="U195" i="20"/>
  <c r="T195" i="20"/>
  <c r="U194" i="20"/>
  <c r="T194" i="20"/>
  <c r="U193" i="20"/>
  <c r="T193" i="20"/>
  <c r="U192" i="20"/>
  <c r="T192" i="20"/>
  <c r="U191" i="20"/>
  <c r="T191" i="20"/>
  <c r="U190" i="20"/>
  <c r="T190" i="20"/>
  <c r="U189" i="20"/>
  <c r="T189" i="20"/>
  <c r="U188" i="20"/>
  <c r="T188" i="20"/>
  <c r="U187" i="20"/>
  <c r="T187" i="20"/>
  <c r="U186" i="20"/>
  <c r="T186" i="20"/>
  <c r="U185" i="20"/>
  <c r="T185" i="20"/>
  <c r="U184" i="20"/>
  <c r="T184" i="20"/>
  <c r="U183" i="20"/>
  <c r="T183" i="20"/>
  <c r="U182" i="20"/>
  <c r="T182" i="20"/>
  <c r="U181" i="20"/>
  <c r="T181" i="20"/>
  <c r="U180" i="20"/>
  <c r="T180" i="20"/>
  <c r="U179" i="20"/>
  <c r="T179" i="20"/>
  <c r="U178" i="20"/>
  <c r="T178" i="20"/>
  <c r="U177" i="20"/>
  <c r="T177" i="20"/>
  <c r="U176" i="20"/>
  <c r="T176" i="20"/>
  <c r="U175" i="20"/>
  <c r="T175" i="20"/>
  <c r="U174" i="20"/>
  <c r="T174" i="20"/>
  <c r="U173" i="20"/>
  <c r="T173" i="20"/>
  <c r="U172" i="20"/>
  <c r="T172" i="20"/>
  <c r="U171" i="20"/>
  <c r="T171" i="20"/>
  <c r="U150" i="20"/>
  <c r="T150" i="20"/>
  <c r="U149" i="20"/>
  <c r="T149" i="20"/>
  <c r="U148" i="20"/>
  <c r="T148" i="20"/>
  <c r="T147" i="20"/>
  <c r="U141" i="20"/>
  <c r="T141" i="20"/>
  <c r="U140" i="20"/>
  <c r="T140" i="20"/>
  <c r="U139" i="20"/>
  <c r="T139" i="20"/>
  <c r="U138" i="20"/>
  <c r="T138" i="20"/>
  <c r="U137" i="20"/>
  <c r="T137" i="20"/>
  <c r="U136" i="20"/>
  <c r="T136" i="20"/>
  <c r="U135" i="20"/>
  <c r="T135" i="20"/>
  <c r="U134" i="20"/>
  <c r="T134" i="20"/>
  <c r="U133" i="20"/>
  <c r="T133" i="20"/>
  <c r="U132" i="20"/>
  <c r="T132" i="20"/>
  <c r="U131" i="20"/>
  <c r="T131" i="20"/>
  <c r="U130" i="20"/>
  <c r="T130" i="20"/>
  <c r="U129" i="20"/>
  <c r="T129" i="20"/>
  <c r="U128" i="20"/>
  <c r="T128" i="20"/>
  <c r="U127" i="20"/>
  <c r="T127" i="20"/>
  <c r="U126" i="20"/>
  <c r="T126" i="20"/>
  <c r="U125" i="20"/>
  <c r="T125" i="20"/>
  <c r="U124" i="20"/>
  <c r="T124" i="20"/>
  <c r="U123" i="20"/>
  <c r="T123" i="20"/>
  <c r="U122" i="20"/>
  <c r="T122" i="20"/>
  <c r="U121" i="20"/>
  <c r="T121" i="20"/>
  <c r="U120" i="20"/>
  <c r="T120" i="20"/>
  <c r="U119" i="20"/>
  <c r="T119" i="20"/>
  <c r="U118" i="20"/>
  <c r="T118" i="20"/>
  <c r="U117" i="20"/>
  <c r="T117" i="20"/>
  <c r="U116" i="20"/>
  <c r="T116" i="20"/>
  <c r="U115" i="20"/>
  <c r="T115" i="20"/>
  <c r="U114" i="20"/>
  <c r="T114" i="20"/>
  <c r="U113" i="20"/>
  <c r="T113" i="20"/>
  <c r="U112" i="20"/>
  <c r="T112" i="20"/>
  <c r="U111" i="20"/>
  <c r="T111" i="20"/>
  <c r="U90" i="20"/>
  <c r="T90" i="20"/>
  <c r="U89" i="20"/>
  <c r="T89" i="20"/>
  <c r="U88" i="20"/>
  <c r="T88" i="20"/>
  <c r="U87" i="20"/>
  <c r="T87" i="20"/>
  <c r="U86" i="20"/>
  <c r="T86" i="20"/>
  <c r="U85" i="20"/>
  <c r="T85" i="20"/>
  <c r="U84" i="20"/>
  <c r="T84" i="20"/>
  <c r="U83" i="20"/>
  <c r="T83" i="20"/>
  <c r="T82" i="20"/>
  <c r="U76" i="20"/>
  <c r="T76" i="20"/>
  <c r="U75" i="20"/>
  <c r="T75" i="20"/>
  <c r="U74" i="20"/>
  <c r="T74" i="20"/>
  <c r="U73" i="20"/>
  <c r="T73" i="20"/>
  <c r="U72" i="20"/>
  <c r="T72" i="20"/>
  <c r="U71" i="20"/>
  <c r="T71" i="20"/>
  <c r="U70" i="20"/>
  <c r="T70" i="20"/>
  <c r="U69" i="20"/>
  <c r="T69" i="20"/>
  <c r="U68" i="20"/>
  <c r="T68" i="20"/>
  <c r="U67" i="20"/>
  <c r="T67" i="20"/>
  <c r="U66" i="20"/>
  <c r="T66" i="20"/>
  <c r="U65" i="20"/>
  <c r="T65" i="20"/>
  <c r="U64" i="20"/>
  <c r="T64" i="20"/>
  <c r="U63" i="20"/>
  <c r="T63" i="20"/>
  <c r="U62" i="20"/>
  <c r="T62" i="20"/>
  <c r="U61" i="20"/>
  <c r="T61" i="20"/>
  <c r="U40" i="20"/>
  <c r="T40" i="20"/>
  <c r="U39" i="20"/>
  <c r="T39" i="20"/>
  <c r="U38" i="20"/>
  <c r="T38" i="20"/>
  <c r="U37" i="20"/>
  <c r="T37" i="20"/>
  <c r="U35" i="20"/>
  <c r="T35" i="20"/>
  <c r="U30" i="20"/>
  <c r="T30" i="20"/>
  <c r="U29" i="20"/>
  <c r="T29" i="20"/>
  <c r="U28" i="20"/>
  <c r="T28" i="20"/>
  <c r="U34" i="20"/>
  <c r="T34" i="20"/>
  <c r="U33" i="20"/>
  <c r="T33" i="20"/>
  <c r="U27" i="20"/>
  <c r="T27" i="20"/>
  <c r="U26" i="20"/>
  <c r="T26" i="20"/>
  <c r="U25" i="20"/>
  <c r="T25" i="20"/>
  <c r="U24" i="20"/>
  <c r="T24" i="20"/>
  <c r="U23" i="20"/>
  <c r="T23" i="20"/>
  <c r="U22" i="20"/>
  <c r="T22" i="20"/>
  <c r="U21" i="20"/>
  <c r="T21" i="20"/>
  <c r="U20" i="20"/>
  <c r="T20" i="20"/>
  <c r="U19" i="20"/>
  <c r="T19" i="20"/>
  <c r="U18" i="20"/>
  <c r="T18" i="20"/>
  <c r="P206" i="20"/>
  <c r="N206" i="20"/>
  <c r="P205" i="20"/>
  <c r="N205" i="20"/>
  <c r="P204" i="20"/>
  <c r="N204" i="20"/>
  <c r="P203" i="20"/>
  <c r="N203" i="20"/>
  <c r="P202" i="20"/>
  <c r="N202" i="20"/>
  <c r="P201" i="20"/>
  <c r="N201" i="20"/>
  <c r="P200" i="20"/>
  <c r="N200" i="20"/>
  <c r="P199" i="20"/>
  <c r="N199" i="20"/>
  <c r="P198" i="20"/>
  <c r="N198" i="20"/>
  <c r="P197" i="20"/>
  <c r="N197" i="20"/>
  <c r="P196" i="20"/>
  <c r="N196" i="20"/>
  <c r="P195" i="20"/>
  <c r="N195" i="20"/>
  <c r="P194" i="20"/>
  <c r="N194" i="20"/>
  <c r="P193" i="20"/>
  <c r="N193" i="20"/>
  <c r="P192" i="20"/>
  <c r="N192" i="20"/>
  <c r="P191" i="20"/>
  <c r="N191" i="20"/>
  <c r="P190" i="20"/>
  <c r="N190" i="20"/>
  <c r="P189" i="20"/>
  <c r="N189" i="20"/>
  <c r="P188" i="20"/>
  <c r="N188" i="20"/>
  <c r="P187" i="20"/>
  <c r="N187" i="20"/>
  <c r="P186" i="20"/>
  <c r="N186" i="20"/>
  <c r="P185" i="20"/>
  <c r="N185" i="20"/>
  <c r="P184" i="20"/>
  <c r="N184" i="20"/>
  <c r="P183" i="20"/>
  <c r="N183" i="20"/>
  <c r="P182" i="20"/>
  <c r="N182" i="20"/>
  <c r="P181" i="20"/>
  <c r="N181" i="20"/>
  <c r="P180" i="20"/>
  <c r="N180" i="20"/>
  <c r="P179" i="20"/>
  <c r="N179" i="20"/>
  <c r="P178" i="20"/>
  <c r="N178" i="20"/>
  <c r="P177" i="20"/>
  <c r="N177" i="20"/>
  <c r="P176" i="20"/>
  <c r="N176" i="20"/>
  <c r="P175" i="20"/>
  <c r="N175" i="20"/>
  <c r="P174" i="20"/>
  <c r="N174" i="20"/>
  <c r="P173" i="20"/>
  <c r="N173" i="20"/>
  <c r="P172" i="20"/>
  <c r="N172" i="20"/>
  <c r="P171" i="20"/>
  <c r="N171" i="20"/>
  <c r="P150" i="20"/>
  <c r="N150" i="20"/>
  <c r="N149" i="20"/>
  <c r="N148" i="20"/>
  <c r="N147" i="20"/>
  <c r="P141" i="20"/>
  <c r="N141" i="20"/>
  <c r="P140" i="20"/>
  <c r="N140" i="20"/>
  <c r="P139" i="20"/>
  <c r="N139" i="20"/>
  <c r="P138" i="20"/>
  <c r="N138" i="20"/>
  <c r="P137" i="20"/>
  <c r="N137" i="20"/>
  <c r="P136" i="20"/>
  <c r="N136" i="20"/>
  <c r="P135" i="20"/>
  <c r="N135" i="20"/>
  <c r="P134" i="20"/>
  <c r="N134" i="20"/>
  <c r="P133" i="20"/>
  <c r="N133" i="20"/>
  <c r="P132" i="20"/>
  <c r="N132" i="20"/>
  <c r="P131" i="20"/>
  <c r="N131" i="20"/>
  <c r="P130" i="20"/>
  <c r="N130" i="20"/>
  <c r="P129" i="20"/>
  <c r="N129" i="20"/>
  <c r="P128" i="20"/>
  <c r="N128" i="20"/>
  <c r="P127" i="20"/>
  <c r="N127" i="20"/>
  <c r="P126" i="20"/>
  <c r="N126" i="20"/>
  <c r="P125" i="20"/>
  <c r="N125" i="20"/>
  <c r="P124" i="20"/>
  <c r="N124" i="20"/>
  <c r="P123" i="20"/>
  <c r="AE123" i="20"/>
  <c r="N123" i="20"/>
  <c r="P122" i="20"/>
  <c r="N122" i="20"/>
  <c r="P121" i="20"/>
  <c r="N121" i="20"/>
  <c r="P120" i="20"/>
  <c r="N120" i="20"/>
  <c r="P119" i="20"/>
  <c r="N119" i="20"/>
  <c r="P118" i="20"/>
  <c r="N118" i="20"/>
  <c r="P117" i="20"/>
  <c r="N117" i="20"/>
  <c r="P116" i="20"/>
  <c r="N116" i="20"/>
  <c r="P115" i="20"/>
  <c r="N115" i="20"/>
  <c r="P114" i="20"/>
  <c r="N114" i="20"/>
  <c r="P113" i="20"/>
  <c r="AE113" i="20"/>
  <c r="N113" i="20"/>
  <c r="P112" i="20"/>
  <c r="N112" i="20"/>
  <c r="P111" i="20"/>
  <c r="N111" i="20"/>
  <c r="P90" i="20"/>
  <c r="N90" i="20"/>
  <c r="P89" i="20"/>
  <c r="N89" i="20"/>
  <c r="P88" i="20"/>
  <c r="AE88" i="20"/>
  <c r="N88" i="20"/>
  <c r="P87" i="20"/>
  <c r="N87" i="20"/>
  <c r="P86" i="20"/>
  <c r="N86" i="20"/>
  <c r="P85" i="20"/>
  <c r="N85" i="20"/>
  <c r="N84" i="20"/>
  <c r="P83" i="20"/>
  <c r="N83" i="20"/>
  <c r="N82" i="20"/>
  <c r="P76" i="20"/>
  <c r="N76" i="20"/>
  <c r="P75" i="20"/>
  <c r="N75" i="20"/>
  <c r="P74" i="20"/>
  <c r="N74" i="20"/>
  <c r="P73" i="20"/>
  <c r="N73" i="20"/>
  <c r="P72" i="20"/>
  <c r="N72" i="20"/>
  <c r="P71" i="20"/>
  <c r="N71" i="20"/>
  <c r="P70" i="20"/>
  <c r="N70" i="20"/>
  <c r="P69" i="20"/>
  <c r="N69" i="20"/>
  <c r="P68" i="20"/>
  <c r="N68" i="20"/>
  <c r="P67" i="20"/>
  <c r="N67" i="20"/>
  <c r="P66" i="20"/>
  <c r="N66" i="20"/>
  <c r="P65" i="20"/>
  <c r="N65" i="20"/>
  <c r="P64" i="20"/>
  <c r="N64" i="20"/>
  <c r="P63" i="20"/>
  <c r="N63" i="20"/>
  <c r="P62" i="20"/>
  <c r="N62" i="20"/>
  <c r="P61" i="20"/>
  <c r="N61" i="20"/>
  <c r="P40" i="20"/>
  <c r="N40" i="20"/>
  <c r="P39" i="20"/>
  <c r="N39" i="20"/>
  <c r="P38" i="20"/>
  <c r="N38" i="20"/>
  <c r="P37" i="20"/>
  <c r="N37" i="20"/>
  <c r="P35" i="20"/>
  <c r="N35" i="20"/>
  <c r="P30" i="20"/>
  <c r="N30" i="20"/>
  <c r="P29" i="20"/>
  <c r="N29" i="20"/>
  <c r="P28" i="20"/>
  <c r="N28" i="20"/>
  <c r="P34" i="20"/>
  <c r="N34" i="20"/>
  <c r="P33" i="20"/>
  <c r="N33" i="20"/>
  <c r="P27" i="20"/>
  <c r="N27" i="20"/>
  <c r="P26" i="20"/>
  <c r="N26" i="20"/>
  <c r="P25" i="20"/>
  <c r="N25" i="20"/>
  <c r="P24" i="20"/>
  <c r="N24" i="20"/>
  <c r="P23" i="20"/>
  <c r="N23" i="20"/>
  <c r="P22" i="20"/>
  <c r="N22" i="20"/>
  <c r="P21" i="20"/>
  <c r="N21" i="20"/>
  <c r="P20" i="20"/>
  <c r="N20" i="20"/>
  <c r="N19" i="20"/>
  <c r="P18" i="20"/>
  <c r="N18" i="20"/>
  <c r="T17" i="20"/>
  <c r="N17" i="20"/>
  <c r="Z36" i="20"/>
  <c r="AE36" i="20"/>
  <c r="V31" i="20"/>
  <c r="W32" i="20"/>
  <c r="W31" i="20"/>
  <c r="V32" i="20"/>
  <c r="C468" i="11"/>
  <c r="E17" i="16"/>
  <c r="I16" i="16"/>
  <c r="E16" i="16"/>
  <c r="C10" i="16"/>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42" i="7"/>
  <c r="D42" i="7"/>
  <c r="E42" i="7"/>
  <c r="C43" i="7"/>
  <c r="D43" i="7"/>
  <c r="E43" i="7"/>
  <c r="C44" i="7"/>
  <c r="D44" i="7"/>
  <c r="E44" i="7"/>
  <c r="C45" i="7"/>
  <c r="D45" i="7"/>
  <c r="E45" i="7"/>
  <c r="C46" i="7"/>
  <c r="D46" i="7"/>
  <c r="E46" i="7"/>
  <c r="C47" i="7"/>
  <c r="D47" i="7"/>
  <c r="E47" i="7"/>
  <c r="C48" i="7"/>
  <c r="D48" i="7"/>
  <c r="E48" i="7"/>
  <c r="C49" i="7"/>
  <c r="D49" i="7"/>
  <c r="E49" i="7"/>
  <c r="C50" i="7"/>
  <c r="D50" i="7"/>
  <c r="E50" i="7"/>
  <c r="C51" i="7"/>
  <c r="D51" i="7"/>
  <c r="E51" i="7"/>
  <c r="C52" i="7"/>
  <c r="D52" i="7"/>
  <c r="E52" i="7"/>
  <c r="C53" i="7"/>
  <c r="D53" i="7"/>
  <c r="E53" i="7"/>
  <c r="C54" i="7"/>
  <c r="D54" i="7"/>
  <c r="E54" i="7"/>
  <c r="C55" i="7"/>
  <c r="D55" i="7"/>
  <c r="E55" i="7"/>
  <c r="E26" i="7"/>
  <c r="D26" i="7"/>
  <c r="C26" i="7"/>
  <c r="D19" i="7"/>
  <c r="D18" i="7"/>
  <c r="J61" i="9"/>
  <c r="K61" i="9"/>
  <c r="J62" i="9"/>
  <c r="K62" i="9"/>
  <c r="J63" i="9"/>
  <c r="K63" i="9"/>
  <c r="J64" i="9"/>
  <c r="K64" i="9"/>
  <c r="J65" i="9"/>
  <c r="K65" i="9"/>
  <c r="J66" i="9"/>
  <c r="K66" i="9"/>
  <c r="J67" i="9"/>
  <c r="K67" i="9"/>
  <c r="J68" i="9"/>
  <c r="K68" i="9"/>
  <c r="J69" i="9"/>
  <c r="K69" i="9"/>
  <c r="J70" i="9"/>
  <c r="K70" i="9"/>
  <c r="J71" i="9"/>
  <c r="K71" i="9"/>
  <c r="J72" i="9"/>
  <c r="K72" i="9"/>
  <c r="J73" i="9"/>
  <c r="K73" i="9"/>
  <c r="J74" i="9"/>
  <c r="K74" i="9"/>
  <c r="J75" i="9"/>
  <c r="K75" i="9"/>
  <c r="J76" i="9"/>
  <c r="K76" i="9"/>
  <c r="J77" i="9"/>
  <c r="K77" i="9"/>
  <c r="J78" i="9"/>
  <c r="K78" i="9"/>
  <c r="J79" i="9"/>
  <c r="K79" i="9"/>
  <c r="J80" i="9"/>
  <c r="K80" i="9"/>
  <c r="J81" i="9"/>
  <c r="K81" i="9"/>
  <c r="J82" i="9"/>
  <c r="K82" i="9"/>
  <c r="J83" i="9"/>
  <c r="K83" i="9"/>
  <c r="J84" i="9"/>
  <c r="K84" i="9"/>
  <c r="J85" i="9"/>
  <c r="K85" i="9"/>
  <c r="J86" i="9"/>
  <c r="K86" i="9"/>
  <c r="J87" i="9"/>
  <c r="K87" i="9"/>
  <c r="J88" i="9"/>
  <c r="K88" i="9"/>
  <c r="J89" i="9"/>
  <c r="K89" i="9"/>
  <c r="J95" i="9"/>
  <c r="K95" i="9"/>
  <c r="J96" i="9"/>
  <c r="K96" i="9"/>
  <c r="J97" i="9"/>
  <c r="K97" i="9"/>
  <c r="J98" i="9"/>
  <c r="K98" i="9"/>
  <c r="J99" i="9"/>
  <c r="K99" i="9"/>
  <c r="J100" i="9"/>
  <c r="K100" i="9"/>
  <c r="J101" i="9"/>
  <c r="K101" i="9"/>
  <c r="J102" i="9"/>
  <c r="K102" i="9"/>
  <c r="J103" i="9"/>
  <c r="K103" i="9"/>
  <c r="J104" i="9"/>
  <c r="K104" i="9"/>
  <c r="J105" i="9"/>
  <c r="K105" i="9"/>
  <c r="J106" i="9"/>
  <c r="K106" i="9"/>
  <c r="J107" i="9"/>
  <c r="K107" i="9"/>
  <c r="J108" i="9"/>
  <c r="K108" i="9"/>
  <c r="J109" i="9"/>
  <c r="K109" i="9"/>
  <c r="J110" i="9"/>
  <c r="K110" i="9"/>
  <c r="J111" i="9"/>
  <c r="K111" i="9"/>
  <c r="J112" i="9"/>
  <c r="K112" i="9"/>
  <c r="J113" i="9"/>
  <c r="K113" i="9"/>
  <c r="J114" i="9"/>
  <c r="K114" i="9"/>
  <c r="J115" i="9"/>
  <c r="K115" i="9"/>
  <c r="J116" i="9"/>
  <c r="K116" i="9"/>
  <c r="J117" i="9"/>
  <c r="K117" i="9"/>
  <c r="J118" i="9"/>
  <c r="K118" i="9"/>
  <c r="J119" i="9"/>
  <c r="K119" i="9"/>
  <c r="J120" i="9"/>
  <c r="K120" i="9"/>
  <c r="J121" i="9"/>
  <c r="K121" i="9"/>
  <c r="J122" i="9"/>
  <c r="K122" i="9"/>
  <c r="J123" i="9"/>
  <c r="K123" i="9"/>
  <c r="K94" i="9"/>
  <c r="J94" i="9"/>
  <c r="K60" i="9"/>
  <c r="J60" i="9"/>
  <c r="J95" i="19"/>
  <c r="L95" i="19"/>
  <c r="J96" i="19"/>
  <c r="L96" i="19"/>
  <c r="J97" i="19"/>
  <c r="L97" i="19"/>
  <c r="J98" i="19"/>
  <c r="L98" i="19"/>
  <c r="J99" i="19"/>
  <c r="L99" i="19"/>
  <c r="J100" i="19"/>
  <c r="L100" i="19"/>
  <c r="J101" i="19"/>
  <c r="L101" i="19"/>
  <c r="J102" i="19"/>
  <c r="L102" i="19"/>
  <c r="J103" i="19"/>
  <c r="L103" i="19"/>
  <c r="J104" i="19"/>
  <c r="L104" i="19"/>
  <c r="J105" i="19"/>
  <c r="L105" i="19"/>
  <c r="J106" i="19"/>
  <c r="L106" i="19"/>
  <c r="J107" i="19"/>
  <c r="L107" i="19"/>
  <c r="J108" i="19"/>
  <c r="L108" i="19"/>
  <c r="J109" i="19"/>
  <c r="L109" i="19"/>
  <c r="J110" i="19"/>
  <c r="L110" i="19"/>
  <c r="J111" i="19"/>
  <c r="L111" i="19"/>
  <c r="J112" i="19"/>
  <c r="L112" i="19"/>
  <c r="J113" i="19"/>
  <c r="L113" i="19"/>
  <c r="J114" i="19"/>
  <c r="L114" i="19"/>
  <c r="J115" i="19"/>
  <c r="L115" i="19"/>
  <c r="J116" i="19"/>
  <c r="L116" i="19"/>
  <c r="J117" i="19"/>
  <c r="L117" i="19"/>
  <c r="J118" i="19"/>
  <c r="L118" i="19"/>
  <c r="J119" i="19"/>
  <c r="L119" i="19"/>
  <c r="J120" i="19"/>
  <c r="L120" i="19"/>
  <c r="J121" i="19"/>
  <c r="L121" i="19"/>
  <c r="J122" i="19"/>
  <c r="L122" i="19"/>
  <c r="J123" i="19"/>
  <c r="L123" i="19"/>
  <c r="L94" i="19"/>
  <c r="J94" i="19"/>
  <c r="J61" i="19"/>
  <c r="L61" i="19"/>
  <c r="J62" i="19"/>
  <c r="L62" i="19"/>
  <c r="J63" i="19"/>
  <c r="L63" i="19"/>
  <c r="J64" i="19"/>
  <c r="L64" i="19"/>
  <c r="J65" i="19"/>
  <c r="L65" i="19"/>
  <c r="J66" i="19"/>
  <c r="L66" i="19"/>
  <c r="J67" i="19"/>
  <c r="L67" i="19"/>
  <c r="J68" i="19"/>
  <c r="L68" i="19"/>
  <c r="J69" i="19"/>
  <c r="L69" i="19"/>
  <c r="J70" i="19"/>
  <c r="L70" i="19"/>
  <c r="J71" i="19"/>
  <c r="L71" i="19"/>
  <c r="J72" i="19"/>
  <c r="L72" i="19"/>
  <c r="J73" i="19"/>
  <c r="L73" i="19"/>
  <c r="J74" i="19"/>
  <c r="L74" i="19"/>
  <c r="J75" i="19"/>
  <c r="L75" i="19"/>
  <c r="J76" i="19"/>
  <c r="L76" i="19"/>
  <c r="J77" i="19"/>
  <c r="L77" i="19"/>
  <c r="J78" i="19"/>
  <c r="L78" i="19"/>
  <c r="J79" i="19"/>
  <c r="L79" i="19"/>
  <c r="J80" i="19"/>
  <c r="L80" i="19"/>
  <c r="J81" i="19"/>
  <c r="L81" i="19"/>
  <c r="J82" i="19"/>
  <c r="L82" i="19"/>
  <c r="J83" i="19"/>
  <c r="L83" i="19"/>
  <c r="J84" i="19"/>
  <c r="L84" i="19"/>
  <c r="J85" i="19"/>
  <c r="L85" i="19"/>
  <c r="J86" i="19"/>
  <c r="L86" i="19"/>
  <c r="J87" i="19"/>
  <c r="L87" i="19"/>
  <c r="J88" i="19"/>
  <c r="L88" i="19"/>
  <c r="H206" i="20"/>
  <c r="G206" i="20"/>
  <c r="H205" i="20"/>
  <c r="G205" i="20"/>
  <c r="H204" i="20"/>
  <c r="G204" i="20"/>
  <c r="H203" i="20"/>
  <c r="G203" i="20"/>
  <c r="H202" i="20"/>
  <c r="G202" i="20"/>
  <c r="H201" i="20"/>
  <c r="G201" i="20"/>
  <c r="H200" i="20"/>
  <c r="G200" i="20"/>
  <c r="H199" i="20"/>
  <c r="G199" i="20"/>
  <c r="H198" i="20"/>
  <c r="G198" i="20"/>
  <c r="H197" i="20"/>
  <c r="G197" i="20"/>
  <c r="H196" i="20"/>
  <c r="G196" i="20"/>
  <c r="H195" i="20"/>
  <c r="G195" i="20"/>
  <c r="H194" i="20"/>
  <c r="G194" i="20"/>
  <c r="H193" i="20"/>
  <c r="G193" i="20"/>
  <c r="H192" i="20"/>
  <c r="G192" i="20"/>
  <c r="H191" i="20"/>
  <c r="G191" i="20"/>
  <c r="H190" i="20"/>
  <c r="G190" i="20"/>
  <c r="H189" i="20"/>
  <c r="G189" i="20"/>
  <c r="H188" i="20"/>
  <c r="G188" i="20"/>
  <c r="H187" i="20"/>
  <c r="G187" i="20"/>
  <c r="H186" i="20"/>
  <c r="G186" i="20"/>
  <c r="H185" i="20"/>
  <c r="G185" i="20"/>
  <c r="H184" i="20"/>
  <c r="G184" i="20"/>
  <c r="H183" i="20"/>
  <c r="G183" i="20"/>
  <c r="H182" i="20"/>
  <c r="G182" i="20"/>
  <c r="H181" i="20"/>
  <c r="G181" i="20"/>
  <c r="H180" i="20"/>
  <c r="G180" i="20"/>
  <c r="H179" i="20"/>
  <c r="G179" i="20"/>
  <c r="H178" i="20"/>
  <c r="G178" i="20"/>
  <c r="H177" i="20"/>
  <c r="G177" i="20"/>
  <c r="H176" i="20"/>
  <c r="G176" i="20"/>
  <c r="H175" i="20"/>
  <c r="G175" i="20"/>
  <c r="H174" i="20"/>
  <c r="G174" i="20"/>
  <c r="H173" i="20"/>
  <c r="G173" i="20"/>
  <c r="H172" i="20"/>
  <c r="G172" i="20"/>
  <c r="H171" i="20"/>
  <c r="G171" i="20"/>
  <c r="H150" i="20"/>
  <c r="G150" i="20"/>
  <c r="H147" i="20"/>
  <c r="G147" i="20"/>
  <c r="H141" i="20"/>
  <c r="G141" i="20"/>
  <c r="H140" i="20"/>
  <c r="G140" i="20"/>
  <c r="H139" i="20"/>
  <c r="G139" i="20"/>
  <c r="H138" i="20"/>
  <c r="G138" i="20"/>
  <c r="H137" i="20"/>
  <c r="G137" i="20"/>
  <c r="H136" i="20"/>
  <c r="G136" i="20"/>
  <c r="H135" i="20"/>
  <c r="G135" i="20"/>
  <c r="H134" i="20"/>
  <c r="G134" i="20"/>
  <c r="H133" i="20"/>
  <c r="G133" i="20"/>
  <c r="H132" i="20"/>
  <c r="G132" i="20"/>
  <c r="H131" i="20"/>
  <c r="G131" i="20"/>
  <c r="H130" i="20"/>
  <c r="G130" i="20"/>
  <c r="H129" i="20"/>
  <c r="G129" i="20"/>
  <c r="H128" i="20"/>
  <c r="G128" i="20"/>
  <c r="H127" i="20"/>
  <c r="G127" i="20"/>
  <c r="H126" i="20"/>
  <c r="G126" i="20"/>
  <c r="H125" i="20"/>
  <c r="G125" i="20"/>
  <c r="H124" i="20"/>
  <c r="G124" i="20"/>
  <c r="H123" i="20"/>
  <c r="G123" i="20"/>
  <c r="H122" i="20"/>
  <c r="G122" i="20"/>
  <c r="H121" i="20"/>
  <c r="G121" i="20"/>
  <c r="H120" i="20"/>
  <c r="G120" i="20"/>
  <c r="H119" i="20"/>
  <c r="G119" i="20"/>
  <c r="H118" i="20"/>
  <c r="G118" i="20"/>
  <c r="H117" i="20"/>
  <c r="G117" i="20"/>
  <c r="H116" i="20"/>
  <c r="G116" i="20"/>
  <c r="H115" i="20"/>
  <c r="G115" i="20"/>
  <c r="H114" i="20"/>
  <c r="G114" i="20"/>
  <c r="H113" i="20"/>
  <c r="G113" i="20"/>
  <c r="H112" i="20"/>
  <c r="G112" i="20"/>
  <c r="H111" i="20"/>
  <c r="G111" i="20"/>
  <c r="H90" i="20"/>
  <c r="G90" i="20"/>
  <c r="H89" i="20"/>
  <c r="G89" i="20"/>
  <c r="H88" i="20"/>
  <c r="G88" i="20"/>
  <c r="H87" i="20"/>
  <c r="G87" i="20"/>
  <c r="H86" i="20"/>
  <c r="G86" i="20"/>
  <c r="H85" i="20"/>
  <c r="G85" i="20"/>
  <c r="H82" i="20"/>
  <c r="G82"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50" i="20"/>
  <c r="F149" i="20"/>
  <c r="F148" i="20"/>
  <c r="F147"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90" i="20"/>
  <c r="F89" i="20"/>
  <c r="F88" i="20"/>
  <c r="F87" i="20"/>
  <c r="F86" i="20"/>
  <c r="F85" i="20"/>
  <c r="F84" i="20"/>
  <c r="F83" i="20"/>
  <c r="F82" i="20"/>
  <c r="D206" i="20"/>
  <c r="D205" i="20"/>
  <c r="D204" i="20"/>
  <c r="D203" i="20"/>
  <c r="D202" i="20"/>
  <c r="D201" i="20"/>
  <c r="D200" i="20"/>
  <c r="D199" i="20"/>
  <c r="D198" i="20"/>
  <c r="D197" i="20"/>
  <c r="D196" i="20"/>
  <c r="D195" i="20"/>
  <c r="D194" i="20"/>
  <c r="D193" i="20"/>
  <c r="D192" i="20"/>
  <c r="D191" i="20"/>
  <c r="D190" i="20"/>
  <c r="D189" i="20"/>
  <c r="D188" i="20"/>
  <c r="D187" i="20"/>
  <c r="D186" i="20"/>
  <c r="D185" i="20"/>
  <c r="D184" i="20"/>
  <c r="D183" i="20"/>
  <c r="D182" i="20"/>
  <c r="D181" i="20"/>
  <c r="D180" i="20"/>
  <c r="D179" i="20"/>
  <c r="D178" i="20"/>
  <c r="D177" i="20"/>
  <c r="D176" i="20"/>
  <c r="D175" i="20"/>
  <c r="D174" i="20"/>
  <c r="D173" i="20"/>
  <c r="D172" i="20"/>
  <c r="D171" i="20"/>
  <c r="D150" i="20"/>
  <c r="D149" i="20"/>
  <c r="D148" i="20"/>
  <c r="D147"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90" i="20"/>
  <c r="D89" i="20"/>
  <c r="D88" i="20"/>
  <c r="D87" i="20"/>
  <c r="D86" i="20"/>
  <c r="D85" i="20"/>
  <c r="D84" i="20"/>
  <c r="D83" i="20"/>
  <c r="D82" i="20"/>
  <c r="W122" i="20"/>
  <c r="H69" i="20"/>
  <c r="H70" i="20"/>
  <c r="H71" i="20"/>
  <c r="H72" i="20"/>
  <c r="H73" i="20"/>
  <c r="H74" i="20"/>
  <c r="H75" i="20"/>
  <c r="H76" i="20"/>
  <c r="G69" i="20"/>
  <c r="G70" i="20"/>
  <c r="G71" i="20"/>
  <c r="G72" i="20"/>
  <c r="G73" i="20"/>
  <c r="G74" i="20"/>
  <c r="G75" i="20"/>
  <c r="G76" i="20"/>
  <c r="F35" i="20"/>
  <c r="F37" i="20"/>
  <c r="F38" i="20"/>
  <c r="F39" i="20"/>
  <c r="F40" i="20"/>
  <c r="F61" i="20"/>
  <c r="F62" i="20"/>
  <c r="F63" i="20"/>
  <c r="F64" i="20"/>
  <c r="F65" i="20"/>
  <c r="F66" i="20"/>
  <c r="F67" i="20"/>
  <c r="F68" i="20"/>
  <c r="F69" i="20"/>
  <c r="F70" i="20"/>
  <c r="F71" i="20"/>
  <c r="F72" i="20"/>
  <c r="F73" i="20"/>
  <c r="F74" i="20"/>
  <c r="F75" i="20"/>
  <c r="F76" i="20"/>
  <c r="D18" i="20"/>
  <c r="D19" i="20"/>
  <c r="D20" i="20"/>
  <c r="D21" i="20"/>
  <c r="D22" i="20"/>
  <c r="D23" i="20"/>
  <c r="D24" i="20"/>
  <c r="D25" i="20"/>
  <c r="D26" i="20"/>
  <c r="D27" i="20"/>
  <c r="D33" i="20"/>
  <c r="D34" i="20"/>
  <c r="D28" i="20"/>
  <c r="D29" i="20"/>
  <c r="D30" i="20"/>
  <c r="D35" i="20"/>
  <c r="D37" i="20"/>
  <c r="D38" i="20"/>
  <c r="D39" i="20"/>
  <c r="D40" i="20"/>
  <c r="D61" i="20"/>
  <c r="D62" i="20"/>
  <c r="D63" i="20"/>
  <c r="D64" i="20"/>
  <c r="D65" i="20"/>
  <c r="D66" i="20"/>
  <c r="D67" i="20"/>
  <c r="D68" i="20"/>
  <c r="D69" i="20"/>
  <c r="D70" i="20"/>
  <c r="D71" i="20"/>
  <c r="D72" i="20"/>
  <c r="D73" i="20"/>
  <c r="D74" i="20"/>
  <c r="D75" i="20"/>
  <c r="D76" i="20"/>
  <c r="D17" i="20"/>
  <c r="L872" i="1"/>
  <c r="J872" i="1"/>
  <c r="L871" i="1"/>
  <c r="J871" i="1"/>
  <c r="L870" i="1"/>
  <c r="J870" i="1"/>
  <c r="L869" i="1"/>
  <c r="J869" i="1"/>
  <c r="L868" i="1"/>
  <c r="J868" i="1"/>
  <c r="J867" i="1"/>
  <c r="L867" i="1"/>
  <c r="L866" i="1"/>
  <c r="J866" i="1"/>
  <c r="L865" i="1"/>
  <c r="J865" i="1"/>
  <c r="L864" i="1"/>
  <c r="J864" i="1"/>
  <c r="L863" i="1"/>
  <c r="J863" i="1"/>
  <c r="L862" i="1"/>
  <c r="J862" i="1"/>
  <c r="L861" i="1"/>
  <c r="J861" i="1"/>
  <c r="L860" i="1"/>
  <c r="J860" i="1"/>
  <c r="L859" i="1"/>
  <c r="J859" i="1"/>
  <c r="L858" i="1"/>
  <c r="J858" i="1"/>
  <c r="J857" i="1"/>
  <c r="L857" i="1"/>
  <c r="L856" i="1"/>
  <c r="J856" i="1"/>
  <c r="L855" i="1"/>
  <c r="J855" i="1"/>
  <c r="L854" i="1"/>
  <c r="J854" i="1"/>
  <c r="L853" i="1"/>
  <c r="J853" i="1"/>
  <c r="L852" i="1"/>
  <c r="J852" i="1"/>
  <c r="L851" i="1"/>
  <c r="J851" i="1"/>
  <c r="L850" i="1"/>
  <c r="J850" i="1"/>
  <c r="L849" i="1"/>
  <c r="J849" i="1"/>
  <c r="L848" i="1"/>
  <c r="J848" i="1"/>
  <c r="L847" i="1"/>
  <c r="J847" i="1"/>
  <c r="L846" i="1"/>
  <c r="J846" i="1"/>
  <c r="L845" i="1"/>
  <c r="J845" i="1"/>
  <c r="L844" i="1"/>
  <c r="J844" i="1"/>
  <c r="L843" i="1"/>
  <c r="J843" i="1"/>
  <c r="L838" i="1"/>
  <c r="J838" i="1"/>
  <c r="L837" i="1"/>
  <c r="J837" i="1"/>
  <c r="L836" i="1"/>
  <c r="J836" i="1"/>
  <c r="L835" i="1"/>
  <c r="J835" i="1"/>
  <c r="L834" i="1"/>
  <c r="J834" i="1"/>
  <c r="L833" i="1"/>
  <c r="J833" i="1"/>
  <c r="L832" i="1"/>
  <c r="J832" i="1"/>
  <c r="L831" i="1"/>
  <c r="J831" i="1"/>
  <c r="L830" i="1"/>
  <c r="J830" i="1"/>
  <c r="L829" i="1"/>
  <c r="J829" i="1"/>
  <c r="L828" i="1"/>
  <c r="J828" i="1"/>
  <c r="L827" i="1"/>
  <c r="J827" i="1"/>
  <c r="L826" i="1"/>
  <c r="J826" i="1"/>
  <c r="L825" i="1"/>
  <c r="J825" i="1"/>
  <c r="L824" i="1"/>
  <c r="J824" i="1"/>
  <c r="L823" i="1"/>
  <c r="J823" i="1"/>
  <c r="L822" i="1"/>
  <c r="J822" i="1"/>
  <c r="L821" i="1"/>
  <c r="J821" i="1"/>
  <c r="L820" i="1"/>
  <c r="J820" i="1"/>
  <c r="L819" i="1"/>
  <c r="J819" i="1"/>
  <c r="L818" i="1"/>
  <c r="J818" i="1"/>
  <c r="L817" i="1"/>
  <c r="J817" i="1"/>
  <c r="L816" i="1"/>
  <c r="J816" i="1"/>
  <c r="L815" i="1"/>
  <c r="J815" i="1"/>
  <c r="L814" i="1"/>
  <c r="J814" i="1"/>
  <c r="L813" i="1"/>
  <c r="J813" i="1"/>
  <c r="L812" i="1"/>
  <c r="J812" i="1"/>
  <c r="L811" i="1"/>
  <c r="J811" i="1"/>
  <c r="L810" i="1"/>
  <c r="J810" i="1"/>
  <c r="L809" i="1"/>
  <c r="J809" i="1"/>
  <c r="L765" i="1"/>
  <c r="J765" i="1"/>
  <c r="L764" i="1"/>
  <c r="J764" i="1"/>
  <c r="L763" i="1"/>
  <c r="J763" i="1"/>
  <c r="L762" i="1"/>
  <c r="J762" i="1"/>
  <c r="L761" i="1"/>
  <c r="J761" i="1"/>
  <c r="L760" i="1"/>
  <c r="J760" i="1"/>
  <c r="L759" i="1"/>
  <c r="J759" i="1"/>
  <c r="L758" i="1"/>
  <c r="J758" i="1"/>
  <c r="L757" i="1"/>
  <c r="J757" i="1"/>
  <c r="L756" i="1"/>
  <c r="J756" i="1"/>
  <c r="L755" i="1"/>
  <c r="J755" i="1"/>
  <c r="L754" i="1"/>
  <c r="J754" i="1"/>
  <c r="L753" i="1"/>
  <c r="J753" i="1"/>
  <c r="L752" i="1"/>
  <c r="J752" i="1"/>
  <c r="L751" i="1"/>
  <c r="J751" i="1"/>
  <c r="L750" i="1"/>
  <c r="J750" i="1"/>
  <c r="L749" i="1"/>
  <c r="J749" i="1"/>
  <c r="L748" i="1"/>
  <c r="J748" i="1"/>
  <c r="L747" i="1"/>
  <c r="J747" i="1"/>
  <c r="L746" i="1"/>
  <c r="J746" i="1"/>
  <c r="L745" i="1"/>
  <c r="J745" i="1"/>
  <c r="L744" i="1"/>
  <c r="J744" i="1"/>
  <c r="L743" i="1"/>
  <c r="J743" i="1"/>
  <c r="L742" i="1"/>
  <c r="J742" i="1"/>
  <c r="L741" i="1"/>
  <c r="J741" i="1"/>
  <c r="L740" i="1"/>
  <c r="J740" i="1"/>
  <c r="L739" i="1"/>
  <c r="J739" i="1"/>
  <c r="L738" i="1"/>
  <c r="J738" i="1"/>
  <c r="L737" i="1"/>
  <c r="J737" i="1"/>
  <c r="L736" i="1"/>
  <c r="J736" i="1"/>
  <c r="L731" i="1"/>
  <c r="J731" i="1"/>
  <c r="L730" i="1"/>
  <c r="J730" i="1"/>
  <c r="L729" i="1"/>
  <c r="J729" i="1"/>
  <c r="L728" i="1"/>
  <c r="J728" i="1"/>
  <c r="L727" i="1"/>
  <c r="J727" i="1"/>
  <c r="L726" i="1"/>
  <c r="J726" i="1"/>
  <c r="L725" i="1"/>
  <c r="J725" i="1"/>
  <c r="L724" i="1"/>
  <c r="J724" i="1"/>
  <c r="L723" i="1"/>
  <c r="J723" i="1"/>
  <c r="L722" i="1"/>
  <c r="J722" i="1"/>
  <c r="L721" i="1"/>
  <c r="J721" i="1"/>
  <c r="L720" i="1"/>
  <c r="J720" i="1"/>
  <c r="L719" i="1"/>
  <c r="J719" i="1"/>
  <c r="L718" i="1"/>
  <c r="J718" i="1"/>
  <c r="L717" i="1"/>
  <c r="J717" i="1"/>
  <c r="L716" i="1"/>
  <c r="J716" i="1"/>
  <c r="L715" i="1"/>
  <c r="J715" i="1"/>
  <c r="L714" i="1"/>
  <c r="J714" i="1"/>
  <c r="L713" i="1"/>
  <c r="J713" i="1"/>
  <c r="L712" i="1"/>
  <c r="J712" i="1"/>
  <c r="L711" i="1"/>
  <c r="J711" i="1"/>
  <c r="L710" i="1"/>
  <c r="J710" i="1"/>
  <c r="L709" i="1"/>
  <c r="J709" i="1"/>
  <c r="L708" i="1"/>
  <c r="J708" i="1"/>
  <c r="L707" i="1"/>
  <c r="J707" i="1"/>
  <c r="L706" i="1"/>
  <c r="J706" i="1"/>
  <c r="L705" i="1"/>
  <c r="J705" i="1"/>
  <c r="L704" i="1"/>
  <c r="J704" i="1"/>
  <c r="L703" i="1"/>
  <c r="J703" i="1"/>
  <c r="L702" i="1"/>
  <c r="J702" i="1"/>
  <c r="L658" i="1"/>
  <c r="J658" i="1"/>
  <c r="L657" i="1"/>
  <c r="J657" i="1"/>
  <c r="L656" i="1"/>
  <c r="J656" i="1"/>
  <c r="L655" i="1"/>
  <c r="J655" i="1"/>
  <c r="L654" i="1"/>
  <c r="J654" i="1"/>
  <c r="L653" i="1"/>
  <c r="J653" i="1"/>
  <c r="L652" i="1"/>
  <c r="J652" i="1"/>
  <c r="L651" i="1"/>
  <c r="J651" i="1"/>
  <c r="L650" i="1"/>
  <c r="J650" i="1"/>
  <c r="L649" i="1"/>
  <c r="J649" i="1"/>
  <c r="L648" i="1"/>
  <c r="J648" i="1"/>
  <c r="L647" i="1"/>
  <c r="J647" i="1"/>
  <c r="L646" i="1"/>
  <c r="J646" i="1"/>
  <c r="L645" i="1"/>
  <c r="J645" i="1"/>
  <c r="L644" i="1"/>
  <c r="J644" i="1"/>
  <c r="L643" i="1"/>
  <c r="J643" i="1"/>
  <c r="L642" i="1"/>
  <c r="J642" i="1"/>
  <c r="L641" i="1"/>
  <c r="J641" i="1"/>
  <c r="L640" i="1"/>
  <c r="J640" i="1"/>
  <c r="L639" i="1"/>
  <c r="J639" i="1"/>
  <c r="L638" i="1"/>
  <c r="J638" i="1"/>
  <c r="L637" i="1"/>
  <c r="J637" i="1"/>
  <c r="L636" i="1"/>
  <c r="J636" i="1"/>
  <c r="L635" i="1"/>
  <c r="J635" i="1"/>
  <c r="L634" i="1"/>
  <c r="J634" i="1"/>
  <c r="L633" i="1"/>
  <c r="J633" i="1"/>
  <c r="L632" i="1"/>
  <c r="J632" i="1"/>
  <c r="L631" i="1"/>
  <c r="J631" i="1"/>
  <c r="L630" i="1"/>
  <c r="J630" i="1"/>
  <c r="L629" i="1"/>
  <c r="J629" i="1"/>
  <c r="L624" i="1"/>
  <c r="J624" i="1"/>
  <c r="L623" i="1"/>
  <c r="J623" i="1"/>
  <c r="L622" i="1"/>
  <c r="J622" i="1"/>
  <c r="L621" i="1"/>
  <c r="J621" i="1"/>
  <c r="L620" i="1"/>
  <c r="J620" i="1"/>
  <c r="L619" i="1"/>
  <c r="J619" i="1"/>
  <c r="L618" i="1"/>
  <c r="J618" i="1"/>
  <c r="L617" i="1"/>
  <c r="J617" i="1"/>
  <c r="L616" i="1"/>
  <c r="J616" i="1"/>
  <c r="L615" i="1"/>
  <c r="J615" i="1"/>
  <c r="L614" i="1"/>
  <c r="J614" i="1"/>
  <c r="L613" i="1"/>
  <c r="J613" i="1"/>
  <c r="L612" i="1"/>
  <c r="J612" i="1"/>
  <c r="L611" i="1"/>
  <c r="J611" i="1"/>
  <c r="L610" i="1"/>
  <c r="J610" i="1"/>
  <c r="L609" i="1"/>
  <c r="J609" i="1"/>
  <c r="L608" i="1"/>
  <c r="J608" i="1"/>
  <c r="L607" i="1"/>
  <c r="J607" i="1"/>
  <c r="L606" i="1"/>
  <c r="J606" i="1"/>
  <c r="L605" i="1"/>
  <c r="J605" i="1"/>
  <c r="L604" i="1"/>
  <c r="J604" i="1"/>
  <c r="L603" i="1"/>
  <c r="J603" i="1"/>
  <c r="L602" i="1"/>
  <c r="J602" i="1"/>
  <c r="L601" i="1"/>
  <c r="J601" i="1"/>
  <c r="L600" i="1"/>
  <c r="J600" i="1"/>
  <c r="L599" i="1"/>
  <c r="J599" i="1"/>
  <c r="L598" i="1"/>
  <c r="J598" i="1"/>
  <c r="L597" i="1"/>
  <c r="J597" i="1"/>
  <c r="L596" i="1"/>
  <c r="J596" i="1"/>
  <c r="L595" i="1"/>
  <c r="J595" i="1"/>
  <c r="L551" i="1"/>
  <c r="J551" i="1"/>
  <c r="L550" i="1"/>
  <c r="J550" i="1"/>
  <c r="L549" i="1"/>
  <c r="J549" i="1"/>
  <c r="L548" i="1"/>
  <c r="J548" i="1"/>
  <c r="L547" i="1"/>
  <c r="J547" i="1"/>
  <c r="L546" i="1"/>
  <c r="J546" i="1"/>
  <c r="L545" i="1"/>
  <c r="J545" i="1"/>
  <c r="L544" i="1"/>
  <c r="J544" i="1"/>
  <c r="L543" i="1"/>
  <c r="J543" i="1"/>
  <c r="L542" i="1"/>
  <c r="J542" i="1"/>
  <c r="L541" i="1"/>
  <c r="J541" i="1"/>
  <c r="L540" i="1"/>
  <c r="J540" i="1"/>
  <c r="L539" i="1"/>
  <c r="J539" i="1"/>
  <c r="L538" i="1"/>
  <c r="J538" i="1"/>
  <c r="L537" i="1"/>
  <c r="J537" i="1"/>
  <c r="L536" i="1"/>
  <c r="J536" i="1"/>
  <c r="L535" i="1"/>
  <c r="J535" i="1"/>
  <c r="L534" i="1"/>
  <c r="J534" i="1"/>
  <c r="L533" i="1"/>
  <c r="J533" i="1"/>
  <c r="L532" i="1"/>
  <c r="J532" i="1"/>
  <c r="L531" i="1"/>
  <c r="J531" i="1"/>
  <c r="L530" i="1"/>
  <c r="J530" i="1"/>
  <c r="L529" i="1"/>
  <c r="J529" i="1"/>
  <c r="L528" i="1"/>
  <c r="J528" i="1"/>
  <c r="L527" i="1"/>
  <c r="J527" i="1"/>
  <c r="L526" i="1"/>
  <c r="J526" i="1"/>
  <c r="L525" i="1"/>
  <c r="J525" i="1"/>
  <c r="L524" i="1"/>
  <c r="J524" i="1"/>
  <c r="L523" i="1"/>
  <c r="J523" i="1"/>
  <c r="L522" i="1"/>
  <c r="J522" i="1"/>
  <c r="L517" i="1"/>
  <c r="J517" i="1"/>
  <c r="L516" i="1"/>
  <c r="J516" i="1"/>
  <c r="L515" i="1"/>
  <c r="J515" i="1"/>
  <c r="L514" i="1"/>
  <c r="J514" i="1"/>
  <c r="L513" i="1"/>
  <c r="J513" i="1"/>
  <c r="L512" i="1"/>
  <c r="J512" i="1"/>
  <c r="L511" i="1"/>
  <c r="J511" i="1"/>
  <c r="L510" i="1"/>
  <c r="J510" i="1"/>
  <c r="L509" i="1"/>
  <c r="J509" i="1"/>
  <c r="L508" i="1"/>
  <c r="J508" i="1"/>
  <c r="L507" i="1"/>
  <c r="J507" i="1"/>
  <c r="L506" i="1"/>
  <c r="J506" i="1"/>
  <c r="L505" i="1"/>
  <c r="J505" i="1"/>
  <c r="L504" i="1"/>
  <c r="J504" i="1"/>
  <c r="L503" i="1"/>
  <c r="J503" i="1"/>
  <c r="L502" i="1"/>
  <c r="J502" i="1"/>
  <c r="L501" i="1"/>
  <c r="J501" i="1"/>
  <c r="L500" i="1"/>
  <c r="J500" i="1"/>
  <c r="L499" i="1"/>
  <c r="J499" i="1"/>
  <c r="L498" i="1"/>
  <c r="J498" i="1"/>
  <c r="L497" i="1"/>
  <c r="J497" i="1"/>
  <c r="L496" i="1"/>
  <c r="J496" i="1"/>
  <c r="L495" i="1"/>
  <c r="J495" i="1"/>
  <c r="L494" i="1"/>
  <c r="J494" i="1"/>
  <c r="L493" i="1"/>
  <c r="J493" i="1"/>
  <c r="L492" i="1"/>
  <c r="J492" i="1"/>
  <c r="L491" i="1"/>
  <c r="J491" i="1"/>
  <c r="L490" i="1"/>
  <c r="J490" i="1"/>
  <c r="L489" i="1"/>
  <c r="J489" i="1"/>
  <c r="L488" i="1"/>
  <c r="J488" i="1"/>
  <c r="L444" i="1"/>
  <c r="J444" i="1"/>
  <c r="L443" i="1"/>
  <c r="J443" i="1"/>
  <c r="L442" i="1"/>
  <c r="J442" i="1"/>
  <c r="L441" i="1"/>
  <c r="J441" i="1"/>
  <c r="L440" i="1"/>
  <c r="J440" i="1"/>
  <c r="L439" i="1"/>
  <c r="J439" i="1"/>
  <c r="L438" i="1"/>
  <c r="J438" i="1"/>
  <c r="L437" i="1"/>
  <c r="J437" i="1"/>
  <c r="L436" i="1"/>
  <c r="J436" i="1"/>
  <c r="L435" i="1"/>
  <c r="J435" i="1"/>
  <c r="L434" i="1"/>
  <c r="J434" i="1"/>
  <c r="L433" i="1"/>
  <c r="J433" i="1"/>
  <c r="L432" i="1"/>
  <c r="J432" i="1"/>
  <c r="L431" i="1"/>
  <c r="J431" i="1"/>
  <c r="L430" i="1"/>
  <c r="J430" i="1"/>
  <c r="L429" i="1"/>
  <c r="J429" i="1"/>
  <c r="L428" i="1"/>
  <c r="J428" i="1"/>
  <c r="L427" i="1"/>
  <c r="J427" i="1"/>
  <c r="L426" i="1"/>
  <c r="J426" i="1"/>
  <c r="L425" i="1"/>
  <c r="J425" i="1"/>
  <c r="L424" i="1"/>
  <c r="J424" i="1"/>
  <c r="L423" i="1"/>
  <c r="J423" i="1"/>
  <c r="L422" i="1"/>
  <c r="J422" i="1"/>
  <c r="L421" i="1"/>
  <c r="J421" i="1"/>
  <c r="L420" i="1"/>
  <c r="J420" i="1"/>
  <c r="L419" i="1"/>
  <c r="J419" i="1"/>
  <c r="L418" i="1"/>
  <c r="J418" i="1"/>
  <c r="L417" i="1"/>
  <c r="J417" i="1"/>
  <c r="L416" i="1"/>
  <c r="J416" i="1"/>
  <c r="L415" i="1"/>
  <c r="J415" i="1"/>
  <c r="L410" i="1"/>
  <c r="J410" i="1"/>
  <c r="L409" i="1"/>
  <c r="J409" i="1"/>
  <c r="L408" i="1"/>
  <c r="J408" i="1"/>
  <c r="L407" i="1"/>
  <c r="J407" i="1"/>
  <c r="L406" i="1"/>
  <c r="J406" i="1"/>
  <c r="L405" i="1"/>
  <c r="J405" i="1"/>
  <c r="L404" i="1"/>
  <c r="J404" i="1"/>
  <c r="L403" i="1"/>
  <c r="J403" i="1"/>
  <c r="L402" i="1"/>
  <c r="J402" i="1"/>
  <c r="L401" i="1"/>
  <c r="J401" i="1"/>
  <c r="L400" i="1"/>
  <c r="J400" i="1"/>
  <c r="L399" i="1"/>
  <c r="J399" i="1"/>
  <c r="L398" i="1"/>
  <c r="J398" i="1"/>
  <c r="L397" i="1"/>
  <c r="J397" i="1"/>
  <c r="L396" i="1"/>
  <c r="J396" i="1"/>
  <c r="L395" i="1"/>
  <c r="J395" i="1"/>
  <c r="L394" i="1"/>
  <c r="J394" i="1"/>
  <c r="L393" i="1"/>
  <c r="J393" i="1"/>
  <c r="L392" i="1"/>
  <c r="J392" i="1"/>
  <c r="L391" i="1"/>
  <c r="J391" i="1"/>
  <c r="L390" i="1"/>
  <c r="J390" i="1"/>
  <c r="L389" i="1"/>
  <c r="J389" i="1"/>
  <c r="L388" i="1"/>
  <c r="J388" i="1"/>
  <c r="L387" i="1"/>
  <c r="J387" i="1"/>
  <c r="L386" i="1"/>
  <c r="J386" i="1"/>
  <c r="L385" i="1"/>
  <c r="J385" i="1"/>
  <c r="L384" i="1"/>
  <c r="J384" i="1"/>
  <c r="L383" i="1"/>
  <c r="J383" i="1"/>
  <c r="L382" i="1"/>
  <c r="J382" i="1"/>
  <c r="L381" i="1"/>
  <c r="J381" i="1"/>
  <c r="L337" i="1"/>
  <c r="J337" i="1"/>
  <c r="L336" i="1"/>
  <c r="J336" i="1"/>
  <c r="L335" i="1"/>
  <c r="J335" i="1"/>
  <c r="L334" i="1"/>
  <c r="J334" i="1"/>
  <c r="L333" i="1"/>
  <c r="J333" i="1"/>
  <c r="L332" i="1"/>
  <c r="J332" i="1"/>
  <c r="L331" i="1"/>
  <c r="J331" i="1"/>
  <c r="L330" i="1"/>
  <c r="J330" i="1"/>
  <c r="L329" i="1"/>
  <c r="J329" i="1"/>
  <c r="L328" i="1"/>
  <c r="J328" i="1"/>
  <c r="L327" i="1"/>
  <c r="J327" i="1"/>
  <c r="L326" i="1"/>
  <c r="J326" i="1"/>
  <c r="L325" i="1"/>
  <c r="J325" i="1"/>
  <c r="L324" i="1"/>
  <c r="J324" i="1"/>
  <c r="L323" i="1"/>
  <c r="J323" i="1"/>
  <c r="L322" i="1"/>
  <c r="J322" i="1"/>
  <c r="L321" i="1"/>
  <c r="J321" i="1"/>
  <c r="L320" i="1"/>
  <c r="J320" i="1"/>
  <c r="L319" i="1"/>
  <c r="J319" i="1"/>
  <c r="L318" i="1"/>
  <c r="J318" i="1"/>
  <c r="L317" i="1"/>
  <c r="J317" i="1"/>
  <c r="L316" i="1"/>
  <c r="J316" i="1"/>
  <c r="L315" i="1"/>
  <c r="J315" i="1"/>
  <c r="L314" i="1"/>
  <c r="J314" i="1"/>
  <c r="L313" i="1"/>
  <c r="J313" i="1"/>
  <c r="L312" i="1"/>
  <c r="J312" i="1"/>
  <c r="L311" i="1"/>
  <c r="J311" i="1"/>
  <c r="L310" i="1"/>
  <c r="J310" i="1"/>
  <c r="L309" i="1"/>
  <c r="J309" i="1"/>
  <c r="L308" i="1"/>
  <c r="J308" i="1"/>
  <c r="L303" i="1"/>
  <c r="J303" i="1"/>
  <c r="L302" i="1"/>
  <c r="J302" i="1"/>
  <c r="L301" i="1"/>
  <c r="J301" i="1"/>
  <c r="L300" i="1"/>
  <c r="J300" i="1"/>
  <c r="L299" i="1"/>
  <c r="J299" i="1"/>
  <c r="L298" i="1"/>
  <c r="J298" i="1"/>
  <c r="L297" i="1"/>
  <c r="J297" i="1"/>
  <c r="L296" i="1"/>
  <c r="J296" i="1"/>
  <c r="L295" i="1"/>
  <c r="J295" i="1"/>
  <c r="L294" i="1"/>
  <c r="J294" i="1"/>
  <c r="L293" i="1"/>
  <c r="J293" i="1"/>
  <c r="L292" i="1"/>
  <c r="J292" i="1"/>
  <c r="L291" i="1"/>
  <c r="J291" i="1"/>
  <c r="L290" i="1"/>
  <c r="J290" i="1"/>
  <c r="L289" i="1"/>
  <c r="J289" i="1"/>
  <c r="L288" i="1"/>
  <c r="J288" i="1"/>
  <c r="L287" i="1"/>
  <c r="J287" i="1"/>
  <c r="L286" i="1"/>
  <c r="J286" i="1"/>
  <c r="L285" i="1"/>
  <c r="J285" i="1"/>
  <c r="L284" i="1"/>
  <c r="J284" i="1"/>
  <c r="L283" i="1"/>
  <c r="J283" i="1"/>
  <c r="L282" i="1"/>
  <c r="J282" i="1"/>
  <c r="L281" i="1"/>
  <c r="J281" i="1"/>
  <c r="L280" i="1"/>
  <c r="J280" i="1"/>
  <c r="L279" i="1"/>
  <c r="J279" i="1"/>
  <c r="L278" i="1"/>
  <c r="J278" i="1"/>
  <c r="L277" i="1"/>
  <c r="J277" i="1"/>
  <c r="L276" i="1"/>
  <c r="J276" i="1"/>
  <c r="L275" i="1"/>
  <c r="J275" i="1"/>
  <c r="L274" i="1"/>
  <c r="J274" i="1"/>
  <c r="L230" i="1"/>
  <c r="J230" i="1"/>
  <c r="L229" i="1"/>
  <c r="J229" i="1"/>
  <c r="L228" i="1"/>
  <c r="J228" i="1"/>
  <c r="L227" i="1"/>
  <c r="J227" i="1"/>
  <c r="L226" i="1"/>
  <c r="J226" i="1"/>
  <c r="L225" i="1"/>
  <c r="J225" i="1"/>
  <c r="L224" i="1"/>
  <c r="J224" i="1"/>
  <c r="L223" i="1"/>
  <c r="J223" i="1"/>
  <c r="L222" i="1"/>
  <c r="J222" i="1"/>
  <c r="L221" i="1"/>
  <c r="J221" i="1"/>
  <c r="L220" i="1"/>
  <c r="J220" i="1"/>
  <c r="L219" i="1"/>
  <c r="J219" i="1"/>
  <c r="L218" i="1"/>
  <c r="J218" i="1"/>
  <c r="L217" i="1"/>
  <c r="J217" i="1"/>
  <c r="L216" i="1"/>
  <c r="J216" i="1"/>
  <c r="L215" i="1"/>
  <c r="J215" i="1"/>
  <c r="L214" i="1"/>
  <c r="J214" i="1"/>
  <c r="L213" i="1"/>
  <c r="J213" i="1"/>
  <c r="L212" i="1"/>
  <c r="J212" i="1"/>
  <c r="L211" i="1"/>
  <c r="J211" i="1"/>
  <c r="L210" i="1"/>
  <c r="J210" i="1"/>
  <c r="L209" i="1"/>
  <c r="J209" i="1"/>
  <c r="L208" i="1"/>
  <c r="J208" i="1"/>
  <c r="L207" i="1"/>
  <c r="J207" i="1"/>
  <c r="L206" i="1"/>
  <c r="J206" i="1"/>
  <c r="L205" i="1"/>
  <c r="J205" i="1"/>
  <c r="L204" i="1"/>
  <c r="J204" i="1"/>
  <c r="L203" i="1"/>
  <c r="J203" i="1"/>
  <c r="L202" i="1"/>
  <c r="J202" i="1"/>
  <c r="L201" i="1"/>
  <c r="J201" i="1"/>
  <c r="L196" i="1"/>
  <c r="J196" i="1"/>
  <c r="L195" i="1"/>
  <c r="J195" i="1"/>
  <c r="L194" i="1"/>
  <c r="J194" i="1"/>
  <c r="L193" i="1"/>
  <c r="J193" i="1"/>
  <c r="L192" i="1"/>
  <c r="J192" i="1"/>
  <c r="L191" i="1"/>
  <c r="J191" i="1"/>
  <c r="L190" i="1"/>
  <c r="J190" i="1"/>
  <c r="L189" i="1"/>
  <c r="J189" i="1"/>
  <c r="L188" i="1"/>
  <c r="J188" i="1"/>
  <c r="L187" i="1"/>
  <c r="J187" i="1"/>
  <c r="L186" i="1"/>
  <c r="J186" i="1"/>
  <c r="L185" i="1"/>
  <c r="J185" i="1"/>
  <c r="L184" i="1"/>
  <c r="J184" i="1"/>
  <c r="L183" i="1"/>
  <c r="J183" i="1"/>
  <c r="L182" i="1"/>
  <c r="J182" i="1"/>
  <c r="L181" i="1"/>
  <c r="J181" i="1"/>
  <c r="L180" i="1"/>
  <c r="J180" i="1"/>
  <c r="L179" i="1"/>
  <c r="J179" i="1"/>
  <c r="L178" i="1"/>
  <c r="J178" i="1"/>
  <c r="L177" i="1"/>
  <c r="J177" i="1"/>
  <c r="L176" i="1"/>
  <c r="J176" i="1"/>
  <c r="L175" i="1"/>
  <c r="J175" i="1"/>
  <c r="L174" i="1"/>
  <c r="J174" i="1"/>
  <c r="L173" i="1"/>
  <c r="J173" i="1"/>
  <c r="L172" i="1"/>
  <c r="J172" i="1"/>
  <c r="L171" i="1"/>
  <c r="J171" i="1"/>
  <c r="L170" i="1"/>
  <c r="J170" i="1"/>
  <c r="L169" i="1"/>
  <c r="J169" i="1"/>
  <c r="L168" i="1"/>
  <c r="J168" i="1"/>
  <c r="L167" i="1"/>
  <c r="J167" i="1"/>
  <c r="L123" i="1"/>
  <c r="J123" i="1"/>
  <c r="L122" i="1"/>
  <c r="J122" i="1"/>
  <c r="L121" i="1"/>
  <c r="J121" i="1"/>
  <c r="L120" i="1"/>
  <c r="J120" i="1"/>
  <c r="L119" i="1"/>
  <c r="J119" i="1"/>
  <c r="L118" i="1"/>
  <c r="J118" i="1"/>
  <c r="L117" i="1"/>
  <c r="J117" i="1"/>
  <c r="L116" i="1"/>
  <c r="J116" i="1"/>
  <c r="L115" i="1"/>
  <c r="J115" i="1"/>
  <c r="L114" i="1"/>
  <c r="J114" i="1"/>
  <c r="L113" i="1"/>
  <c r="J113" i="1"/>
  <c r="L112" i="1"/>
  <c r="J112" i="1"/>
  <c r="L111" i="1"/>
  <c r="J111" i="1"/>
  <c r="L110" i="1"/>
  <c r="J110" i="1"/>
  <c r="L109" i="1"/>
  <c r="J109" i="1"/>
  <c r="L108" i="1"/>
  <c r="J108" i="1"/>
  <c r="L107" i="1"/>
  <c r="J107" i="1"/>
  <c r="L106" i="1"/>
  <c r="J106" i="1"/>
  <c r="L105" i="1"/>
  <c r="J105" i="1"/>
  <c r="L104" i="1"/>
  <c r="J104" i="1"/>
  <c r="L103" i="1"/>
  <c r="J103" i="1"/>
  <c r="L102" i="1"/>
  <c r="J102" i="1"/>
  <c r="L101" i="1"/>
  <c r="J101" i="1"/>
  <c r="L100" i="1"/>
  <c r="J100" i="1"/>
  <c r="L99" i="1"/>
  <c r="J99" i="1"/>
  <c r="L98" i="1"/>
  <c r="J98" i="1"/>
  <c r="L97" i="1"/>
  <c r="J97" i="1"/>
  <c r="L96" i="1"/>
  <c r="J96" i="1"/>
  <c r="L95" i="1"/>
  <c r="J95" i="1"/>
  <c r="L94" i="1"/>
  <c r="J94" i="1"/>
  <c r="L89" i="1"/>
  <c r="J89" i="1"/>
  <c r="L88" i="1"/>
  <c r="J88" i="1"/>
  <c r="L87" i="1"/>
  <c r="J87" i="1"/>
  <c r="L86" i="1"/>
  <c r="J86" i="1"/>
  <c r="L85" i="1"/>
  <c r="J85" i="1"/>
  <c r="L84" i="1"/>
  <c r="J84" i="1"/>
  <c r="L83" i="1"/>
  <c r="J83" i="1"/>
  <c r="L82" i="1"/>
  <c r="J82" i="1"/>
  <c r="L81" i="1"/>
  <c r="J81" i="1"/>
  <c r="L80" i="1"/>
  <c r="J80" i="1"/>
  <c r="L79" i="1"/>
  <c r="J79" i="1"/>
  <c r="L78" i="1"/>
  <c r="J78" i="1"/>
  <c r="L77" i="1"/>
  <c r="J77" i="1"/>
  <c r="L76" i="1"/>
  <c r="J76" i="1"/>
  <c r="L75" i="1"/>
  <c r="J75" i="1"/>
  <c r="L74" i="1"/>
  <c r="J74" i="1"/>
  <c r="L73" i="1"/>
  <c r="J73" i="1"/>
  <c r="L72" i="1"/>
  <c r="J72" i="1"/>
  <c r="L71" i="1"/>
  <c r="J71" i="1"/>
  <c r="L70" i="1"/>
  <c r="J70" i="1"/>
  <c r="L69" i="1"/>
  <c r="J69" i="1"/>
  <c r="L68" i="1"/>
  <c r="J68" i="1"/>
  <c r="L67" i="1"/>
  <c r="J67" i="1"/>
  <c r="L66" i="1"/>
  <c r="J66" i="1"/>
  <c r="L65" i="1"/>
  <c r="J65" i="1"/>
  <c r="L64" i="1"/>
  <c r="J64" i="1"/>
  <c r="L63" i="1"/>
  <c r="J63" i="1"/>
  <c r="L62" i="1"/>
  <c r="J62" i="1"/>
  <c r="L61" i="1"/>
  <c r="J61" i="1"/>
  <c r="L60" i="1"/>
  <c r="J60" i="1"/>
  <c r="V117" i="20"/>
  <c r="W121" i="20"/>
  <c r="W119" i="20"/>
  <c r="V119" i="20"/>
  <c r="V118" i="20"/>
  <c r="W118" i="20"/>
  <c r="W123" i="20"/>
  <c r="W120" i="20"/>
  <c r="W27" i="20"/>
  <c r="W30" i="20"/>
  <c r="W29" i="20"/>
  <c r="V28" i="20"/>
  <c r="V27" i="20"/>
  <c r="V40" i="20"/>
  <c r="Y207" i="20"/>
  <c r="Z207" i="20" s="1"/>
  <c r="AA207" i="20" s="1"/>
  <c r="AA206" i="20"/>
  <c r="Z206" i="20"/>
  <c r="Y206" i="20"/>
  <c r="R206" i="20"/>
  <c r="S206" i="20" s="1"/>
  <c r="M206" i="20"/>
  <c r="AA205" i="20"/>
  <c r="Z205" i="20"/>
  <c r="Y205" i="20"/>
  <c r="R205" i="20"/>
  <c r="S205" i="20" s="1"/>
  <c r="M205" i="20"/>
  <c r="AA204" i="20"/>
  <c r="Z204" i="20"/>
  <c r="Y204" i="20"/>
  <c r="R204" i="20"/>
  <c r="S204" i="20" s="1"/>
  <c r="M204" i="20"/>
  <c r="AA203" i="20"/>
  <c r="Z203" i="20"/>
  <c r="AB203" i="20" s="1"/>
  <c r="Y203" i="20"/>
  <c r="R203" i="20"/>
  <c r="S203" i="20" s="1"/>
  <c r="M203" i="20"/>
  <c r="AA202" i="20"/>
  <c r="Z202" i="20"/>
  <c r="Y202" i="20"/>
  <c r="R202" i="20"/>
  <c r="S202" i="20" s="1"/>
  <c r="M202" i="20"/>
  <c r="AA201" i="20"/>
  <c r="Z201" i="20"/>
  <c r="Y201" i="20"/>
  <c r="R201" i="20"/>
  <c r="S201" i="20" s="1"/>
  <c r="M201" i="20"/>
  <c r="AA200" i="20"/>
  <c r="Z200" i="20"/>
  <c r="Y200" i="20"/>
  <c r="R200" i="20"/>
  <c r="S200" i="20"/>
  <c r="M200" i="20"/>
  <c r="AA199" i="20"/>
  <c r="Z199" i="20"/>
  <c r="Y199" i="20"/>
  <c r="R199" i="20"/>
  <c r="S199" i="20" s="1"/>
  <c r="M199" i="20"/>
  <c r="AA198" i="20"/>
  <c r="Z198" i="20"/>
  <c r="Y198" i="20"/>
  <c r="R198" i="20"/>
  <c r="S198" i="20" s="1"/>
  <c r="M198" i="20"/>
  <c r="AA197" i="20"/>
  <c r="Z197" i="20"/>
  <c r="Y197" i="20"/>
  <c r="R197" i="20"/>
  <c r="S197" i="20" s="1"/>
  <c r="M197" i="20"/>
  <c r="AA196" i="20"/>
  <c r="Z196" i="20"/>
  <c r="Y196" i="20"/>
  <c r="R196" i="20"/>
  <c r="S196" i="20" s="1"/>
  <c r="M196" i="20"/>
  <c r="AA195" i="20"/>
  <c r="Z195" i="20"/>
  <c r="Y195" i="20"/>
  <c r="R195" i="20"/>
  <c r="S195" i="20" s="1"/>
  <c r="M195" i="20"/>
  <c r="AA194" i="20"/>
  <c r="Z194" i="20"/>
  <c r="Y194" i="20"/>
  <c r="R194" i="20"/>
  <c r="S194" i="20" s="1"/>
  <c r="M194" i="20"/>
  <c r="AA193" i="20"/>
  <c r="Z193" i="20"/>
  <c r="Y193" i="20"/>
  <c r="R193" i="20"/>
  <c r="S193" i="20" s="1"/>
  <c r="M193" i="20"/>
  <c r="AA192" i="20"/>
  <c r="Z192" i="20"/>
  <c r="Y192" i="20"/>
  <c r="R192" i="20"/>
  <c r="S192" i="20" s="1"/>
  <c r="M192" i="20"/>
  <c r="AA191" i="20"/>
  <c r="Z191" i="20"/>
  <c r="Y191" i="20"/>
  <c r="R191" i="20"/>
  <c r="S191" i="20" s="1"/>
  <c r="M191" i="20"/>
  <c r="AA190" i="20"/>
  <c r="Z190" i="20"/>
  <c r="Y190" i="20"/>
  <c r="R190" i="20"/>
  <c r="S190" i="20" s="1"/>
  <c r="M190" i="20"/>
  <c r="AA189" i="20"/>
  <c r="Z189" i="20"/>
  <c r="Y189" i="20"/>
  <c r="R189" i="20"/>
  <c r="S189" i="20" s="1"/>
  <c r="M189" i="20"/>
  <c r="AA188" i="20"/>
  <c r="Z188" i="20"/>
  <c r="Y188" i="20"/>
  <c r="R188" i="20"/>
  <c r="S188" i="20" s="1"/>
  <c r="M188" i="20"/>
  <c r="AA187" i="20"/>
  <c r="Z187" i="20"/>
  <c r="Y187" i="20"/>
  <c r="R187" i="20"/>
  <c r="S187" i="20" s="1"/>
  <c r="M187" i="20"/>
  <c r="AA186" i="20"/>
  <c r="Z186" i="20"/>
  <c r="Y186" i="20"/>
  <c r="R186" i="20"/>
  <c r="S186" i="20" s="1"/>
  <c r="M186" i="20"/>
  <c r="AA185" i="20"/>
  <c r="Z185" i="20"/>
  <c r="Y185" i="20"/>
  <c r="R185" i="20"/>
  <c r="S185" i="20" s="1"/>
  <c r="M185" i="20"/>
  <c r="AA184" i="20"/>
  <c r="Z184" i="20"/>
  <c r="Y184" i="20"/>
  <c r="R184" i="20"/>
  <c r="S184" i="20" s="1"/>
  <c r="M184" i="20"/>
  <c r="AA183" i="20"/>
  <c r="Z183" i="20"/>
  <c r="Y183" i="20"/>
  <c r="R183" i="20"/>
  <c r="S183" i="20" s="1"/>
  <c r="M183" i="20"/>
  <c r="AA182" i="20"/>
  <c r="Z182" i="20"/>
  <c r="Y182" i="20"/>
  <c r="R182" i="20"/>
  <c r="S182" i="20" s="1"/>
  <c r="M182" i="20"/>
  <c r="AA181" i="20"/>
  <c r="Z181" i="20"/>
  <c r="Y181" i="20"/>
  <c r="R181" i="20"/>
  <c r="S181" i="20" s="1"/>
  <c r="M181" i="20"/>
  <c r="AA180" i="20"/>
  <c r="Z180" i="20"/>
  <c r="Y180" i="20"/>
  <c r="R180" i="20"/>
  <c r="S180" i="20" s="1"/>
  <c r="M180" i="20"/>
  <c r="AA179" i="20"/>
  <c r="Z179" i="20"/>
  <c r="Y179" i="20"/>
  <c r="R179" i="20"/>
  <c r="S179" i="20" s="1"/>
  <c r="M179" i="20"/>
  <c r="AA178" i="20"/>
  <c r="Z178" i="20"/>
  <c r="Y178" i="20"/>
  <c r="R178" i="20"/>
  <c r="S178" i="20" s="1"/>
  <c r="M178" i="20"/>
  <c r="AA177" i="20"/>
  <c r="Z177" i="20"/>
  <c r="Y177" i="20"/>
  <c r="R177" i="20"/>
  <c r="S177" i="20" s="1"/>
  <c r="M177" i="20"/>
  <c r="AA176" i="20"/>
  <c r="Z176" i="20"/>
  <c r="Y176" i="20"/>
  <c r="R176" i="20"/>
  <c r="S176" i="20" s="1"/>
  <c r="M176" i="20"/>
  <c r="AA175" i="20"/>
  <c r="Z175" i="20"/>
  <c r="Y175" i="20"/>
  <c r="R175" i="20"/>
  <c r="S175" i="20" s="1"/>
  <c r="M175" i="20"/>
  <c r="AA174" i="20"/>
  <c r="Z174" i="20"/>
  <c r="Y174" i="20"/>
  <c r="R174" i="20"/>
  <c r="S174" i="20" s="1"/>
  <c r="M174" i="20"/>
  <c r="AA173" i="20"/>
  <c r="Z173" i="20"/>
  <c r="Y173" i="20"/>
  <c r="R173" i="20"/>
  <c r="S173" i="20" s="1"/>
  <c r="M173" i="20"/>
  <c r="AA172" i="20"/>
  <c r="Z172" i="20"/>
  <c r="Y172" i="20"/>
  <c r="R172" i="20"/>
  <c r="S172" i="20" s="1"/>
  <c r="M172" i="20"/>
  <c r="AA171" i="20"/>
  <c r="Z171" i="20"/>
  <c r="Y171" i="20"/>
  <c r="R171" i="20"/>
  <c r="S171" i="20" s="1"/>
  <c r="M171" i="20"/>
  <c r="AA150" i="20"/>
  <c r="Z150" i="20"/>
  <c r="Y150" i="20"/>
  <c r="R150" i="20"/>
  <c r="S150" i="20" s="1"/>
  <c r="M150" i="20"/>
  <c r="Y149" i="20"/>
  <c r="R149" i="20"/>
  <c r="S149" i="20" s="1"/>
  <c r="M149" i="20"/>
  <c r="Y148" i="20"/>
  <c r="R148" i="20"/>
  <c r="S148" i="20" s="1"/>
  <c r="M148" i="20"/>
  <c r="Y147" i="20"/>
  <c r="R147" i="20"/>
  <c r="S147" i="20" s="1"/>
  <c r="M147" i="20"/>
  <c r="Y142" i="20"/>
  <c r="Z142" i="20" s="1"/>
  <c r="AA142" i="20" s="1"/>
  <c r="AA141" i="20"/>
  <c r="Z141" i="20"/>
  <c r="Y141" i="20"/>
  <c r="R141" i="20"/>
  <c r="S141" i="20" s="1"/>
  <c r="M141" i="20"/>
  <c r="AA140" i="20"/>
  <c r="Z140" i="20"/>
  <c r="Y140" i="20"/>
  <c r="R140" i="20"/>
  <c r="S140" i="20" s="1"/>
  <c r="M140" i="20"/>
  <c r="AA139" i="20"/>
  <c r="Z139" i="20"/>
  <c r="Y139" i="20"/>
  <c r="R139" i="20"/>
  <c r="S139" i="20" s="1"/>
  <c r="M139" i="20"/>
  <c r="AA138" i="20"/>
  <c r="Z138" i="20"/>
  <c r="Y138" i="20"/>
  <c r="R138" i="20"/>
  <c r="S138" i="20" s="1"/>
  <c r="M138" i="20"/>
  <c r="AA137" i="20"/>
  <c r="Z137" i="20"/>
  <c r="Y137" i="20"/>
  <c r="R137" i="20"/>
  <c r="S137" i="20" s="1"/>
  <c r="M137" i="20"/>
  <c r="AA136" i="20"/>
  <c r="Z136" i="20"/>
  <c r="Y136" i="20"/>
  <c r="R136" i="20"/>
  <c r="S136" i="20" s="1"/>
  <c r="M136" i="20"/>
  <c r="AA135" i="20"/>
  <c r="Z135" i="20"/>
  <c r="Y135" i="20"/>
  <c r="R135" i="20"/>
  <c r="S135" i="20" s="1"/>
  <c r="M135" i="20"/>
  <c r="AA134" i="20"/>
  <c r="Z134" i="20"/>
  <c r="Y134" i="20"/>
  <c r="R134" i="20"/>
  <c r="S134" i="20" s="1"/>
  <c r="M134" i="20"/>
  <c r="AA133" i="20"/>
  <c r="Z133" i="20"/>
  <c r="Y133" i="20"/>
  <c r="R133" i="20"/>
  <c r="S133" i="20" s="1"/>
  <c r="M133" i="20"/>
  <c r="AA132" i="20"/>
  <c r="Z132" i="20"/>
  <c r="Y132" i="20"/>
  <c r="R132" i="20"/>
  <c r="S132" i="20" s="1"/>
  <c r="M132" i="20"/>
  <c r="AA131" i="20"/>
  <c r="Z131" i="20"/>
  <c r="Y131" i="20"/>
  <c r="R131" i="20"/>
  <c r="S131" i="20" s="1"/>
  <c r="M131" i="20"/>
  <c r="AA130" i="20"/>
  <c r="Z130" i="20"/>
  <c r="Y130" i="20"/>
  <c r="R130" i="20"/>
  <c r="S130" i="20" s="1"/>
  <c r="M130" i="20"/>
  <c r="AA129" i="20"/>
  <c r="Z129" i="20"/>
  <c r="Y129" i="20"/>
  <c r="R129" i="20"/>
  <c r="S129" i="20" s="1"/>
  <c r="M129" i="20"/>
  <c r="AA128" i="20"/>
  <c r="Z128" i="20"/>
  <c r="Y128" i="20"/>
  <c r="R128" i="20"/>
  <c r="S128" i="20" s="1"/>
  <c r="M128" i="20"/>
  <c r="AA127" i="20"/>
  <c r="Z127" i="20"/>
  <c r="Y127" i="20"/>
  <c r="R127" i="20"/>
  <c r="S127" i="20" s="1"/>
  <c r="M127" i="20"/>
  <c r="AA126" i="20"/>
  <c r="Z126" i="20"/>
  <c r="Y126" i="20"/>
  <c r="R126" i="20"/>
  <c r="S126" i="20" s="1"/>
  <c r="M126" i="20"/>
  <c r="AA125" i="20"/>
  <c r="Z125" i="20"/>
  <c r="Y125" i="20"/>
  <c r="R125" i="20"/>
  <c r="S125" i="20" s="1"/>
  <c r="M125" i="20"/>
  <c r="AA124" i="20"/>
  <c r="Z124" i="20"/>
  <c r="Y124" i="20"/>
  <c r="R124" i="20"/>
  <c r="S124" i="20" s="1"/>
  <c r="M124" i="20"/>
  <c r="AA123" i="20"/>
  <c r="Z123" i="20"/>
  <c r="Y123" i="20"/>
  <c r="R123" i="20"/>
  <c r="S123" i="20" s="1"/>
  <c r="M123" i="20"/>
  <c r="AA122" i="20"/>
  <c r="Z122" i="20"/>
  <c r="Y122" i="20"/>
  <c r="R122" i="20"/>
  <c r="S122" i="20" s="1"/>
  <c r="M122" i="20"/>
  <c r="AA121" i="20"/>
  <c r="Z121" i="20"/>
  <c r="Y121" i="20"/>
  <c r="R121" i="20"/>
  <c r="S121" i="20" s="1"/>
  <c r="M121" i="20"/>
  <c r="AA120" i="20"/>
  <c r="Z120" i="20"/>
  <c r="Y120" i="20"/>
  <c r="R120" i="20"/>
  <c r="S120" i="20" s="1"/>
  <c r="M120" i="20"/>
  <c r="AA119" i="20"/>
  <c r="Z119" i="20"/>
  <c r="Y119" i="20"/>
  <c r="R119" i="20"/>
  <c r="S119" i="20" s="1"/>
  <c r="M119" i="20"/>
  <c r="AA118" i="20"/>
  <c r="Z118" i="20"/>
  <c r="Y118" i="20"/>
  <c r="R118" i="20"/>
  <c r="S118" i="20" s="1"/>
  <c r="M118" i="20"/>
  <c r="AA117" i="20"/>
  <c r="Z117" i="20"/>
  <c r="Y117" i="20"/>
  <c r="R117" i="20"/>
  <c r="S117" i="20" s="1"/>
  <c r="M117" i="20"/>
  <c r="AA116" i="20"/>
  <c r="Z116" i="20"/>
  <c r="Y116" i="20"/>
  <c r="R116" i="20"/>
  <c r="S116" i="20" s="1"/>
  <c r="M116" i="20"/>
  <c r="AA115" i="20"/>
  <c r="Z115" i="20"/>
  <c r="Y115" i="20"/>
  <c r="R115" i="20"/>
  <c r="S115" i="20" s="1"/>
  <c r="M115" i="20"/>
  <c r="AA114" i="20"/>
  <c r="Z114" i="20"/>
  <c r="Y114" i="20"/>
  <c r="R114" i="20"/>
  <c r="S114" i="20" s="1"/>
  <c r="M114" i="20"/>
  <c r="AA113" i="20"/>
  <c r="Z113" i="20"/>
  <c r="Y113" i="20"/>
  <c r="R113" i="20"/>
  <c r="S113" i="20" s="1"/>
  <c r="M113" i="20"/>
  <c r="AA112" i="20"/>
  <c r="Z112" i="20"/>
  <c r="Y112" i="20"/>
  <c r="R112" i="20"/>
  <c r="S112" i="20" s="1"/>
  <c r="M112" i="20"/>
  <c r="AA111" i="20"/>
  <c r="Z111" i="20"/>
  <c r="Y111" i="20"/>
  <c r="R111" i="20"/>
  <c r="S111" i="20" s="1"/>
  <c r="M111" i="20"/>
  <c r="AA90" i="20"/>
  <c r="Z90" i="20"/>
  <c r="Y90" i="20"/>
  <c r="R90" i="20"/>
  <c r="S90" i="20" s="1"/>
  <c r="M90" i="20"/>
  <c r="AA89" i="20"/>
  <c r="Z89" i="20"/>
  <c r="Y89" i="20"/>
  <c r="R89" i="20"/>
  <c r="S89" i="20" s="1"/>
  <c r="M89" i="20"/>
  <c r="AA88" i="20"/>
  <c r="Z88" i="20"/>
  <c r="Y88" i="20"/>
  <c r="R88" i="20"/>
  <c r="S88" i="20" s="1"/>
  <c r="M88" i="20"/>
  <c r="AA87" i="20"/>
  <c r="Z87" i="20"/>
  <c r="Y87" i="20"/>
  <c r="R87" i="20"/>
  <c r="S87" i="20" s="1"/>
  <c r="M87" i="20"/>
  <c r="AA86" i="20"/>
  <c r="Z86" i="20"/>
  <c r="Y86" i="20"/>
  <c r="R86" i="20"/>
  <c r="S86" i="20" s="1"/>
  <c r="M86" i="20"/>
  <c r="AA85" i="20"/>
  <c r="Z85" i="20"/>
  <c r="Y85" i="20"/>
  <c r="R85" i="20"/>
  <c r="S85" i="20" s="1"/>
  <c r="M85" i="20"/>
  <c r="Y84" i="20"/>
  <c r="R84" i="20"/>
  <c r="S84" i="20" s="1"/>
  <c r="M84" i="20"/>
  <c r="Y83" i="20"/>
  <c r="R83" i="20"/>
  <c r="S83" i="20" s="1"/>
  <c r="M83" i="20"/>
  <c r="Y82" i="20"/>
  <c r="R82" i="20"/>
  <c r="S82" i="20" s="1"/>
  <c r="M82" i="20"/>
  <c r="AA76" i="20"/>
  <c r="Z76" i="20"/>
  <c r="Y76" i="20"/>
  <c r="R76" i="20"/>
  <c r="S76" i="20" s="1"/>
  <c r="M76" i="20"/>
  <c r="AA75" i="20"/>
  <c r="Z75" i="20"/>
  <c r="Y75" i="20"/>
  <c r="R75" i="20"/>
  <c r="S75" i="20" s="1"/>
  <c r="M75" i="20"/>
  <c r="AA74" i="20"/>
  <c r="Z74" i="20"/>
  <c r="Y74" i="20"/>
  <c r="R74" i="20"/>
  <c r="S74" i="20" s="1"/>
  <c r="M74" i="20"/>
  <c r="AA73" i="20"/>
  <c r="Z73" i="20"/>
  <c r="Y73" i="20"/>
  <c r="R73" i="20"/>
  <c r="S73" i="20" s="1"/>
  <c r="M73" i="20"/>
  <c r="AA72" i="20"/>
  <c r="Z72" i="20"/>
  <c r="Y72" i="20"/>
  <c r="R72" i="20"/>
  <c r="S72" i="20" s="1"/>
  <c r="M72" i="20"/>
  <c r="AA71" i="20"/>
  <c r="Z71" i="20"/>
  <c r="Y71" i="20"/>
  <c r="R71" i="20"/>
  <c r="S71" i="20" s="1"/>
  <c r="M71" i="20"/>
  <c r="AA70" i="20"/>
  <c r="Z70" i="20"/>
  <c r="Y70" i="20"/>
  <c r="R70" i="20"/>
  <c r="S70" i="20" s="1"/>
  <c r="M70" i="20"/>
  <c r="AA69" i="20"/>
  <c r="Z69" i="20"/>
  <c r="Y69" i="20"/>
  <c r="R69" i="20"/>
  <c r="S69" i="20" s="1"/>
  <c r="M69" i="20"/>
  <c r="AA68" i="20"/>
  <c r="Z68" i="20"/>
  <c r="Y68" i="20"/>
  <c r="R68" i="20"/>
  <c r="S68" i="20" s="1"/>
  <c r="M68" i="20"/>
  <c r="AA67" i="20"/>
  <c r="Z67" i="20"/>
  <c r="Y67" i="20"/>
  <c r="R67" i="20"/>
  <c r="S67" i="20" s="1"/>
  <c r="M67" i="20"/>
  <c r="AA66" i="20"/>
  <c r="Z66" i="20"/>
  <c r="Y66" i="20"/>
  <c r="R66" i="20"/>
  <c r="S66" i="20" s="1"/>
  <c r="M66" i="20"/>
  <c r="AA65" i="20"/>
  <c r="Z65" i="20"/>
  <c r="Y65" i="20"/>
  <c r="R65" i="20"/>
  <c r="S65" i="20" s="1"/>
  <c r="M65" i="20"/>
  <c r="AA64" i="20"/>
  <c r="Z64" i="20"/>
  <c r="Y64" i="20"/>
  <c r="R64" i="20"/>
  <c r="S64" i="20" s="1"/>
  <c r="M64" i="20"/>
  <c r="AA63" i="20"/>
  <c r="Z63" i="20"/>
  <c r="Y63" i="20"/>
  <c r="R63" i="20"/>
  <c r="S63" i="20" s="1"/>
  <c r="M63" i="20"/>
  <c r="AA62" i="20"/>
  <c r="Z62" i="20"/>
  <c r="Y62" i="20"/>
  <c r="R62" i="20"/>
  <c r="S62" i="20" s="1"/>
  <c r="M62" i="20"/>
  <c r="AA61" i="20"/>
  <c r="Z61" i="20"/>
  <c r="Y61" i="20"/>
  <c r="R61" i="20"/>
  <c r="S61" i="20" s="1"/>
  <c r="M61" i="20"/>
  <c r="AA40" i="20"/>
  <c r="Z40" i="20"/>
  <c r="Y40" i="20"/>
  <c r="R40" i="20"/>
  <c r="S40" i="20" s="1"/>
  <c r="M40" i="20"/>
  <c r="AA39" i="20"/>
  <c r="Z39" i="20"/>
  <c r="Y39" i="20"/>
  <c r="R39" i="20"/>
  <c r="S39" i="20" s="1"/>
  <c r="M39" i="20"/>
  <c r="AA38" i="20"/>
  <c r="Z38" i="20"/>
  <c r="Y38" i="20"/>
  <c r="R38" i="20"/>
  <c r="S38" i="20" s="1"/>
  <c r="M38" i="20"/>
  <c r="AA37" i="20"/>
  <c r="Z37" i="20"/>
  <c r="Y37" i="20"/>
  <c r="R37" i="20"/>
  <c r="S37" i="20" s="1"/>
  <c r="M37" i="20"/>
  <c r="AA35" i="20"/>
  <c r="Z35" i="20"/>
  <c r="Y35" i="20"/>
  <c r="R35" i="20"/>
  <c r="S35" i="20" s="1"/>
  <c r="M35" i="20"/>
  <c r="AA30" i="20"/>
  <c r="Z30" i="20"/>
  <c r="Y30" i="20"/>
  <c r="R30" i="20"/>
  <c r="S30" i="20" s="1"/>
  <c r="M30" i="20"/>
  <c r="AA29" i="20"/>
  <c r="Z29" i="20"/>
  <c r="Y29" i="20"/>
  <c r="R29" i="20"/>
  <c r="S29" i="20" s="1"/>
  <c r="M29" i="20"/>
  <c r="AA28" i="20"/>
  <c r="Z28" i="20"/>
  <c r="Y28" i="20"/>
  <c r="R28" i="20"/>
  <c r="S28" i="20" s="1"/>
  <c r="M28" i="20"/>
  <c r="AA34" i="20"/>
  <c r="Z34" i="20"/>
  <c r="Y34" i="20"/>
  <c r="R34" i="20"/>
  <c r="S34" i="20" s="1"/>
  <c r="M34" i="20"/>
  <c r="AA33" i="20"/>
  <c r="Z33" i="20"/>
  <c r="Y33" i="20"/>
  <c r="R33" i="20"/>
  <c r="S33" i="20" s="1"/>
  <c r="M33" i="20"/>
  <c r="AA27" i="20"/>
  <c r="Z27" i="20"/>
  <c r="Y27" i="20"/>
  <c r="R27" i="20"/>
  <c r="S27" i="20" s="1"/>
  <c r="M27" i="20"/>
  <c r="AA26" i="20"/>
  <c r="Z26" i="20"/>
  <c r="Y26" i="20"/>
  <c r="R26" i="20"/>
  <c r="S26" i="20" s="1"/>
  <c r="M26" i="20"/>
  <c r="AA25" i="20"/>
  <c r="Z25" i="20"/>
  <c r="Y25" i="20"/>
  <c r="R25" i="20"/>
  <c r="S25" i="20" s="1"/>
  <c r="M25" i="20"/>
  <c r="AA24" i="20"/>
  <c r="Z24" i="20"/>
  <c r="Y24" i="20"/>
  <c r="R24" i="20"/>
  <c r="S24" i="20" s="1"/>
  <c r="M24" i="20"/>
  <c r="AA23" i="20"/>
  <c r="Z23" i="20"/>
  <c r="Y23" i="20"/>
  <c r="R23" i="20"/>
  <c r="S23" i="20" s="1"/>
  <c r="M23" i="20"/>
  <c r="AA22" i="20"/>
  <c r="Z22" i="20"/>
  <c r="Y22" i="20"/>
  <c r="R22" i="20"/>
  <c r="S22" i="20" s="1"/>
  <c r="M22" i="20"/>
  <c r="Y21" i="20"/>
  <c r="R21" i="20"/>
  <c r="S21" i="20" s="1"/>
  <c r="M21" i="20"/>
  <c r="Y20" i="20"/>
  <c r="R20" i="20"/>
  <c r="S20" i="20" s="1"/>
  <c r="M20" i="20"/>
  <c r="Y19" i="20"/>
  <c r="R19" i="20"/>
  <c r="S19" i="20" s="1"/>
  <c r="M19" i="20"/>
  <c r="Y18" i="20"/>
  <c r="R18" i="20"/>
  <c r="S18" i="20" s="1"/>
  <c r="M18" i="20"/>
  <c r="Y17" i="20"/>
  <c r="R17" i="20"/>
  <c r="S17" i="20" s="1"/>
  <c r="M17" i="20"/>
  <c r="F92" i="19"/>
  <c r="L89" i="19"/>
  <c r="J89" i="19"/>
  <c r="F58" i="19"/>
  <c r="F19" i="19"/>
  <c r="F18" i="19"/>
  <c r="A11" i="19"/>
  <c r="F20" i="19" s="1"/>
  <c r="F19" i="1"/>
  <c r="F18" i="1"/>
  <c r="B3" i="3"/>
  <c r="B4" i="3"/>
  <c r="A11" i="5"/>
  <c r="D20" i="5"/>
  <c r="D24" i="5" s="1"/>
  <c r="D18" i="5"/>
  <c r="D26" i="5"/>
  <c r="E26" i="5"/>
  <c r="F26" i="5"/>
  <c r="G26" i="5"/>
  <c r="G68" i="5" s="1"/>
  <c r="D27" i="5"/>
  <c r="E27" i="5"/>
  <c r="F27" i="5"/>
  <c r="G27" i="5"/>
  <c r="D28" i="5"/>
  <c r="E28" i="5"/>
  <c r="F28" i="5"/>
  <c r="G28" i="5"/>
  <c r="D29" i="5"/>
  <c r="E29" i="5"/>
  <c r="F29" i="5"/>
  <c r="G29" i="5"/>
  <c r="D30" i="5"/>
  <c r="E30" i="5"/>
  <c r="F30" i="5"/>
  <c r="G30" i="5"/>
  <c r="D31" i="5"/>
  <c r="E31" i="5"/>
  <c r="F31" i="5"/>
  <c r="G31" i="5"/>
  <c r="D32" i="5"/>
  <c r="E32" i="5"/>
  <c r="F32" i="5"/>
  <c r="G32" i="5"/>
  <c r="D33" i="5"/>
  <c r="E33" i="5"/>
  <c r="F33" i="5"/>
  <c r="G33" i="5"/>
  <c r="D34" i="5"/>
  <c r="E34" i="5"/>
  <c r="F34" i="5"/>
  <c r="G34" i="5"/>
  <c r="D35" i="5"/>
  <c r="E35" i="5"/>
  <c r="F35" i="5"/>
  <c r="G35" i="5"/>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D44" i="5"/>
  <c r="E44" i="5"/>
  <c r="F44" i="5"/>
  <c r="G44" i="5"/>
  <c r="D45" i="5"/>
  <c r="E45" i="5"/>
  <c r="F45" i="5"/>
  <c r="G45" i="5"/>
  <c r="D46" i="5"/>
  <c r="E46" i="5"/>
  <c r="F46" i="5"/>
  <c r="G46" i="5"/>
  <c r="D47" i="5"/>
  <c r="E47" i="5"/>
  <c r="F47" i="5"/>
  <c r="G47" i="5"/>
  <c r="D48" i="5"/>
  <c r="E48" i="5"/>
  <c r="F48" i="5"/>
  <c r="G48" i="5"/>
  <c r="D49" i="5"/>
  <c r="E49" i="5"/>
  <c r="F49" i="5"/>
  <c r="G49" i="5"/>
  <c r="D50" i="5"/>
  <c r="E50" i="5"/>
  <c r="F50" i="5"/>
  <c r="G50" i="5"/>
  <c r="D51" i="5"/>
  <c r="E51" i="5"/>
  <c r="F51" i="5"/>
  <c r="G51" i="5"/>
  <c r="D52" i="5"/>
  <c r="E52" i="5"/>
  <c r="F52" i="5"/>
  <c r="G52" i="5"/>
  <c r="D53" i="5"/>
  <c r="E53" i="5"/>
  <c r="F53" i="5"/>
  <c r="G53" i="5"/>
  <c r="D54" i="5"/>
  <c r="E54" i="5"/>
  <c r="F54" i="5"/>
  <c r="G54" i="5"/>
  <c r="D55" i="5"/>
  <c r="E55" i="5"/>
  <c r="F55" i="5"/>
  <c r="G55" i="5"/>
  <c r="E57" i="5"/>
  <c r="F57" i="5"/>
  <c r="E58" i="5"/>
  <c r="F58" i="5"/>
  <c r="D59" i="5"/>
  <c r="E59" i="5"/>
  <c r="F59" i="5"/>
  <c r="G59" i="5"/>
  <c r="G66" i="5" s="1"/>
  <c r="G69" i="5" s="1"/>
  <c r="D60" i="5"/>
  <c r="E60" i="5"/>
  <c r="F60" i="5"/>
  <c r="G60" i="5"/>
  <c r="D61" i="5"/>
  <c r="E61" i="5"/>
  <c r="F61" i="5"/>
  <c r="G61" i="5"/>
  <c r="D62" i="5"/>
  <c r="E62" i="5"/>
  <c r="F62" i="5"/>
  <c r="G62" i="5"/>
  <c r="D63" i="5"/>
  <c r="E63" i="5"/>
  <c r="F63" i="5"/>
  <c r="D64" i="5"/>
  <c r="E64" i="5"/>
  <c r="F64" i="5"/>
  <c r="H9" i="15"/>
  <c r="H32" i="15" s="1"/>
  <c r="G10" i="15"/>
  <c r="G32" i="15"/>
  <c r="F11" i="15"/>
  <c r="F32" i="15" s="1"/>
  <c r="E12" i="15"/>
  <c r="E32" i="15" s="1"/>
  <c r="C13" i="15"/>
  <c r="D16" i="15"/>
  <c r="C17" i="15"/>
  <c r="D20" i="15"/>
  <c r="C21" i="15"/>
  <c r="D24" i="15"/>
  <c r="D25" i="15"/>
  <c r="D26" i="15"/>
  <c r="D27" i="15"/>
  <c r="D28" i="15"/>
  <c r="D29" i="15"/>
  <c r="D30" i="15"/>
  <c r="A11" i="9"/>
  <c r="F20" i="9" s="1"/>
  <c r="F18" i="9"/>
  <c r="F19" i="9"/>
  <c r="F58" i="9"/>
  <c r="F92" i="9"/>
  <c r="A11" i="7"/>
  <c r="D20" i="7" s="1"/>
  <c r="A11" i="4"/>
  <c r="D20" i="4" s="1"/>
  <c r="D24" i="4" s="1"/>
  <c r="D18" i="4"/>
  <c r="D19" i="4"/>
  <c r="G32" i="4"/>
  <c r="G33" i="4"/>
  <c r="G37" i="4"/>
  <c r="E39" i="4"/>
  <c r="F39" i="4"/>
  <c r="G40" i="4"/>
  <c r="G41" i="4"/>
  <c r="G42" i="4"/>
  <c r="G43" i="4"/>
  <c r="D50" i="4"/>
  <c r="E50" i="4"/>
  <c r="F50" i="4"/>
  <c r="F1" i="12"/>
  <c r="B2" i="12"/>
  <c r="F2" i="12"/>
  <c r="A11" i="1"/>
  <c r="F20" i="1" s="1"/>
  <c r="F58" i="1"/>
  <c r="F92" i="1"/>
  <c r="F165" i="1"/>
  <c r="F199" i="1"/>
  <c r="F272" i="1"/>
  <c r="F306" i="1"/>
  <c r="F379" i="1"/>
  <c r="F413" i="1"/>
  <c r="F486" i="1"/>
  <c r="F520" i="1"/>
  <c r="F593" i="1"/>
  <c r="F627" i="1"/>
  <c r="F700" i="1"/>
  <c r="F734" i="1"/>
  <c r="F807" i="1"/>
  <c r="F841" i="1"/>
  <c r="F882" i="1"/>
  <c r="F887" i="1"/>
  <c r="F892" i="1"/>
  <c r="F897" i="1"/>
  <c r="F902" i="1"/>
  <c r="F907" i="1"/>
  <c r="F912" i="1"/>
  <c r="F917" i="1"/>
  <c r="A923" i="1"/>
  <c r="W34" i="20"/>
  <c r="W37" i="20"/>
  <c r="W62" i="20"/>
  <c r="W33" i="20"/>
  <c r="W35" i="20"/>
  <c r="W39" i="20"/>
  <c r="V29" i="20"/>
  <c r="W61" i="20"/>
  <c r="W40" i="20"/>
  <c r="W38" i="20"/>
  <c r="V30" i="20"/>
  <c r="AB139" i="20"/>
  <c r="K283" i="20"/>
  <c r="K311" i="20"/>
  <c r="K319" i="20"/>
  <c r="K335" i="20"/>
  <c r="K267" i="20"/>
  <c r="K83" i="20"/>
  <c r="K215" i="20"/>
  <c r="K243" i="20"/>
  <c r="K31" i="20"/>
  <c r="K75" i="20"/>
  <c r="K23" i="20"/>
  <c r="K185" i="20"/>
  <c r="K201" i="20"/>
  <c r="K39" i="20"/>
  <c r="AB17" i="20" l="1"/>
  <c r="J56" i="1"/>
  <c r="Y212" i="20"/>
  <c r="AB212" i="20"/>
  <c r="G51" i="4"/>
  <c r="G54" i="4" s="1"/>
  <c r="C8" i="12" s="1"/>
  <c r="F15" i="12" s="1"/>
  <c r="AB201" i="20"/>
  <c r="AB243" i="20"/>
  <c r="AB131" i="20"/>
  <c r="AB129" i="20"/>
  <c r="D32" i="15"/>
  <c r="AB63" i="20"/>
  <c r="AB84" i="20"/>
  <c r="AB28" i="20"/>
  <c r="AB278" i="20"/>
  <c r="AB25" i="20"/>
  <c r="AB40" i="20"/>
  <c r="AB115" i="20"/>
  <c r="AB171" i="20"/>
  <c r="AB147" i="20"/>
  <c r="AB71" i="20"/>
  <c r="AB85" i="20"/>
  <c r="AB23" i="20"/>
  <c r="AB150" i="20"/>
  <c r="AB173" i="20"/>
  <c r="AB178" i="20"/>
  <c r="AB183" i="20"/>
  <c r="AB202" i="20"/>
  <c r="AB69" i="20"/>
  <c r="AB204" i="20"/>
  <c r="AB138" i="20"/>
  <c r="AB141" i="20"/>
  <c r="AB181" i="20"/>
  <c r="AB197" i="20"/>
  <c r="T337" i="20"/>
  <c r="AB281" i="20"/>
  <c r="AB286" i="20"/>
  <c r="AB289" i="20"/>
  <c r="AB312" i="20"/>
  <c r="AB313" i="20"/>
  <c r="AB315" i="20"/>
  <c r="AB317" i="20"/>
  <c r="AB319" i="20"/>
  <c r="AB320" i="20"/>
  <c r="AB322" i="20"/>
  <c r="AB323" i="20"/>
  <c r="AB326" i="20"/>
  <c r="AB328" i="20"/>
  <c r="AB329" i="20"/>
  <c r="AB333" i="20"/>
  <c r="AB336" i="20"/>
  <c r="AB213" i="20"/>
  <c r="AB38" i="20"/>
  <c r="AB186" i="20"/>
  <c r="AB214" i="20"/>
  <c r="P272" i="20"/>
  <c r="AB62" i="20"/>
  <c r="AB70" i="20"/>
  <c r="AB73" i="20"/>
  <c r="AB120" i="20"/>
  <c r="AB128" i="20"/>
  <c r="N337" i="20"/>
  <c r="AB132" i="20"/>
  <c r="AB135" i="20"/>
  <c r="AB194" i="20"/>
  <c r="AB200" i="20"/>
  <c r="AB206" i="20"/>
  <c r="AB121" i="20"/>
  <c r="AB191" i="20"/>
  <c r="N272" i="20"/>
  <c r="AB196" i="20"/>
  <c r="AB123" i="20"/>
  <c r="AB174" i="20"/>
  <c r="T272" i="20"/>
  <c r="AB215" i="20"/>
  <c r="AB216" i="20"/>
  <c r="AB217" i="20"/>
  <c r="AB218" i="20"/>
  <c r="AB219" i="20"/>
  <c r="AB220" i="20"/>
  <c r="AB241" i="20"/>
  <c r="AB242" i="20"/>
  <c r="AB244" i="20"/>
  <c r="AB245" i="20"/>
  <c r="AB246" i="20"/>
  <c r="AB247" i="20"/>
  <c r="AB248" i="20"/>
  <c r="AB249" i="20"/>
  <c r="AB252" i="20"/>
  <c r="AB253" i="20"/>
  <c r="AB254" i="20"/>
  <c r="AB255" i="20"/>
  <c r="AB256" i="20"/>
  <c r="AB257" i="20"/>
  <c r="AB258" i="20"/>
  <c r="AB259" i="20"/>
  <c r="AB260" i="20"/>
  <c r="AB261" i="20"/>
  <c r="AB262" i="20"/>
  <c r="AB263" i="20"/>
  <c r="AB264" i="20"/>
  <c r="AB265" i="20"/>
  <c r="AB266" i="20"/>
  <c r="AB267" i="20"/>
  <c r="AB268" i="20"/>
  <c r="AB269" i="20"/>
  <c r="AB270" i="20"/>
  <c r="AB271" i="20"/>
  <c r="AB137" i="20"/>
  <c r="AB114" i="20"/>
  <c r="AB117" i="20"/>
  <c r="AB182" i="20"/>
  <c r="AB187" i="20"/>
  <c r="AB34" i="20"/>
  <c r="AB30" i="20"/>
  <c r="AB122" i="20"/>
  <c r="AB125" i="20"/>
  <c r="AB180" i="20"/>
  <c r="AB188" i="20"/>
  <c r="AB199" i="20"/>
  <c r="AB205" i="20"/>
  <c r="N77" i="20"/>
  <c r="N142" i="20"/>
  <c r="T142" i="20"/>
  <c r="AB148" i="20"/>
  <c r="AD207" i="20"/>
  <c r="AB130" i="20"/>
  <c r="AB133" i="20"/>
  <c r="AB179" i="20"/>
  <c r="AB193" i="20"/>
  <c r="U142" i="20"/>
  <c r="AB113" i="20"/>
  <c r="AB176" i="20"/>
  <c r="AB87" i="20"/>
  <c r="AB175" i="20"/>
  <c r="AB149" i="20"/>
  <c r="AB86" i="20"/>
  <c r="AB89" i="20"/>
  <c r="U207" i="20"/>
  <c r="AB27" i="20"/>
  <c r="AB35" i="20"/>
  <c r="AB61" i="20"/>
  <c r="AB90" i="20"/>
  <c r="AB124" i="20"/>
  <c r="AB127" i="20"/>
  <c r="T77" i="20"/>
  <c r="AB75" i="20"/>
  <c r="AB118" i="20"/>
  <c r="AB29" i="20"/>
  <c r="AB37" i="20"/>
  <c r="AB88" i="20"/>
  <c r="AB111" i="20"/>
  <c r="AB126" i="20"/>
  <c r="AB140" i="20"/>
  <c r="AB18" i="20"/>
  <c r="AB22" i="20"/>
  <c r="AB65" i="20"/>
  <c r="AB116" i="20"/>
  <c r="AB119" i="20"/>
  <c r="AB134" i="20"/>
  <c r="AD142" i="20"/>
  <c r="AB20" i="20"/>
  <c r="AB26" i="20"/>
  <c r="AB64" i="20"/>
  <c r="AB19" i="20"/>
  <c r="AB72" i="20"/>
  <c r="AB67" i="20"/>
  <c r="AB33" i="20"/>
  <c r="AB68" i="20"/>
  <c r="AE77" i="20"/>
  <c r="AB39" i="20"/>
  <c r="AB76" i="20"/>
  <c r="AB32" i="20"/>
  <c r="AD77" i="20"/>
  <c r="AE272" i="20"/>
  <c r="AB177" i="20"/>
  <c r="AB189" i="20"/>
  <c r="AB195" i="20"/>
  <c r="AB36" i="20"/>
  <c r="P337" i="20"/>
  <c r="AB280" i="20"/>
  <c r="AB282" i="20"/>
  <c r="AB284" i="20"/>
  <c r="AB285" i="20"/>
  <c r="AB287" i="20"/>
  <c r="AB288" i="20"/>
  <c r="AB290" i="20"/>
  <c r="AB311" i="20"/>
  <c r="AB314" i="20"/>
  <c r="AB316" i="20"/>
  <c r="AB318" i="20"/>
  <c r="AB321" i="20"/>
  <c r="AB325" i="20"/>
  <c r="AB327" i="20"/>
  <c r="AB330" i="20"/>
  <c r="AB331" i="20"/>
  <c r="AB332" i="20"/>
  <c r="AB334" i="20"/>
  <c r="AB335" i="20"/>
  <c r="AB83" i="20"/>
  <c r="AE207" i="20"/>
  <c r="AE337" i="20"/>
  <c r="AD337" i="20"/>
  <c r="AB74" i="20"/>
  <c r="AB112" i="20"/>
  <c r="AB185" i="20"/>
  <c r="U77" i="20"/>
  <c r="AE142" i="20"/>
  <c r="AB277" i="20"/>
  <c r="AB198" i="20"/>
  <c r="P77" i="20"/>
  <c r="U337" i="20"/>
  <c r="AB24" i="20"/>
  <c r="AB172" i="20"/>
  <c r="AB21" i="20"/>
  <c r="AB192" i="20"/>
  <c r="G70" i="5"/>
  <c r="C32" i="15"/>
  <c r="AB66" i="20"/>
  <c r="AB136" i="20"/>
  <c r="AB184" i="20"/>
  <c r="AB190" i="20"/>
  <c r="AB31" i="20"/>
  <c r="J124" i="1"/>
  <c r="J128" i="1" s="1"/>
  <c r="J885" i="1" s="1"/>
  <c r="J124" i="19"/>
  <c r="J128" i="19" s="1"/>
  <c r="W337" i="20"/>
  <c r="V272" i="20"/>
  <c r="W272" i="20"/>
  <c r="V337" i="20"/>
  <c r="V77" i="20"/>
  <c r="V207" i="20"/>
  <c r="K142" i="20"/>
  <c r="K77" i="20"/>
  <c r="K272" i="20"/>
  <c r="W142" i="20"/>
  <c r="W77" i="20"/>
  <c r="V142" i="20"/>
  <c r="K337" i="20"/>
  <c r="W207" i="20"/>
  <c r="J445" i="1"/>
  <c r="J449" i="1" s="1"/>
  <c r="J900" i="1" s="1"/>
  <c r="J766" i="1"/>
  <c r="J770" i="1" s="1"/>
  <c r="J915" i="1" s="1"/>
  <c r="J873" i="1"/>
  <c r="J877" i="1" s="1"/>
  <c r="J920" i="1" s="1"/>
  <c r="K207" i="20"/>
  <c r="G71" i="5"/>
  <c r="J90" i="9"/>
  <c r="J127" i="9" s="1"/>
  <c r="U272" i="20"/>
  <c r="AD272" i="20"/>
  <c r="T207" i="20"/>
  <c r="P207" i="20"/>
  <c r="P142" i="20"/>
  <c r="N207" i="20"/>
  <c r="K90" i="1"/>
  <c r="K127" i="1" s="1"/>
  <c r="K884" i="1" s="1"/>
  <c r="L270" i="1"/>
  <c r="L340" i="1" s="1"/>
  <c r="L893" i="1" s="1"/>
  <c r="J591" i="1"/>
  <c r="J661" i="1" s="1"/>
  <c r="K304" i="1"/>
  <c r="K341" i="1" s="1"/>
  <c r="K894" i="1" s="1"/>
  <c r="J90" i="1"/>
  <c r="J127" i="1" s="1"/>
  <c r="J884" i="1" s="1"/>
  <c r="J197" i="1"/>
  <c r="J234" i="1" s="1"/>
  <c r="J889" i="1" s="1"/>
  <c r="J231" i="1"/>
  <c r="J235" i="1" s="1"/>
  <c r="J890" i="1" s="1"/>
  <c r="J304" i="1"/>
  <c r="J341" i="1" s="1"/>
  <c r="J894" i="1" s="1"/>
  <c r="J338" i="1"/>
  <c r="J342" i="1" s="1"/>
  <c r="J895" i="1" s="1"/>
  <c r="J411" i="1"/>
  <c r="J448" i="1" s="1"/>
  <c r="J899" i="1" s="1"/>
  <c r="J518" i="1"/>
  <c r="J555" i="1" s="1"/>
  <c r="J904" i="1" s="1"/>
  <c r="J552" i="1"/>
  <c r="J556" i="1" s="1"/>
  <c r="J905" i="1" s="1"/>
  <c r="J625" i="1"/>
  <c r="J662" i="1" s="1"/>
  <c r="J909" i="1" s="1"/>
  <c r="J659" i="1"/>
  <c r="J663" i="1" s="1"/>
  <c r="J910" i="1" s="1"/>
  <c r="J732" i="1"/>
  <c r="J769" i="1" s="1"/>
  <c r="J914" i="1" s="1"/>
  <c r="J839" i="1"/>
  <c r="J876" i="1" s="1"/>
  <c r="J919" i="1" s="1"/>
  <c r="K873" i="1"/>
  <c r="K877" i="1" s="1"/>
  <c r="K920" i="1" s="1"/>
  <c r="K625" i="1"/>
  <c r="K662" i="1" s="1"/>
  <c r="K909" i="1" s="1"/>
  <c r="K839" i="1"/>
  <c r="K876" i="1" s="1"/>
  <c r="K919" i="1" s="1"/>
  <c r="K766" i="1"/>
  <c r="K770" i="1" s="1"/>
  <c r="K915" i="1" s="1"/>
  <c r="K445" i="1"/>
  <c r="K449" i="1" s="1"/>
  <c r="K900" i="1" s="1"/>
  <c r="L90" i="9"/>
  <c r="L127" i="9" s="1"/>
  <c r="L56" i="19"/>
  <c r="L126" i="19" s="1"/>
  <c r="J126" i="1"/>
  <c r="K270" i="1"/>
  <c r="K340" i="1" s="1"/>
  <c r="K893" i="1" s="1"/>
  <c r="K90" i="19"/>
  <c r="K127" i="19" s="1"/>
  <c r="K805" i="1"/>
  <c r="K875" i="1" s="1"/>
  <c r="K918" i="1" s="1"/>
  <c r="K56" i="9"/>
  <c r="K126" i="9" s="1"/>
  <c r="L56" i="1"/>
  <c r="L126" i="1" s="1"/>
  <c r="L883" i="1" s="1"/>
  <c r="J270" i="1"/>
  <c r="J340" i="1" s="1"/>
  <c r="J893" i="1" s="1"/>
  <c r="L484" i="1"/>
  <c r="L554" i="1" s="1"/>
  <c r="L903" i="1" s="1"/>
  <c r="K484" i="1"/>
  <c r="K554" i="1" s="1"/>
  <c r="K903" i="1" s="1"/>
  <c r="L805" i="1"/>
  <c r="L875" i="1" s="1"/>
  <c r="L918" i="1" s="1"/>
  <c r="K338" i="1"/>
  <c r="K342" i="1" s="1"/>
  <c r="K895" i="1" s="1"/>
  <c r="J56" i="9"/>
  <c r="J126" i="9" s="1"/>
  <c r="J698" i="1"/>
  <c r="J768" i="1" s="1"/>
  <c r="J913" i="1" s="1"/>
  <c r="J90" i="19"/>
  <c r="J127" i="19" s="1"/>
  <c r="L90" i="1"/>
  <c r="L127" i="1" s="1"/>
  <c r="L884" i="1" s="1"/>
  <c r="L124" i="1"/>
  <c r="L128" i="1" s="1"/>
  <c r="L885" i="1" s="1"/>
  <c r="L197" i="1"/>
  <c r="L234" i="1" s="1"/>
  <c r="L889" i="1" s="1"/>
  <c r="L231" i="1"/>
  <c r="L235" i="1" s="1"/>
  <c r="L890" i="1" s="1"/>
  <c r="L304" i="1"/>
  <c r="L341" i="1" s="1"/>
  <c r="L894" i="1" s="1"/>
  <c r="L338" i="1"/>
  <c r="L342" i="1" s="1"/>
  <c r="L895" i="1" s="1"/>
  <c r="L411" i="1"/>
  <c r="L448" i="1" s="1"/>
  <c r="L899" i="1" s="1"/>
  <c r="L445" i="1"/>
  <c r="L449" i="1" s="1"/>
  <c r="L900" i="1" s="1"/>
  <c r="L518" i="1"/>
  <c r="L555" i="1" s="1"/>
  <c r="L904" i="1" s="1"/>
  <c r="L552" i="1"/>
  <c r="L556" i="1" s="1"/>
  <c r="L905" i="1" s="1"/>
  <c r="L625" i="1"/>
  <c r="L662" i="1" s="1"/>
  <c r="L909" i="1" s="1"/>
  <c r="L659" i="1"/>
  <c r="L663" i="1" s="1"/>
  <c r="L910" i="1" s="1"/>
  <c r="L732" i="1"/>
  <c r="L769" i="1" s="1"/>
  <c r="L914" i="1" s="1"/>
  <c r="L766" i="1"/>
  <c r="L770" i="1" s="1"/>
  <c r="L915" i="1" s="1"/>
  <c r="L839" i="1"/>
  <c r="L876" i="1" s="1"/>
  <c r="L919" i="1" s="1"/>
  <c r="L873" i="1"/>
  <c r="L877" i="1" s="1"/>
  <c r="L920" i="1" s="1"/>
  <c r="L90" i="19"/>
  <c r="L127" i="19" s="1"/>
  <c r="L124" i="19"/>
  <c r="L128" i="19" s="1"/>
  <c r="J124" i="9"/>
  <c r="J128" i="9" s="1"/>
  <c r="K124" i="9"/>
  <c r="K128" i="9" s="1"/>
  <c r="K90" i="9"/>
  <c r="K127" i="9" s="1"/>
  <c r="K552" i="1"/>
  <c r="K556" i="1" s="1"/>
  <c r="K905" i="1" s="1"/>
  <c r="K518" i="1"/>
  <c r="K555" i="1" s="1"/>
  <c r="K904" i="1" s="1"/>
  <c r="K124" i="19"/>
  <c r="K128" i="19" s="1"/>
  <c r="K163" i="1"/>
  <c r="K233" i="1" s="1"/>
  <c r="K888" i="1" s="1"/>
  <c r="L591" i="1"/>
  <c r="L661" i="1" s="1"/>
  <c r="L908" i="1" s="1"/>
  <c r="J805" i="1"/>
  <c r="J875" i="1" s="1"/>
  <c r="J918" i="1" s="1"/>
  <c r="K659" i="1"/>
  <c r="K663" i="1" s="1"/>
  <c r="K910" i="1" s="1"/>
  <c r="J56" i="19"/>
  <c r="J126" i="19" s="1"/>
  <c r="L163" i="1"/>
  <c r="L233" i="1" s="1"/>
  <c r="J484" i="1"/>
  <c r="J554" i="1" s="1"/>
  <c r="J903" i="1" s="1"/>
  <c r="K698" i="1"/>
  <c r="K768" i="1" s="1"/>
  <c r="K913" i="1" s="1"/>
  <c r="L124" i="9"/>
  <c r="L128" i="9" s="1"/>
  <c r="K56" i="19"/>
  <c r="K126" i="19" s="1"/>
  <c r="L56" i="9"/>
  <c r="L126" i="9" s="1"/>
  <c r="J163" i="1"/>
  <c r="J233" i="1" s="1"/>
  <c r="K377" i="1"/>
  <c r="K447" i="1" s="1"/>
  <c r="K898" i="1" s="1"/>
  <c r="L698" i="1"/>
  <c r="L768" i="1" s="1"/>
  <c r="L913" i="1" s="1"/>
  <c r="K231" i="1"/>
  <c r="K235" i="1" s="1"/>
  <c r="K890" i="1" s="1"/>
  <c r="K197" i="1"/>
  <c r="K234" i="1" s="1"/>
  <c r="K889" i="1" s="1"/>
  <c r="J377" i="1"/>
  <c r="J447" i="1" s="1"/>
  <c r="L377" i="1"/>
  <c r="L447" i="1" s="1"/>
  <c r="L898" i="1" s="1"/>
  <c r="K56" i="1"/>
  <c r="K126" i="1" s="1"/>
  <c r="K883" i="1" s="1"/>
  <c r="K732" i="1"/>
  <c r="K769" i="1" s="1"/>
  <c r="K914" i="1" s="1"/>
  <c r="K411" i="1"/>
  <c r="K448" i="1" s="1"/>
  <c r="K899" i="1" s="1"/>
  <c r="K124" i="1"/>
  <c r="K128" i="1" s="1"/>
  <c r="K885" i="1" s="1"/>
  <c r="K591" i="1"/>
  <c r="K661" i="1" s="1"/>
  <c r="K908" i="1" s="1"/>
  <c r="AB272" i="20" l="1"/>
  <c r="T339" i="20"/>
  <c r="AB337" i="20"/>
  <c r="U339" i="20"/>
  <c r="N339" i="20"/>
  <c r="AB207" i="20"/>
  <c r="AB142" i="20"/>
  <c r="P339" i="20"/>
  <c r="AE339" i="20"/>
  <c r="C28" i="4" s="1"/>
  <c r="AB77" i="20"/>
  <c r="AD339" i="20"/>
  <c r="C27" i="4" s="1"/>
  <c r="J236" i="1"/>
  <c r="J891" i="1" s="1"/>
  <c r="V339" i="20"/>
  <c r="W339" i="20"/>
  <c r="K339" i="20"/>
  <c r="C36" i="4" s="1"/>
  <c r="G36" i="4" s="1"/>
  <c r="J888" i="1"/>
  <c r="J771" i="1"/>
  <c r="J916" i="1" s="1"/>
  <c r="J450" i="1"/>
  <c r="J901" i="1" s="1"/>
  <c r="L129" i="19"/>
  <c r="L130" i="19" s="1"/>
  <c r="C8" i="3" s="1"/>
  <c r="L878" i="1"/>
  <c r="L921" i="1" s="1"/>
  <c r="J664" i="1"/>
  <c r="J911" i="1" s="1"/>
  <c r="K129" i="19"/>
  <c r="K130" i="19" s="1"/>
  <c r="K450" i="1"/>
  <c r="K901" i="1" s="1"/>
  <c r="J129" i="1"/>
  <c r="J886" i="1" s="1"/>
  <c r="J557" i="1"/>
  <c r="J906" i="1" s="1"/>
  <c r="J898" i="1"/>
  <c r="J908" i="1"/>
  <c r="K129" i="9"/>
  <c r="K130" i="9" s="1"/>
  <c r="K664" i="1"/>
  <c r="K911" i="1" s="1"/>
  <c r="L557" i="1"/>
  <c r="L906" i="1" s="1"/>
  <c r="L129" i="9"/>
  <c r="L130" i="9" s="1"/>
  <c r="K771" i="1"/>
  <c r="K916" i="1" s="1"/>
  <c r="J883" i="1"/>
  <c r="J129" i="19"/>
  <c r="J130" i="19" s="1"/>
  <c r="J878" i="1"/>
  <c r="J921" i="1" s="1"/>
  <c r="L236" i="1"/>
  <c r="L891" i="1" s="1"/>
  <c r="J129" i="9"/>
  <c r="J130" i="9" s="1"/>
  <c r="C7" i="3" s="1"/>
  <c r="K878" i="1"/>
  <c r="K921" i="1" s="1"/>
  <c r="J343" i="1"/>
  <c r="J896" i="1" s="1"/>
  <c r="K343" i="1"/>
  <c r="K896" i="1" s="1"/>
  <c r="K129" i="1"/>
  <c r="K886" i="1" s="1"/>
  <c r="L450" i="1"/>
  <c r="L901" i="1" s="1"/>
  <c r="L129" i="1"/>
  <c r="L886" i="1" s="1"/>
  <c r="L664" i="1"/>
  <c r="L911" i="1" s="1"/>
  <c r="K557" i="1"/>
  <c r="K906" i="1" s="1"/>
  <c r="L888" i="1"/>
  <c r="L343" i="1"/>
  <c r="L896" i="1" s="1"/>
  <c r="L771" i="1"/>
  <c r="L916" i="1" s="1"/>
  <c r="K236" i="1"/>
  <c r="K891" i="1" s="1"/>
  <c r="C26" i="4" l="1"/>
  <c r="AB339" i="20"/>
  <c r="C34" i="4" s="1"/>
  <c r="G34" i="4" s="1"/>
  <c r="K558" i="1"/>
  <c r="K772" i="1"/>
  <c r="L879" i="1"/>
  <c r="J237" i="1"/>
  <c r="J130" i="1"/>
  <c r="K344" i="1"/>
  <c r="J344" i="1"/>
  <c r="L451" i="1"/>
  <c r="J451" i="1"/>
  <c r="J922" i="1"/>
  <c r="C6" i="3" s="1"/>
  <c r="G4" i="12" s="1"/>
  <c r="H15" i="12" s="1"/>
  <c r="J772" i="1"/>
  <c r="C29" i="4"/>
  <c r="J558" i="1"/>
  <c r="J665" i="1"/>
  <c r="K451" i="1"/>
  <c r="J879" i="1"/>
  <c r="L558" i="1"/>
  <c r="K665" i="1"/>
  <c r="L922" i="1"/>
  <c r="L772" i="1"/>
  <c r="L237" i="1"/>
  <c r="K922" i="1"/>
  <c r="K879" i="1"/>
  <c r="K237" i="1"/>
  <c r="L130" i="1"/>
  <c r="L665" i="1"/>
  <c r="K130" i="1"/>
  <c r="L344" i="1"/>
  <c r="G53" i="4" l="1"/>
  <c r="G55" i="4" l="1"/>
  <c r="G56" i="4" l="1"/>
  <c r="C4" i="12"/>
  <c r="C6" i="12"/>
  <c r="D15" i="12" s="1"/>
  <c r="C10" i="3" l="1"/>
  <c r="C12" i="3" s="1"/>
</calcChain>
</file>

<file path=xl/sharedStrings.xml><?xml version="1.0" encoding="utf-8"?>
<sst xmlns="http://schemas.openxmlformats.org/spreadsheetml/2006/main" count="7248" uniqueCount="5238">
  <si>
    <t>R4-4</t>
  </si>
  <si>
    <t>R7-1</t>
  </si>
  <si>
    <t>R7-2</t>
  </si>
  <si>
    <t>No Involvement by Traffic</t>
  </si>
  <si>
    <t>TRAFFIC PROJECT COST SUMMARY</t>
  </si>
  <si>
    <t>R7-4</t>
  </si>
  <si>
    <t>R7-5</t>
  </si>
  <si>
    <t>R7-8</t>
  </si>
  <si>
    <t>4x8</t>
  </si>
  <si>
    <t>UOM</t>
  </si>
  <si>
    <t>#</t>
  </si>
  <si>
    <t>CY</t>
  </si>
  <si>
    <t>SY</t>
  </si>
  <si>
    <t>HMA Patching and Concrete Quantities</t>
  </si>
  <si>
    <t>Pavement Type</t>
  </si>
  <si>
    <t>Area</t>
  </si>
  <si>
    <t>Excavation</t>
  </si>
  <si>
    <t>GABC</t>
  </si>
  <si>
    <t>Superpave</t>
  </si>
  <si>
    <t>&amp; Embankment</t>
  </si>
  <si>
    <t>Type B</t>
  </si>
  <si>
    <t>Type B, Patching</t>
  </si>
  <si>
    <t>BCBC</t>
  </si>
  <si>
    <t>Type C</t>
  </si>
  <si>
    <t>ENTER S.F. AREA IN YELLOW BOX</t>
  </si>
  <si>
    <t>BLUE IS FILLED IN FROM EQUATION</t>
  </si>
  <si>
    <t>(SF)</t>
  </si>
  <si>
    <t>(CY)</t>
  </si>
  <si>
    <t>(Ton)</t>
  </si>
  <si>
    <t>Full-Depth HMA Patching</t>
  </si>
  <si>
    <t>2" Superpave, Type C Hot-Mix, Patching</t>
  </si>
  <si>
    <t>3" Superpave, Type B Hot-Mix, Patching</t>
  </si>
  <si>
    <t>5" Superpave BCBC, Patching</t>
  </si>
  <si>
    <t>8" GABC, Type B, Patching</t>
  </si>
  <si>
    <t>Excavation (18" Box)</t>
  </si>
  <si>
    <t>705001: 4" PCC Sidewalk</t>
  </si>
  <si>
    <t>4" GABC, Type B</t>
  </si>
  <si>
    <t>Excavation (8" Box)</t>
  </si>
  <si>
    <t>705002: 6" PCC Sidewalk (Islands &amp; medians)</t>
  </si>
  <si>
    <t>6" GABC, Type B</t>
  </si>
  <si>
    <t>Excavation (12" Box)</t>
  </si>
  <si>
    <t>PCC Curb/Curb &amp; Gutter (All require 6" GABC, Type B)</t>
  </si>
  <si>
    <t>Length (LF)</t>
  </si>
  <si>
    <t>701010: PCC Curb Type 1</t>
  </si>
  <si>
    <t>701011: PCC Curb Type 2</t>
  </si>
  <si>
    <t>701012: PCC Curb Type 3</t>
  </si>
  <si>
    <t>701020: PCC Curb and Gutter Type 1</t>
  </si>
  <si>
    <t>701021: PCC Curb and Gutter Type 2</t>
  </si>
  <si>
    <t>701022: PCC Curb and Gutter Type 3</t>
  </si>
  <si>
    <t>701023: PCC Curb and Gutter Type 4</t>
  </si>
  <si>
    <t>R6-3(30)</t>
  </si>
  <si>
    <t>R6-3(36)</t>
  </si>
  <si>
    <t>R6-3a(30)</t>
  </si>
  <si>
    <t>R6-3a(36)</t>
  </si>
  <si>
    <t>R7-4-DE(12)</t>
  </si>
  <si>
    <t>R7-4-DE(18)</t>
  </si>
  <si>
    <t>R7-203-DE</t>
  </si>
  <si>
    <t>"SNOW ROUTE"</t>
  </si>
  <si>
    <t>R8-4(30)</t>
  </si>
  <si>
    <t>R8-4(48)</t>
  </si>
  <si>
    <t>R8-7(30)</t>
  </si>
  <si>
    <t>R8-7(48)</t>
  </si>
  <si>
    <t>R8-8(24)</t>
  </si>
  <si>
    <t>R8-8(36)</t>
  </si>
  <si>
    <t>R9-9</t>
  </si>
  <si>
    <t>R9-10</t>
  </si>
  <si>
    <t>R10-3</t>
  </si>
  <si>
    <t>R10-3b</t>
  </si>
  <si>
    <t>R10-3d</t>
  </si>
  <si>
    <t>R10-5(24)</t>
  </si>
  <si>
    <t>R10-5(48)</t>
  </si>
  <si>
    <t>R10-7</t>
  </si>
  <si>
    <t>R10-7-DE</t>
  </si>
  <si>
    <t>R10-11(24)</t>
  </si>
  <si>
    <t>R10-11(36)</t>
  </si>
  <si>
    <t>R10-11-DE(24)</t>
  </si>
  <si>
    <t>R10-12</t>
  </si>
  <si>
    <t>R10-13</t>
  </si>
  <si>
    <t>R10-15</t>
  </si>
  <si>
    <t>R10-16</t>
  </si>
  <si>
    <t>R10-17a</t>
  </si>
  <si>
    <t>R10-20a</t>
  </si>
  <si>
    <t>R10-20b</t>
  </si>
  <si>
    <t>R11-2</t>
  </si>
  <si>
    <t>R11-3a</t>
  </si>
  <si>
    <t>R11-3b</t>
  </si>
  <si>
    <t>R11-4</t>
  </si>
  <si>
    <t>R12-1(24)</t>
  </si>
  <si>
    <t>R12-1(36)</t>
  </si>
  <si>
    <t>R12-3-DE</t>
  </si>
  <si>
    <t>REGULATORY SIGNS</t>
  </si>
  <si>
    <t>R1-1(30)</t>
  </si>
  <si>
    <t>R1-1(36)</t>
  </si>
  <si>
    <t>R1-1(48)</t>
  </si>
  <si>
    <t>R1-2(36)</t>
  </si>
  <si>
    <t>R1-2(48)</t>
  </si>
  <si>
    <t>R1-2(60)</t>
  </si>
  <si>
    <t>R2-1(24)</t>
  </si>
  <si>
    <t>R2-1(36)</t>
  </si>
  <si>
    <t>R2-1(48)</t>
  </si>
  <si>
    <t>R2-1-25(24)</t>
  </si>
  <si>
    <t>R2-1-25(36)</t>
  </si>
  <si>
    <t>R2-1-25(48)</t>
  </si>
  <si>
    <t>R2-1-30(24)</t>
  </si>
  <si>
    <t>R2-1-30(36)</t>
  </si>
  <si>
    <t>R2-1-30(48)</t>
  </si>
  <si>
    <t>R2-1-35(24)</t>
  </si>
  <si>
    <t>R2-1-35(36)</t>
  </si>
  <si>
    <t>R2-1-35(48)</t>
  </si>
  <si>
    <t>R2-1-40(24)</t>
  </si>
  <si>
    <t>R2-1-40(36)</t>
  </si>
  <si>
    <t>R2-1-40(48)</t>
  </si>
  <si>
    <t>R2-1-45(24)</t>
  </si>
  <si>
    <t>R2-1-45(36)</t>
  </si>
  <si>
    <t>W3-1(48)</t>
  </si>
  <si>
    <t>W3-2(48)</t>
  </si>
  <si>
    <t>W3-3(48)</t>
  </si>
  <si>
    <t>W3-3-DE(60)</t>
  </si>
  <si>
    <t>W3-3-DE(72)</t>
  </si>
  <si>
    <t>W3-5(36)</t>
  </si>
  <si>
    <t>W3-5(48)</t>
  </si>
  <si>
    <t>W3-6(36)</t>
  </si>
  <si>
    <t>W3-6(48)</t>
  </si>
  <si>
    <t>W5-1(30)</t>
  </si>
  <si>
    <t>W5-1(36)</t>
  </si>
  <si>
    <t>W5-1(48)</t>
  </si>
  <si>
    <t>W5-2(30)</t>
  </si>
  <si>
    <t>W5-2(36)</t>
  </si>
  <si>
    <t>W5-3(30)</t>
  </si>
  <si>
    <t>W5-3(36)</t>
  </si>
  <si>
    <t>W5-3(48)</t>
  </si>
  <si>
    <t>W6-1(30)</t>
  </si>
  <si>
    <t>W6-1(36)</t>
  </si>
  <si>
    <t>W6-1(48)</t>
  </si>
  <si>
    <t>W6-2(30)</t>
  </si>
  <si>
    <t>W6-2(36)</t>
  </si>
  <si>
    <t>W6-2(48)</t>
  </si>
  <si>
    <t>W6-3(30)</t>
  </si>
  <si>
    <t>W6-3(36)</t>
  </si>
  <si>
    <t>W6-3(48)</t>
  </si>
  <si>
    <t>W7-1(30)</t>
  </si>
  <si>
    <t>W7-1(36)</t>
  </si>
  <si>
    <t>W7-1(48)</t>
  </si>
  <si>
    <t>W8-1(30)</t>
  </si>
  <si>
    <t>W8-1(36)</t>
  </si>
  <si>
    <t>W8-1(48)</t>
  </si>
  <si>
    <t>W8-2(30)</t>
  </si>
  <si>
    <t>W8-2(36)</t>
  </si>
  <si>
    <t>W8-2(48)</t>
  </si>
  <si>
    <t>W8-4(30)</t>
  </si>
  <si>
    <t>W8-4(36)</t>
  </si>
  <si>
    <t>W8-4(48)</t>
  </si>
  <si>
    <t>W8-5(30)</t>
  </si>
  <si>
    <t>W8-5(36)</t>
  </si>
  <si>
    <t>W8-5(48)</t>
  </si>
  <si>
    <t>W8-6(30)</t>
  </si>
  <si>
    <t>W8-6(36)</t>
  </si>
  <si>
    <t>W8-6(48)</t>
  </si>
  <si>
    <t>W8-8(30)</t>
  </si>
  <si>
    <t>W8-8(36)</t>
  </si>
  <si>
    <t>W8-8(48)</t>
  </si>
  <si>
    <t>NOT YET SENT</t>
  </si>
  <si>
    <t>PS&amp;E Attached, ITMS Involvement</t>
  </si>
  <si>
    <t>W10-1(36)</t>
  </si>
  <si>
    <t>W10-1(48)</t>
  </si>
  <si>
    <t>W11-2(30)</t>
  </si>
  <si>
    <t>W11-2(36)</t>
  </si>
  <si>
    <t>W11-2(48)</t>
  </si>
  <si>
    <t>W11-3(30)</t>
  </si>
  <si>
    <t>W11-3(36)</t>
  </si>
  <si>
    <t>W11-3(48)</t>
  </si>
  <si>
    <t>W11-4(30)</t>
  </si>
  <si>
    <t>W11-4(36)</t>
  </si>
  <si>
    <t>W11-5(30)</t>
  </si>
  <si>
    <t>W11-5(36)</t>
  </si>
  <si>
    <t>W11-7(30)</t>
  </si>
  <si>
    <t>W11-7(36)</t>
  </si>
  <si>
    <t>W11-8(30)</t>
  </si>
  <si>
    <t>W11-8(36)</t>
  </si>
  <si>
    <t>W11-9(30)</t>
  </si>
  <si>
    <t>W11-9(36)</t>
  </si>
  <si>
    <t>W11-10(30)</t>
  </si>
  <si>
    <t>W11-10(36)</t>
  </si>
  <si>
    <t>W11-11(30)</t>
  </si>
  <si>
    <t>W11-11(36)</t>
  </si>
  <si>
    <t>W11-11-DE</t>
  </si>
  <si>
    <t>W12-1(30)</t>
  </si>
  <si>
    <t>W12-1(36)</t>
  </si>
  <si>
    <t>W12-2(36)</t>
  </si>
  <si>
    <t>W12-2(48)</t>
  </si>
  <si>
    <t>W13-2(24)</t>
  </si>
  <si>
    <t>W13-2(36)</t>
  </si>
  <si>
    <t>W13-2(48)</t>
  </si>
  <si>
    <t>W13-3(24)</t>
  </si>
  <si>
    <t>W13-3(36)</t>
  </si>
  <si>
    <t>W13-3(48)</t>
  </si>
  <si>
    <t>W15-1(30)</t>
  </si>
  <si>
    <t>W15-1(36)</t>
  </si>
  <si>
    <t>Contingency:</t>
  </si>
  <si>
    <t>D10-4</t>
  </si>
  <si>
    <t>D10-5</t>
  </si>
  <si>
    <t>MULTIPLE INTERSECTION SUMMARY</t>
  </si>
  <si>
    <t>g</t>
  </si>
  <si>
    <t>g g</t>
  </si>
  <si>
    <t>X1</t>
  </si>
  <si>
    <t>X2</t>
  </si>
  <si>
    <t>X3</t>
  </si>
  <si>
    <t>X4</t>
  </si>
  <si>
    <t>X5</t>
  </si>
  <si>
    <t>X6</t>
  </si>
  <si>
    <t>ITEM#</t>
  </si>
  <si>
    <t>ITEM CODE</t>
  </si>
  <si>
    <t>COST EA</t>
  </si>
  <si>
    <t>LABOR COST</t>
  </si>
  <si>
    <t xml:space="preserve">TOTAL FOR LABOR </t>
  </si>
  <si>
    <t xml:space="preserve">TOTAL FOR SIGNING MATERIALS </t>
  </si>
  <si>
    <t>PEDESTRIAN</t>
  </si>
  <si>
    <t>AYNC Short Range Modem (RAD)</t>
  </si>
  <si>
    <t>ASYNC Short Range Modem (RAD), Card</t>
  </si>
  <si>
    <t>Installation or Removal of Camera</t>
  </si>
  <si>
    <t>Installation or Removal of Small VMS Sign</t>
  </si>
  <si>
    <t>Installation or Removal of Large VMS Sign</t>
  </si>
  <si>
    <t>Foreman</t>
  </si>
  <si>
    <t>Technician</t>
  </si>
  <si>
    <t>Assistant</t>
  </si>
  <si>
    <t>Laborer</t>
  </si>
  <si>
    <t>Supply of Air Compressor</t>
  </si>
  <si>
    <t>Supply of Generator</t>
  </si>
  <si>
    <t>Supply of Backhoe</t>
  </si>
  <si>
    <t>Supply of Earth Saw</t>
  </si>
  <si>
    <t xml:space="preserve">INTERSECTION # 2: </t>
  </si>
  <si>
    <t xml:space="preserve">INTERSECTION # 3: </t>
  </si>
  <si>
    <t xml:space="preserve">INTERSECTION # 4: </t>
  </si>
  <si>
    <t xml:space="preserve">INTERSECTION # 5: </t>
  </si>
  <si>
    <t xml:space="preserve">INTERSECTION # 6: </t>
  </si>
  <si>
    <t xml:space="preserve">INTERSECTION # 7: </t>
  </si>
  <si>
    <t xml:space="preserve">INTERSECTION # 8: </t>
  </si>
  <si>
    <t>Intersection #2:</t>
  </si>
  <si>
    <t>Intersection #3:</t>
  </si>
  <si>
    <t>Intersection #4:</t>
  </si>
  <si>
    <t>Intersection #5:</t>
  </si>
  <si>
    <t>Intersection #6:</t>
  </si>
  <si>
    <t>Intersection #7:</t>
  </si>
  <si>
    <t>Intersection #8:</t>
  </si>
  <si>
    <t>[Insert Signal Name and Number]</t>
  </si>
  <si>
    <t>Supply of Production Digger</t>
  </si>
  <si>
    <t>Supply of Earth Rotary Boring Machine</t>
  </si>
  <si>
    <t>Supply of Directional Boring Machine</t>
  </si>
  <si>
    <t>Supply of Trencher</t>
  </si>
  <si>
    <t>Supply of Tamper</t>
  </si>
  <si>
    <t>Supply of Pole/Line Truck</t>
  </si>
  <si>
    <t>Supply of Lift Platform Truck</t>
  </si>
  <si>
    <t>Supply of Bucket Truck - Short</t>
  </si>
  <si>
    <t>Supply of Bucket Truck - Tall</t>
  </si>
  <si>
    <t>Graded Aggregate Base Course, Type B</t>
  </si>
  <si>
    <t>Graded Aggregate Base Course, Type B, Patching</t>
  </si>
  <si>
    <t>TON</t>
  </si>
  <si>
    <t>LF-DY</t>
  </si>
  <si>
    <t>.</t>
  </si>
  <si>
    <t>D3-1-DE4</t>
  </si>
  <si>
    <t>D3-2-DE1</t>
  </si>
  <si>
    <t>D3-2-DE3</t>
  </si>
  <si>
    <t>D4-2(24)</t>
  </si>
  <si>
    <t>D4-2(30)</t>
  </si>
  <si>
    <t>D4-2(36)</t>
  </si>
  <si>
    <t>D4-3-DE</t>
  </si>
  <si>
    <t>D10-1(10)</t>
  </si>
  <si>
    <t>D10-1(12)</t>
  </si>
  <si>
    <t>D10-2(10)</t>
  </si>
  <si>
    <t>D10-2(12)</t>
  </si>
  <si>
    <t>D10-3(10)</t>
  </si>
  <si>
    <t>D10-3(12)</t>
  </si>
  <si>
    <t>D12-4-DE</t>
  </si>
  <si>
    <t>D12-6-DE</t>
  </si>
  <si>
    <t>E5-1</t>
  </si>
  <si>
    <t>I-2-DE1</t>
  </si>
  <si>
    <t>I-2-DE2</t>
  </si>
  <si>
    <t>I-7(24)</t>
  </si>
  <si>
    <t>I-7(30)</t>
  </si>
  <si>
    <t>SI-2-DE</t>
  </si>
  <si>
    <t>EM-1-DE</t>
  </si>
  <si>
    <t>OBJECT MARKERS</t>
  </si>
  <si>
    <t>Optical Filter Sky 1-A 77mm screw in (for 16-160mm)</t>
  </si>
  <si>
    <t>DEI 754567-G</t>
  </si>
  <si>
    <t>Manual Iris Option for 8-80mm (15" scan)</t>
  </si>
  <si>
    <t>DEI 517196-3730</t>
  </si>
  <si>
    <t>Manual Iris Option for 16-160mm (15" &amp; 18" scan)</t>
  </si>
  <si>
    <t>DEI 517042-4710</t>
  </si>
  <si>
    <t>Surge Protected Power Supply for 15" Dome, steel box</t>
  </si>
  <si>
    <t>DEI 675496-0104</t>
  </si>
  <si>
    <t>Lock for Steel Enclosure (doesn't include lock)</t>
  </si>
  <si>
    <t>DEI 906708-0019</t>
  </si>
  <si>
    <t>X14</t>
  </si>
  <si>
    <t>SIGNFIX (FOR ANY SIGN WITH FLASHING BEACONS)</t>
  </si>
  <si>
    <t>Local Control Interface - Surface Mount J-Box</t>
  </si>
  <si>
    <t>DEI 754491-0303</t>
  </si>
  <si>
    <t>Power Supply for 15" Dome, No Enclosure</t>
  </si>
  <si>
    <t>DEI 675498-0403</t>
  </si>
  <si>
    <t>TRAFFIC STATEMENT</t>
  </si>
  <si>
    <t>Wall Mount w/ Strut and Pole Adapter (2" condulet)</t>
  </si>
  <si>
    <t>DEI 770067-0504</t>
  </si>
  <si>
    <t>Parapet Mount</t>
  </si>
  <si>
    <t>DEI PRM-100/B</t>
  </si>
  <si>
    <t>Portable Winch</t>
  </si>
  <si>
    <t>DEI PLT</t>
  </si>
  <si>
    <t>Electric Hoist Ass'y w/ clutch (for use w/ portable winch)</t>
  </si>
  <si>
    <t>DEI EHA</t>
  </si>
  <si>
    <t>100' Composite Cable Assembly, RG-59 (15" scan)</t>
  </si>
  <si>
    <t>DEI 517944-1020</t>
  </si>
  <si>
    <t>100' Composite Cable Assembly, RG-6 (15" scan)</t>
  </si>
  <si>
    <t>DEI 517944-3020</t>
  </si>
  <si>
    <t>BNC Connector, RG-59</t>
  </si>
  <si>
    <t>DEI 842374-0194</t>
  </si>
  <si>
    <t>BNC Connector, RG-6</t>
  </si>
  <si>
    <t>DEI 770043-D</t>
  </si>
  <si>
    <t>BNC Female / RCA Male Adapter</t>
  </si>
  <si>
    <t>DEI 842374-0604</t>
  </si>
  <si>
    <t>Composite Cable, RG-59 for 15" scan (per 1000 LF)</t>
  </si>
  <si>
    <t>DEI 849518-0361</t>
  </si>
  <si>
    <t>EA Piezo Sensor (2 Per Lane) [Weigh in Motion]</t>
  </si>
  <si>
    <t>EA Loop (1 Per Lane) [Weigh in Motion]</t>
  </si>
  <si>
    <t>EA Installation of Piezo Sensor (Daytime) [Weigh in Motion]</t>
  </si>
  <si>
    <t>EA Installation of Piezo Sensor (Night Work) [Weigh in Motion]</t>
  </si>
  <si>
    <t>F.A.P. # :</t>
  </si>
  <si>
    <t>Composite Cable, RG-6 for 15" scan (per 1000 LF)</t>
  </si>
  <si>
    <t>DEI 849518-0362</t>
  </si>
  <si>
    <t>Coaxial Cable Lightning Surge Supressor</t>
  </si>
  <si>
    <t>DEI SS-14</t>
  </si>
  <si>
    <t>Connector Kit for Composite Cable</t>
  </si>
  <si>
    <t>DEI 517944-2020</t>
  </si>
  <si>
    <t>JAD-832 Joystick Controller</t>
  </si>
  <si>
    <t>DEI JAD-832</t>
  </si>
  <si>
    <t>JPD-101 Joystick Controller</t>
  </si>
  <si>
    <t>DEI JPD-101</t>
  </si>
  <si>
    <t>Data Interface Adapter</t>
  </si>
  <si>
    <t>DEI DIA-01</t>
  </si>
  <si>
    <t>JPD-200 Joystick Controller</t>
  </si>
  <si>
    <t>DEI JPD-200P</t>
  </si>
  <si>
    <t>10" Color Monitor 280 TVL</t>
  </si>
  <si>
    <t>DEI KM-10C</t>
  </si>
  <si>
    <t>13" Color Monitor (14") 420 TVL</t>
  </si>
  <si>
    <t>DEI KM-14C</t>
  </si>
  <si>
    <t>20" Color Monitor (21") 450+ TVL</t>
  </si>
  <si>
    <t>DEI KM2100CN</t>
  </si>
  <si>
    <t>Software Engineer</t>
  </si>
  <si>
    <t>Field Engineer</t>
  </si>
  <si>
    <t>Field Tech</t>
  </si>
  <si>
    <t>Technical Trainer</t>
  </si>
  <si>
    <t>Repair Tech</t>
  </si>
  <si>
    <t>15" Weather Dome Bottom, Clear</t>
  </si>
  <si>
    <t>Raw 8-80mm Lens</t>
  </si>
  <si>
    <t>KRISS</t>
  </si>
  <si>
    <t>BYERS</t>
  </si>
  <si>
    <t>DEI 906801-0878</t>
  </si>
  <si>
    <t>Raw 16-160mm Lens</t>
  </si>
  <si>
    <t>DEI 675033-A</t>
  </si>
  <si>
    <t>Lens Adjustment Module</t>
  </si>
  <si>
    <t>Additional Tools (Coax Stripper, Coax Crimper, Pin Crimper)</t>
  </si>
  <si>
    <t>SC131/C Color Camera, 8-80mm, 450TVL, 2lux (15")</t>
  </si>
  <si>
    <t>DEI 517572-4030</t>
  </si>
  <si>
    <t>SC131/C Color Camera, 16-160mm, 450TVL, 2lux (15")</t>
  </si>
  <si>
    <t>DEI 517698-2030</t>
  </si>
  <si>
    <t>Common Receiver Board</t>
  </si>
  <si>
    <t>DEI 517410-2040</t>
  </si>
  <si>
    <t>Steel Pan Gear</t>
  </si>
  <si>
    <t>DEI 515502-4131</t>
  </si>
  <si>
    <t>Mounting Plate / Cable Ass'y (Steel slip ring)</t>
  </si>
  <si>
    <t>DEI 515492-3030</t>
  </si>
  <si>
    <t>15" SmartScan w/ steel gears and +5degrees, no cam</t>
  </si>
  <si>
    <t>DEI 675398-0104</t>
  </si>
  <si>
    <t>Heater &amp; Blower for 15" WeatherDome</t>
  </si>
  <si>
    <t>DEI HT-115</t>
  </si>
  <si>
    <t>Pan / Tilt Motor, 15" Steel Gear Driven</t>
  </si>
  <si>
    <t>DEI 844640-0001</t>
  </si>
  <si>
    <t>SST Control Cable, 80' Length</t>
  </si>
  <si>
    <t>DEI SPC</t>
  </si>
  <si>
    <t>SST Winch Cable, 80' Length</t>
  </si>
  <si>
    <t>DEI SWC</t>
  </si>
  <si>
    <t>Lubricant</t>
  </si>
  <si>
    <t>DEI LATCHLUBE</t>
  </si>
  <si>
    <t>Male/Female Contact for spring ass'y on Lowering system</t>
  </si>
  <si>
    <t>DEI</t>
  </si>
  <si>
    <t>Pulley System for Lowering Device</t>
  </si>
  <si>
    <t>Contact Lubricant for Lowering Device</t>
  </si>
  <si>
    <t>Contact Cleaner for Lowering Device</t>
  </si>
  <si>
    <t>Spare Pulley for Lowering Device</t>
  </si>
  <si>
    <t>DEI PUL</t>
  </si>
  <si>
    <t>Programmer's Keyboard</t>
  </si>
  <si>
    <t>DEI KBD-100A</t>
  </si>
  <si>
    <t>KD6 WeatherDome with 24V Heater/Blower with Sony IX470 1/4", Color Camera</t>
  </si>
  <si>
    <t>DEI KD6QW4NA</t>
  </si>
  <si>
    <t>Power Supply For 9" WeatherDome (Steel Enclosure)</t>
  </si>
  <si>
    <t>DEI TR-24/WSPL</t>
  </si>
  <si>
    <t>75' Composite Cable Assembly, RG-59, For Use With KD6 WeatherDome</t>
  </si>
  <si>
    <t>DEI 518210-3020</t>
  </si>
  <si>
    <t>Adapter Mounting Plate To Attach The 9" KD6 WeatherDome And To The Camera Lowering Device</t>
  </si>
  <si>
    <t xml:space="preserve">Top Camera Termination Panel For KD6 SmartScan Camera Systems </t>
  </si>
  <si>
    <t>DEI 518225-4030</t>
  </si>
  <si>
    <t xml:space="preserve">Sony IX470 1/4" Color Camera With 4.1-73.8mm Zoom Lens, Replacement Camera For KD6 </t>
  </si>
  <si>
    <t>DEI 518581-3030</t>
  </si>
  <si>
    <t>Adapter Cable One(1) Foot Long Used To Connect Composite Cable To The Domes</t>
  </si>
  <si>
    <t>DEI 754877-0130</t>
  </si>
  <si>
    <t>Power Supply For 9" WeatherDome (Non-Metallic Enclosure)</t>
  </si>
  <si>
    <t>Twisted Shielded Pair, #24 AWG RS-422 Data</t>
  </si>
  <si>
    <t>DEI 849518-0344</t>
  </si>
  <si>
    <t>Twisted Shielded Pair, #18 Cable for Supplimental Installation in Pole</t>
  </si>
  <si>
    <t>DEI 849518-0336</t>
  </si>
  <si>
    <t>Each Lightning Protection, SS-7</t>
  </si>
  <si>
    <t>DEI 842815-0009</t>
  </si>
  <si>
    <t>Central Control Unit, 32 JPD, 999 Camera, Rack (CCU-200)</t>
  </si>
  <si>
    <t>DEI 518000-1040</t>
  </si>
  <si>
    <t>EACH Vantage Video Detector Rack Mounted</t>
  </si>
  <si>
    <t>X8</t>
  </si>
  <si>
    <t>X9</t>
  </si>
  <si>
    <t>X10</t>
  </si>
  <si>
    <t>X11</t>
  </si>
  <si>
    <t>X12</t>
  </si>
  <si>
    <t>EACH</t>
  </si>
  <si>
    <t>EACH Vantage Video Camera</t>
  </si>
  <si>
    <t>EACH Camera Mounting Bracket</t>
  </si>
  <si>
    <t>EACH B&amp;W Monitor</t>
  </si>
  <si>
    <t>EACH Vantage Video Detector Shelf Monted</t>
  </si>
  <si>
    <t>EACH Vantage Power Supply</t>
  </si>
  <si>
    <t>EACH Vantage Video Rack Three Input</t>
  </si>
  <si>
    <t>EACH Vantage Video Rack Four Input</t>
  </si>
  <si>
    <t>EACH Vantage Video Rack Five Input</t>
  </si>
  <si>
    <t>EACH Vantage Video Rack Six Input</t>
  </si>
  <si>
    <t>Installation Of Video Detection System</t>
  </si>
  <si>
    <t>ADDITIONAL COSTS</t>
  </si>
  <si>
    <t>POLES</t>
  </si>
  <si>
    <t>SIGNAL HEADS</t>
  </si>
  <si>
    <t>CABINET</t>
  </si>
  <si>
    <t>CONTROL EQUIPTMENT</t>
  </si>
  <si>
    <t>OPTICAL EQUIPTMENT</t>
  </si>
  <si>
    <t>DETECTORS</t>
  </si>
  <si>
    <t xml:space="preserve">TOTAL TRAFFIC SUPPLY ITEMS  </t>
  </si>
  <si>
    <t>DESCRIPTION  -  (TRAFFIC SUPPLY ITEMS)</t>
  </si>
  <si>
    <t xml:space="preserve">TOTAL TRAFFIC CONTRACTOR ITEMS  </t>
  </si>
  <si>
    <t>DESCRIPTION  -  (TRAFFIC CONTRACTOR ITEMS)</t>
  </si>
  <si>
    <t>DESCRIPTION  -  (PROJECT CONTRACTOR ITEMS)</t>
  </si>
  <si>
    <t xml:space="preserve">TOTAL PROJECT CONTRACTOR ITEMS  </t>
  </si>
  <si>
    <t>CABINETS AND CABINET BASES</t>
  </si>
  <si>
    <t>CABLE AND SPLICES</t>
  </si>
  <si>
    <t>CONDUIT</t>
  </si>
  <si>
    <t>ELECTRIC SERVICE</t>
  </si>
  <si>
    <t>JUNCTION WELLS</t>
  </si>
  <si>
    <t>W21-11-DE</t>
  </si>
  <si>
    <t>W25-1</t>
  </si>
  <si>
    <t>W25-2</t>
  </si>
  <si>
    <t>M1-1(24)</t>
  </si>
  <si>
    <t>M1-1(36)</t>
  </si>
  <si>
    <t>M1-4(24)</t>
  </si>
  <si>
    <t>M1-4(36)</t>
  </si>
  <si>
    <t>M1-5(24)</t>
  </si>
  <si>
    <t>M1-5(36)</t>
  </si>
  <si>
    <t>M3-1(24)</t>
  </si>
  <si>
    <t>M3-2(24)</t>
  </si>
  <si>
    <t>M3-3(24)</t>
  </si>
  <si>
    <t>M3-4(24)</t>
  </si>
  <si>
    <t>M4-1a(24)</t>
  </si>
  <si>
    <t>M4-3(24)</t>
  </si>
  <si>
    <t>M4-4(24)</t>
  </si>
  <si>
    <t>M4-5(24)</t>
  </si>
  <si>
    <t>M4-6(24)</t>
  </si>
  <si>
    <t>Saw Cutting, Concrete, Full Depth</t>
  </si>
  <si>
    <t>45' (13.7m) Steel Round Mast Arm</t>
  </si>
  <si>
    <t>50' (15.2m) Steel Round Mast Arm</t>
  </si>
  <si>
    <t>55' (16.8m) Steel Round Mast Arm</t>
  </si>
  <si>
    <t>60' (16.8m) Steel Round Mast Arm</t>
  </si>
  <si>
    <t>20' (6.1m) Steel 16-Flute Ornamental Mast Arm</t>
  </si>
  <si>
    <t>25' (7.6m) Steel 16-Flute Ornamental Mast Arm</t>
  </si>
  <si>
    <t>30' (9.1m) Steel 16-Flute Ornamental Mast Arm</t>
  </si>
  <si>
    <t>35' (10.7m) Steel 16-Flute Ornamental Mast Arm</t>
  </si>
  <si>
    <t>40' (12.2m) Steel 16-Flute Ornamental Mast Arm</t>
  </si>
  <si>
    <t>Dave Ford, with enclosures</t>
  </si>
  <si>
    <t>Gary Redden, with enclosures</t>
  </si>
  <si>
    <t>Robert Garbacz, with enclosures</t>
  </si>
  <si>
    <t>Mel Peters, with enclosures</t>
  </si>
  <si>
    <t>Signal Construction Supervisor, with enclosures</t>
  </si>
  <si>
    <t>Bret Martine</t>
  </si>
  <si>
    <t>Robert Hutson</t>
  </si>
  <si>
    <t>Traffic Systems Operation Manager</t>
  </si>
  <si>
    <t>Asst. Traffic Systems Design Engineer</t>
  </si>
  <si>
    <t xml:space="preserve">Contract No. </t>
  </si>
  <si>
    <t>BAM/</t>
  </si>
  <si>
    <t>David Prince, with enclosures</t>
  </si>
  <si>
    <t>Rick Tracey, with enclosures</t>
  </si>
  <si>
    <t>Larry Prince, with enclosures</t>
  </si>
  <si>
    <t>File Copy</t>
  </si>
  <si>
    <t>TRAFFIC ENGINEERING and MANAGEMENT</t>
  </si>
  <si>
    <t xml:space="preserve">We are forwarding copies of the FS-1 form, the traffic statement, the plans, and the estimate to the appropiate </t>
  </si>
  <si>
    <t xml:space="preserve"> Signal Head 1 Face Programmable</t>
  </si>
  <si>
    <t xml:space="preserve"> Signal Head 2 Face Programmable</t>
  </si>
  <si>
    <t xml:space="preserve"> Signal Head 3 Face Programmable</t>
  </si>
  <si>
    <t xml:space="preserve"> Signal Head 4 Face Programmable</t>
  </si>
  <si>
    <t xml:space="preserve"> Signal Head 5 Face Programmable</t>
  </si>
  <si>
    <t>TRAFFIC ONLY PROJECT</t>
  </si>
  <si>
    <t>DESCRIPTION - PROJECT CONTRACTOR ITEMS</t>
  </si>
  <si>
    <t xml:space="preserve">INSTALLATION OR REMOVAL OF TRAFFIC SIGN ON SINGLE SIGN POST   </t>
  </si>
  <si>
    <t xml:space="preserve">INSTALLATION OF 4" DIAMETER HOLE, LESS THAN OR EQUAL TO 6" IN DEPTH  </t>
  </si>
  <si>
    <t xml:space="preserve">INSTALLATION OF 4" DIAMETER HOLE, GREATER THAN 6" IN DEPTH    </t>
  </si>
  <si>
    <t>proceed with scheduling the traffic work.</t>
  </si>
  <si>
    <t xml:space="preserve">Funding for the installation of traffic items has been approved for the referenced project.  Therefore, you can </t>
  </si>
  <si>
    <t>individuals.  If you should have any questions, please give me a call at 739-4366.</t>
  </si>
  <si>
    <t>CODE</t>
  </si>
  <si>
    <t>S.F.</t>
  </si>
  <si>
    <t>D1-1</t>
  </si>
  <si>
    <t>D11-1</t>
  </si>
  <si>
    <t>D1-2</t>
  </si>
  <si>
    <t>D1-3</t>
  </si>
  <si>
    <t>D2-1</t>
  </si>
  <si>
    <t>D2-2</t>
  </si>
  <si>
    <t>D2-3</t>
  </si>
  <si>
    <t>OM1-3</t>
  </si>
  <si>
    <t>OM4-3</t>
  </si>
  <si>
    <t>SCHOOL SIGNS</t>
  </si>
  <si>
    <t>S1-1(36)</t>
  </si>
  <si>
    <t>S1-1(48)</t>
  </si>
  <si>
    <t>S3-1(30)</t>
  </si>
  <si>
    <t>S3-1(36)</t>
  </si>
  <si>
    <t>S4-5(36)</t>
  </si>
  <si>
    <t>S4-5(48)</t>
  </si>
  <si>
    <t>W21-2(30)</t>
  </si>
  <si>
    <t>W21-2(48)</t>
  </si>
  <si>
    <t>W21-3(48)</t>
  </si>
  <si>
    <t>W21-6(48)</t>
  </si>
  <si>
    <t>W22-2</t>
  </si>
  <si>
    <t>W25-1-DE</t>
  </si>
  <si>
    <t>W25-1-DE1</t>
  </si>
  <si>
    <t>G20-2</t>
  </si>
  <si>
    <t>E5-2</t>
  </si>
  <si>
    <t>M4-8(30)</t>
  </si>
  <si>
    <t>MISCELLANEOUS</t>
  </si>
  <si>
    <t>MAINTENANCE OF TRAFFIC</t>
  </si>
  <si>
    <t>POLES, MAST ARMS, POLE BASES</t>
  </si>
  <si>
    <t>SIGNAL HEADS, PEDESTRIAN BUTTONS, EMERGENCY PREEMPTION</t>
  </si>
  <si>
    <t>SIGNS</t>
  </si>
  <si>
    <t>SOIL</t>
  </si>
  <si>
    <t>SPAN, MESSENGER, AND GUY WIRE</t>
  </si>
  <si>
    <t>SIGNAL ITEMS</t>
  </si>
  <si>
    <t>TRAFFIC CONTRACTOR and PROJECT CONTRACTOR ITEMS</t>
  </si>
  <si>
    <t>PAVEMENT MARKINGS</t>
  </si>
  <si>
    <t>TRAFFIC SUPPLY ITEMS / MISCELLANEOUS ITEMS</t>
  </si>
  <si>
    <t>OLD SIGNAL &amp; ITMS ITEMS</t>
  </si>
  <si>
    <t>SIGNAL AND ITMS ITEMS</t>
  </si>
  <si>
    <t>DelDOT Traffic</t>
  </si>
  <si>
    <t>Traffic Systems Design Engineer</t>
  </si>
  <si>
    <t>Traffic Statement</t>
  </si>
  <si>
    <t>Project:</t>
  </si>
  <si>
    <t>Project #</t>
  </si>
  <si>
    <t>Amount</t>
  </si>
  <si>
    <t>Sign Estimate</t>
  </si>
  <si>
    <t>Signal Estimate</t>
  </si>
  <si>
    <t>Signing Material</t>
  </si>
  <si>
    <t>Signal Materials</t>
  </si>
  <si>
    <t>Signing Labor</t>
  </si>
  <si>
    <t>Signal Labor</t>
  </si>
  <si>
    <t>FS-1 Received</t>
  </si>
  <si>
    <t>FS-1 Amount</t>
  </si>
  <si>
    <t>Purchase orders</t>
  </si>
  <si>
    <t>Date</t>
  </si>
  <si>
    <t>P.O. #</t>
  </si>
  <si>
    <t>Material Balance</t>
  </si>
  <si>
    <t>Labor Balance</t>
  </si>
  <si>
    <t>Signal Balance</t>
  </si>
  <si>
    <t>DELAWARE DEPARTMENT OF TRANSPORTATION</t>
  </si>
  <si>
    <t>TRAFFIC SIGNAL ESTIMATE</t>
  </si>
  <si>
    <t xml:space="preserve">CONTRACT #  </t>
  </si>
  <si>
    <t xml:space="preserve">F.A.P. #  </t>
  </si>
  <si>
    <t xml:space="preserve">PROJECT:  </t>
  </si>
  <si>
    <t xml:space="preserve">INTERSECTION # 1: </t>
  </si>
  <si>
    <t>LINE</t>
  </si>
  <si>
    <t>ITEM #</t>
  </si>
  <si>
    <t>QTY</t>
  </si>
  <si>
    <t>UNIT COST</t>
  </si>
  <si>
    <t>TOTAL COST</t>
  </si>
  <si>
    <t xml:space="preserve"> </t>
  </si>
  <si>
    <t xml:space="preserve">  </t>
  </si>
  <si>
    <t xml:space="preserve">CONTINGENCIES  </t>
  </si>
  <si>
    <t xml:space="preserve">TOTAL COST  </t>
  </si>
  <si>
    <t>Intersection #1:</t>
  </si>
  <si>
    <t>SJOW 16-3 Power Wire (per 500' roll)</t>
  </si>
  <si>
    <t>Belden 8281 Coaxial Cable (per 500' roll)</t>
  </si>
  <si>
    <t>TOTAL</t>
  </si>
  <si>
    <t>PROJECT LOCATION:</t>
  </si>
  <si>
    <t>CODE #</t>
  </si>
  <si>
    <t>SIGNING DESCRIPTION</t>
  </si>
  <si>
    <t>SIZE</t>
  </si>
  <si>
    <t xml:space="preserve">TOTAL ROADSIDE SIGNING COST  </t>
  </si>
  <si>
    <t>TRAFFIC ROADWAY SIGNING ESTIMATE</t>
  </si>
  <si>
    <t>TRAFFIC DETOUR SIGNING ESTIMATE</t>
  </si>
  <si>
    <t>Date :</t>
  </si>
  <si>
    <t>To :</t>
  </si>
  <si>
    <t>PS&amp;E Project Coordinator</t>
  </si>
  <si>
    <t>From :</t>
  </si>
  <si>
    <t>Ref :</t>
  </si>
  <si>
    <t>45' (13.7m) Steel 16-Flute Ornamental Mast Arm</t>
  </si>
  <si>
    <t>50' (15.2m) Steel 16-Flute Ornamental Mast Arm</t>
  </si>
  <si>
    <t>55' (16.7m) Steel 16-Flute Ornamental Mast Arm</t>
  </si>
  <si>
    <t>60' (18.3m) Steel 16-Flute Ornamental Mast Arm</t>
  </si>
  <si>
    <t>Contract Number :</t>
  </si>
  <si>
    <t>Project Title :</t>
  </si>
  <si>
    <t>PS&amp;E Attached, Signing Involvement</t>
  </si>
  <si>
    <t>PS&amp;E Attached, Signal Involvement</t>
  </si>
  <si>
    <t>PS&amp;E Attached, Highway Lighting Involvement</t>
  </si>
  <si>
    <t>169 Brick Store Landing Rd</t>
  </si>
  <si>
    <t>Smyrna, Delaware 19977</t>
  </si>
  <si>
    <t>cc:</t>
  </si>
  <si>
    <t>DESCRIPTION</t>
  </si>
  <si>
    <t>TOTAL SIGNAL ESTIMATE</t>
  </si>
  <si>
    <t>TOTAL ROADWAY SIGNING ESTIMATE</t>
  </si>
  <si>
    <t>TOTAL ITMS ESTIMATE</t>
  </si>
  <si>
    <t>ENGINEER'S ESTIMATE</t>
  </si>
  <si>
    <t>TOTAL ESTIMATE FOR PROJECT ----&gt;</t>
  </si>
  <si>
    <t>STRIPING DESCRIPTION</t>
  </si>
  <si>
    <t xml:space="preserve">CONTINGENCIES </t>
  </si>
  <si>
    <t>TRAFFIC ITMS ESTIMATE</t>
  </si>
  <si>
    <t>To:</t>
  </si>
  <si>
    <t>From:</t>
  </si>
  <si>
    <t>Date:</t>
  </si>
  <si>
    <t>RE:</t>
  </si>
  <si>
    <t>Lori Brown, with enclosures</t>
  </si>
  <si>
    <t>20' (6.1m) Steel Round Mast Arm</t>
  </si>
  <si>
    <t>25' (7.6m) Steel Round Mast Arm</t>
  </si>
  <si>
    <t>30' (9.1m) Steel Round Mast Arm</t>
  </si>
  <si>
    <t>35' (10.7m) Steel Round Mast Arm</t>
  </si>
  <si>
    <t>40' (12.2m) Steel Round Mast Arm</t>
  </si>
  <si>
    <t xml:space="preserve">CONTRACT #:  </t>
  </si>
  <si>
    <t xml:space="preserve">F.A.P. #:  </t>
  </si>
  <si>
    <t>LS</t>
  </si>
  <si>
    <t>EA-DY</t>
  </si>
  <si>
    <t>HR</t>
  </si>
  <si>
    <t>CF</t>
  </si>
  <si>
    <t>R12-3</t>
  </si>
  <si>
    <t>R14-1</t>
  </si>
  <si>
    <t>R15-1</t>
  </si>
  <si>
    <t>50' (15.2m) CCTV Camera Pole</t>
  </si>
  <si>
    <t>75' (22.9m) CCTV Camera Pole</t>
  </si>
  <si>
    <t>R3-23</t>
  </si>
  <si>
    <t>R3-24</t>
  </si>
  <si>
    <t>R2-1-45(48)</t>
  </si>
  <si>
    <t>R2-1-50(24)</t>
  </si>
  <si>
    <t>R2-1-50(36)</t>
  </si>
  <si>
    <t>R2-1-50(48)</t>
  </si>
  <si>
    <t>R2-1-55(24)</t>
  </si>
  <si>
    <t>R2-1-55(36)</t>
  </si>
  <si>
    <t>R2-1-55(48)</t>
  </si>
  <si>
    <t>R3-1(24)</t>
  </si>
  <si>
    <t>R3-1(36)</t>
  </si>
  <si>
    <t>R3-1(48)</t>
  </si>
  <si>
    <t>R3-2(24)</t>
  </si>
  <si>
    <t>R3-2(36)</t>
  </si>
  <si>
    <t>R3-2(48)</t>
  </si>
  <si>
    <t>R3-3(24)</t>
  </si>
  <si>
    <t>R3-3(36)</t>
  </si>
  <si>
    <t>R3-3(48)</t>
  </si>
  <si>
    <t>R3-4(24)</t>
  </si>
  <si>
    <t>R3-4(36)</t>
  </si>
  <si>
    <t>R3-4(48)</t>
  </si>
  <si>
    <t>R3-5a</t>
  </si>
  <si>
    <t>R3-9a</t>
  </si>
  <si>
    <t>R3-9b(24)</t>
  </si>
  <si>
    <t>R3-9b(36)</t>
  </si>
  <si>
    <t>R3-10a(30)</t>
  </si>
  <si>
    <t>R3-10a(36)</t>
  </si>
  <si>
    <t>R3-17</t>
  </si>
  <si>
    <t>R3-18(24)</t>
  </si>
  <si>
    <t>R3-18(36)</t>
  </si>
  <si>
    <t>R3-18(48)</t>
  </si>
  <si>
    <t>R4-1(24)</t>
  </si>
  <si>
    <t>R4-1(36)</t>
  </si>
  <si>
    <t>R4-1(48)</t>
  </si>
  <si>
    <t>R4-3(24)</t>
  </si>
  <si>
    <t>R4-3(36)</t>
  </si>
  <si>
    <t>R4-3(48)</t>
  </si>
  <si>
    <t>R4-3-DE</t>
  </si>
  <si>
    <t>R4-3-DE1</t>
  </si>
  <si>
    <t>R4-5(24)</t>
  </si>
  <si>
    <t>R4-5(36)</t>
  </si>
  <si>
    <t>R4-5(48)</t>
  </si>
  <si>
    <t>R4-7(24)</t>
  </si>
  <si>
    <t>R4-7(36)</t>
  </si>
  <si>
    <t>R4-7(48)</t>
  </si>
  <si>
    <t>R4-7a(24)</t>
  </si>
  <si>
    <t>R4-7a(36)</t>
  </si>
  <si>
    <t>R4-7a(48)</t>
  </si>
  <si>
    <t>R4-8(24)</t>
  </si>
  <si>
    <t>R4-8(36)</t>
  </si>
  <si>
    <t>R4-8(48)</t>
  </si>
  <si>
    <t>R4-8a(24)</t>
  </si>
  <si>
    <t>R4-8a(36)</t>
  </si>
  <si>
    <t>R4-8a(48)</t>
  </si>
  <si>
    <t>R5-1(30)</t>
  </si>
  <si>
    <t>R5-1(36)</t>
  </si>
  <si>
    <t>R5-1(48)</t>
  </si>
  <si>
    <t>R5-1a(36)</t>
  </si>
  <si>
    <t>R5-1a(42)</t>
  </si>
  <si>
    <t>R5-2(24)</t>
  </si>
  <si>
    <t>R5-2(30)</t>
  </si>
  <si>
    <t>R5-2(36)</t>
  </si>
  <si>
    <t>R5-3</t>
  </si>
  <si>
    <t>R5-6(24)</t>
  </si>
  <si>
    <t>R5-6(30)</t>
  </si>
  <si>
    <t>R5-6(36)</t>
  </si>
  <si>
    <t>R5-6(48)</t>
  </si>
  <si>
    <t>R5-10b</t>
  </si>
  <si>
    <t>LF</t>
  </si>
  <si>
    <t>Traffic Project File Copy</t>
  </si>
  <si>
    <t xml:space="preserve">Karen Hill, Finance - Budgets &amp; Programs </t>
  </si>
  <si>
    <t>[intials]:</t>
  </si>
  <si>
    <t>EA</t>
  </si>
  <si>
    <t>SF</t>
  </si>
  <si>
    <t>TRAFFIC PAVEMENT MARKING ESTIMATE</t>
  </si>
  <si>
    <t>R12-5-DE(30)</t>
  </si>
  <si>
    <t>R12-5-DE(36)</t>
  </si>
  <si>
    <t>R12-5-DE(48)</t>
  </si>
  <si>
    <t>SR1-1-DE</t>
  </si>
  <si>
    <t>"SIGNAL PERMIT" (Plate)</t>
  </si>
  <si>
    <t>SR1-11-DE</t>
  </si>
  <si>
    <t>SR1-12-DE</t>
  </si>
  <si>
    <t>SR1-14-DE</t>
  </si>
  <si>
    <t>SR1-15-DE</t>
  </si>
  <si>
    <t>WARNING SIGNS</t>
  </si>
  <si>
    <t>W1-7(24)</t>
  </si>
  <si>
    <t>W1-8(36)</t>
  </si>
  <si>
    <t>W1-11(30)</t>
  </si>
  <si>
    <t>W1-11(36)</t>
  </si>
  <si>
    <t>W1-11(48)</t>
  </si>
  <si>
    <t>W1-13(36)</t>
  </si>
  <si>
    <t>W1-13(48)</t>
  </si>
  <si>
    <t>W2-1(30)</t>
  </si>
  <si>
    <t>W2-1(36)</t>
  </si>
  <si>
    <t>W2-1(48)</t>
  </si>
  <si>
    <t>W2-3L(30)</t>
  </si>
  <si>
    <t>W2-3L(36)</t>
  </si>
  <si>
    <t>W2-3L(48)</t>
  </si>
  <si>
    <t>W2-4(30)</t>
  </si>
  <si>
    <t>"T" (Symbol) - 30x30</t>
  </si>
  <si>
    <t>W2-4(36)</t>
  </si>
  <si>
    <t>"T" (Symbol) - 36x36</t>
  </si>
  <si>
    <t>W2-4(48)</t>
  </si>
  <si>
    <t>"T" (Symbol) - 48x48</t>
  </si>
  <si>
    <t>W2-5(30)</t>
  </si>
  <si>
    <t>"Y" (Symbol) - 30x30</t>
  </si>
  <si>
    <t>W2-5(36)</t>
  </si>
  <si>
    <t>"Y" (Symbol) - 36x36</t>
  </si>
  <si>
    <t>W2-5(48)</t>
  </si>
  <si>
    <t>"Y" (Symbol) - 48x48</t>
  </si>
  <si>
    <t>W2-6(30)</t>
  </si>
  <si>
    <t>W2-6(36)</t>
  </si>
  <si>
    <t>W2-6(48)</t>
  </si>
  <si>
    <t>Supply of Dump Truck</t>
  </si>
  <si>
    <t>Supply of Pole Trailer</t>
  </si>
  <si>
    <t>White Box External Modem (Set of two each)</t>
  </si>
  <si>
    <t>EPAC Internal Modem, 4-wire</t>
  </si>
  <si>
    <t>RF Interconnect - Master Modem</t>
  </si>
  <si>
    <t>RF Interconnect - Local Modem</t>
  </si>
  <si>
    <t>RF Antenna w/ Cable</t>
  </si>
  <si>
    <t>Fiber Interconnect Modem - Multimode</t>
  </si>
  <si>
    <t>Fiber Interconnect Modem - Singlemode</t>
  </si>
  <si>
    <t>CoBox, 2-port Universal thin</t>
  </si>
  <si>
    <t>COBOX-E2-01</t>
  </si>
  <si>
    <t>Encoders, Decoders / Misc. Electronics</t>
  </si>
  <si>
    <t>Furnish and Install Active Traveler Warning System</t>
  </si>
  <si>
    <t>Furnish Overheight Vehicle Detection System</t>
  </si>
  <si>
    <t>Furnish Fog Detection System</t>
  </si>
  <si>
    <t>EA-HR</t>
  </si>
  <si>
    <t>X13</t>
  </si>
  <si>
    <t>Furnish Flooding Detection System</t>
  </si>
  <si>
    <t>Furnish Queue Detection Sensor and Radio Assembly System</t>
  </si>
  <si>
    <t>Furnish Post-Mounted Dynamic Message Signs - Centered</t>
  </si>
  <si>
    <t>Furnish Post-Mounted Dynamic Message Signs - 10 Foot Cantilever</t>
  </si>
  <si>
    <t>Furnish Post-Mounted Dynamic Message Signs - 20 Foot Cantilever</t>
  </si>
  <si>
    <t>ITMS</t>
  </si>
  <si>
    <t>Furnish Trailer-Mounted Dynamic Message Signs</t>
  </si>
  <si>
    <t>Furnish Radio Transmission Communications - Overheight Vehicle Detection System</t>
  </si>
  <si>
    <t>Furnish Radio Transmission Communications - Fog Detection System</t>
  </si>
  <si>
    <t>Furnish Radio Transmission Communications - Flooding Detection System</t>
  </si>
  <si>
    <t xml:space="preserve">Furnish Radio Transmission Communications - Post-Mounted and Trailer-Mounted Dynamnic Message Signs </t>
  </si>
  <si>
    <t>Furnish Repeater</t>
  </si>
  <si>
    <t>Operational Support</t>
  </si>
  <si>
    <t>Training</t>
  </si>
  <si>
    <t>15" Weather Dome Top, White, Steel Slip Ring (All Pole Heights)</t>
  </si>
  <si>
    <t>DEI DD15-T-W0NS</t>
  </si>
  <si>
    <t>X7</t>
  </si>
  <si>
    <t>15" Weather Dome Bottom, Clear (All Pole Heights)</t>
  </si>
  <si>
    <t>DEI DD15-B-WT0</t>
  </si>
  <si>
    <t>Adapter Mounting Plate</t>
  </si>
  <si>
    <t>DEI 518372-1030</t>
  </si>
  <si>
    <t>Top Camera Termination Panel</t>
  </si>
  <si>
    <t>DEI 518225-1030</t>
  </si>
  <si>
    <t>15" SmartScan Color 8-80mm w/ Heater &amp; Blower</t>
  </si>
  <si>
    <t>DEI DS15-P-42H</t>
  </si>
  <si>
    <t>15" SmartScan Color 16-160mm w/ Heater &amp; Blower</t>
  </si>
  <si>
    <t>DEI DS15-P-44H</t>
  </si>
  <si>
    <t>Optical Filter Sky 1-A 67mm screw in (for 8-80mm)</t>
  </si>
  <si>
    <t>DEI 675496-C</t>
  </si>
  <si>
    <t>W8-9(30)</t>
  </si>
  <si>
    <t>W8-9(36)</t>
  </si>
  <si>
    <t>W8-9(48)</t>
  </si>
  <si>
    <t>W8-10(30)</t>
  </si>
  <si>
    <t>W8-10p(12)</t>
  </si>
  <si>
    <t>W8-11(30)</t>
  </si>
  <si>
    <t>W8-11(36)</t>
  </si>
  <si>
    <t>W8-11(48)</t>
  </si>
  <si>
    <t>W8-13(36)</t>
  </si>
  <si>
    <t>W8-13(48)</t>
  </si>
  <si>
    <t>8" Louver</t>
  </si>
  <si>
    <t>12" Louver</t>
  </si>
  <si>
    <t>FIXED VARIABLE MESSAGE SIGNS, (VMS)</t>
  </si>
  <si>
    <t>FIXED PORTABLE TRAFFIC DATA COLLECTION SYSTEM</t>
  </si>
  <si>
    <t>Supply Detector System</t>
  </si>
  <si>
    <t>Supply and Install Transportable Trailer Mounted Detector Systems</t>
  </si>
  <si>
    <t>TRAILER MOUNTED PORTABLE VIDEO MONITORING</t>
  </si>
  <si>
    <t>Supply and Install Transportable Trailer Mounted Portable Camera System</t>
  </si>
  <si>
    <t>PORTABLE VARIABLE MESSAGE SIGNS (VMS)</t>
  </si>
  <si>
    <t>Portable VMS Size 8 (3 Lines x 8 Characters)</t>
  </si>
  <si>
    <t>BULLRING</t>
  </si>
  <si>
    <t>Span Bullring</t>
  </si>
  <si>
    <t>WTMC - TRAVEL'S INFORMATION STATION (TIS) TRANSMITTER</t>
  </si>
  <si>
    <t>Transmitter Module</t>
  </si>
  <si>
    <t>GPS Synchronizer Module</t>
  </si>
  <si>
    <t>29-500-75.01</t>
  </si>
  <si>
    <t>27-900-03</t>
  </si>
  <si>
    <t>27-800-03.02</t>
  </si>
  <si>
    <t>27-800-02</t>
  </si>
  <si>
    <t>28-047-01</t>
  </si>
  <si>
    <t>?</t>
  </si>
  <si>
    <t>30-500-76.01</t>
  </si>
  <si>
    <t>30-900-76.01</t>
  </si>
  <si>
    <t>27-900-02</t>
  </si>
  <si>
    <t>N. Mogle Contract</t>
  </si>
  <si>
    <t>Sole Source</t>
  </si>
  <si>
    <t>Quotes</t>
  </si>
  <si>
    <t>Internal Projects:Intersection Improvement, HEP, HRRP, Sanction, DelTrac = 5%</t>
  </si>
  <si>
    <t>External Projects: Project Development, TE, Developer, Pave &amp; Rehab = 10%</t>
  </si>
  <si>
    <t>APS Station Button</t>
  </si>
  <si>
    <t>APS Station Button Bracket (For two stations on ped pole)</t>
  </si>
  <si>
    <t>Budget Place Holder</t>
  </si>
  <si>
    <t>Negotiate w/ contractor</t>
  </si>
  <si>
    <t>29-500-80.02</t>
  </si>
  <si>
    <t>29-500-80.03</t>
  </si>
  <si>
    <t>Camera (Includes Lowering Device, Controller, and Video Encoder)</t>
  </si>
  <si>
    <t>PUBLIC INTEREST FINDING SUMMARY</t>
  </si>
  <si>
    <t>06-450 RH Camera and Lowering Devices</t>
  </si>
  <si>
    <t>06-491 MM Adjustable Signal Heads</t>
  </si>
  <si>
    <t>07-394B AC Network Hardware</t>
  </si>
  <si>
    <t>27-800-02 Fixed-Portable Traffic Data Collection Systems</t>
  </si>
  <si>
    <t>27-800-03.02 Portable Cameras</t>
  </si>
  <si>
    <t>27-900-03 VMS Portable</t>
  </si>
  <si>
    <t>27-900-05 LED Modules for Vehicle Traffic Signal Heads</t>
  </si>
  <si>
    <t>28-047-01 VMS Fixed (A,B,C, &amp; D)</t>
  </si>
  <si>
    <t>29-500-75.01 WTMC Transmitter</t>
  </si>
  <si>
    <t>29-500-76.01 WTMC Antenna</t>
  </si>
  <si>
    <t>29-500-80.02 Accessible Pedestrian Signal Systems</t>
  </si>
  <si>
    <t>30-500-76.01 Adjustable Signal Heads</t>
  </si>
  <si>
    <t>06-450</t>
  </si>
  <si>
    <t>PUBLIC INTEREST FINDINGS</t>
  </si>
  <si>
    <t>SOLE SOURCE</t>
  </si>
  <si>
    <t>Signal Controller/ Cabinet</t>
  </si>
  <si>
    <t>Roadway Weather Info System (RWIS)</t>
  </si>
  <si>
    <t>Opticom</t>
  </si>
  <si>
    <r>
      <t>T=</t>
    </r>
    <r>
      <rPr>
        <b/>
        <sz val="11"/>
        <rFont val="Arial"/>
        <family val="2"/>
      </rPr>
      <t>The following items will be supplied by the Delaware Department of Transportation to be installed as part of this project.  Public Interest Finding (PIF) and sole source approvals are available upon request.</t>
    </r>
  </si>
  <si>
    <t>Strain Pole Camera Mounting Adapter (Includes Cable Assembly)</t>
  </si>
  <si>
    <t>Outside Plant-Fiber Optic Installation, Statewide</t>
  </si>
  <si>
    <t>Price</t>
  </si>
  <si>
    <t>DOT1003-PED_SIGNAL_DIS Pedestrian Signals Push Buttons, Statewide</t>
  </si>
  <si>
    <t>1507 Outside Plant-Fiber Optic Installation, Statewide</t>
  </si>
  <si>
    <t>NO.</t>
  </si>
  <si>
    <t>REMARKS</t>
  </si>
  <si>
    <t>REMOVE</t>
  </si>
  <si>
    <t>INSTALL</t>
  </si>
  <si>
    <t>ADOPT A HIGHWAY</t>
  </si>
  <si>
    <t>HIGHWAY LIGHTING ESTIMATE</t>
  </si>
  <si>
    <t>SHEET
NO.</t>
  </si>
  <si>
    <t>QTY.</t>
  </si>
  <si>
    <t>SIGN
WIDTH
(IN)</t>
  </si>
  <si>
    <t>SIGN
HEIGHT
(IN)</t>
  </si>
  <si>
    <t>SIGN
AREA (SF)</t>
  </si>
  <si>
    <t>POST
INSTALLATION
TYPE</t>
  </si>
  <si>
    <t>Single Post Installed</t>
  </si>
  <si>
    <t>Multiple Post Installed</t>
  </si>
  <si>
    <t>REMOVE(EVAL)</t>
  </si>
  <si>
    <t>INSTALL(EVAL)</t>
  </si>
  <si>
    <t>PAGE TOTALS</t>
  </si>
  <si>
    <t>JOB TOTALS</t>
  </si>
  <si>
    <t>Enter quantity of sign(s)</t>
  </si>
  <si>
    <r>
      <t xml:space="preserve">A description is assigned to the new sign from a list on the Signing Items tab
</t>
    </r>
    <r>
      <rPr>
        <b/>
        <sz val="10"/>
        <color rgb="FFFF0000"/>
        <rFont val="MS Sans Serif"/>
        <family val="2"/>
      </rPr>
      <t>Example =IF(ISNUMBER($D4),(VLOOKUP($D4,'Signing Items'!$A$2:$D$781,2,FALSE)),IF(ISTEXT($D4),(VLOOKUP($D4,'Signing Items'!$A$2:$D$781,2,FALSE))," "))</t>
    </r>
  </si>
  <si>
    <t>Enter sign width in inches</t>
  </si>
  <si>
    <t>Enter sign height in inches</t>
  </si>
  <si>
    <r>
      <t xml:space="preserve">Calculates sign area, multiplies Column H and N then divides by 144 to get square footage of sign
</t>
    </r>
    <r>
      <rPr>
        <b/>
        <sz val="10"/>
        <color rgb="FFFF0000"/>
        <rFont val="MS Sans Serif"/>
        <family val="2"/>
      </rPr>
      <t>Example =SUM(H??*N??)/144</t>
    </r>
  </si>
  <si>
    <r>
      <t xml:space="preserve">Looks @ Column T (Sign Disposition) if "Remove", "Reposition", or "Renew" = true, if not = false
</t>
    </r>
    <r>
      <rPr>
        <b/>
        <sz val="10"/>
        <color rgb="FFFF0000"/>
        <rFont val="MS Sans Serif"/>
        <family val="2"/>
      </rPr>
      <t>Example =OR(T??="REMOVE", T??="REPOSITION", T??="RENEW")</t>
    </r>
  </si>
  <si>
    <r>
      <rPr>
        <sz val="10"/>
        <rFont val="MS Sans Serif"/>
        <family val="2"/>
      </rPr>
      <t>Looks @ Column V, if True =1, if false =0, then multiplied by Column E &amp; Q</t>
    </r>
    <r>
      <rPr>
        <b/>
        <sz val="10"/>
        <color rgb="FFFF0000"/>
        <rFont val="MS Sans Serif"/>
        <family val="2"/>
      </rPr>
      <t xml:space="preserve">
Example =IF(V??=TRUE, 1,0)*E??*Q??</t>
    </r>
  </si>
  <si>
    <r>
      <rPr>
        <sz val="10"/>
        <rFont val="MS Sans Serif"/>
        <family val="2"/>
      </rPr>
      <t>Looks @ Column X, if True =1, if false =0, then multiplied by Column E &amp; Q</t>
    </r>
    <r>
      <rPr>
        <b/>
        <sz val="10"/>
        <color rgb="FFFF0000"/>
        <rFont val="MS Sans Serif"/>
        <family val="2"/>
      </rPr>
      <t xml:space="preserve">
Example =IF(X??=TRUE, 1,0)*E??*Q??</t>
    </r>
  </si>
  <si>
    <r>
      <t xml:space="preserve">Looks @ Column Z (Sign Disposition) if "Remove", "Reposition", or "Renew" = true, if not = false
</t>
    </r>
    <r>
      <rPr>
        <b/>
        <sz val="10"/>
        <color rgb="FFFF0000"/>
        <rFont val="MS Sans Serif"/>
        <family val="2"/>
      </rPr>
      <t>Example =OR(Z??="REMOVE", Z??="REPOSITION", Z??="RENEW")</t>
    </r>
  </si>
  <si>
    <r>
      <t xml:space="preserve">Multiplier - Looks @ Column AB, if True, multiplier of 1, if false multiplier of 0
</t>
    </r>
    <r>
      <rPr>
        <b/>
        <sz val="10"/>
        <color rgb="FFFF0000"/>
        <rFont val="MS Sans Serif"/>
        <family val="2"/>
      </rPr>
      <t>Example =IF(AB??=TRUE, 1,0)</t>
    </r>
  </si>
  <si>
    <r>
      <rPr>
        <sz val="10"/>
        <rFont val="MS Sans Serif"/>
        <family val="2"/>
      </rPr>
      <t>Looks @ Column E, K, M, S &amp; AC to determine amount of sign posts removed</t>
    </r>
    <r>
      <rPr>
        <b/>
        <sz val="10"/>
        <color rgb="FFFF0000"/>
        <rFont val="MS Sans Serif"/>
        <family val="2"/>
      </rPr>
      <t xml:space="preserve">
Example =E??*K??*M??*S??*AC??</t>
    </r>
  </si>
  <si>
    <r>
      <rPr>
        <sz val="10"/>
        <rFont val="MS Sans Serif"/>
        <family val="2"/>
      </rPr>
      <t>Looks @ Column E, K, M, S &amp; AF to determine amount of sign posts installed</t>
    </r>
    <r>
      <rPr>
        <b/>
        <sz val="10"/>
        <color rgb="FFFF0000"/>
        <rFont val="MS Sans Serif"/>
        <family val="2"/>
      </rPr>
      <t xml:space="preserve">
Example =E??*K??*M??*S??*AF??</t>
    </r>
  </si>
  <si>
    <r>
      <rPr>
        <sz val="10"/>
        <rFont val="MS Sans Serif"/>
        <family val="2"/>
      </rPr>
      <t>Looks at Column AI for SOIL, if true adds Columns Y &amp; AG, if false = 0</t>
    </r>
    <r>
      <rPr>
        <b/>
        <sz val="10"/>
        <color rgb="FFFF0000"/>
        <rFont val="MS Sans Serif"/>
        <family val="2"/>
      </rPr>
      <t xml:space="preserve">
Example =IF(AH??="SOIL",(Y??+AG??),0)</t>
    </r>
  </si>
  <si>
    <r>
      <rPr>
        <sz val="10"/>
        <rFont val="MS Sans Serif"/>
        <family val="2"/>
      </rPr>
      <t>Looks at Column AI for CONCRETE, if true adds Columns Y &amp; AG, if false = 0</t>
    </r>
    <r>
      <rPr>
        <b/>
        <sz val="10"/>
        <color rgb="FFFF0000"/>
        <rFont val="MS Sans Serif"/>
        <family val="2"/>
      </rPr>
      <t xml:space="preserve">
Example =IF(AH??="CONCRETE",(Y??+AG??),0)</t>
    </r>
  </si>
  <si>
    <t>REPOSITION</t>
  </si>
  <si>
    <t>0-6"</t>
  </si>
  <si>
    <t>RENEW</t>
  </si>
  <si>
    <t>&gt;6"</t>
  </si>
  <si>
    <t>NEW</t>
  </si>
  <si>
    <t>Fill
Quantity</t>
  </si>
  <si>
    <t>Manually enter
Width &amp; Height</t>
  </si>
  <si>
    <t>Pull down box -
Select Disposition</t>
  </si>
  <si>
    <t>Select Post Installation type</t>
  </si>
  <si>
    <t>R1-1(18)</t>
  </si>
  <si>
    <t>STOP</t>
  </si>
  <si>
    <t>R1-1(24)</t>
  </si>
  <si>
    <t>STOP (on stop/slow paddle)</t>
  </si>
  <si>
    <t>YIELD</t>
  </si>
  <si>
    <t>R1-2(30)</t>
  </si>
  <si>
    <t>R1-2aP(24)</t>
  </si>
  <si>
    <t>TO ONCOMING TRAFFIC (plaque)</t>
  </si>
  <si>
    <t>R1-2aP(36)</t>
  </si>
  <si>
    <t>R1-2aP(48)</t>
  </si>
  <si>
    <t>R1-2aP-DE(24)</t>
  </si>
  <si>
    <t>TO U-TURNING TRAFFIC (plaque)</t>
  </si>
  <si>
    <t>R1-2aP-DE(36)</t>
  </si>
  <si>
    <t>R1-2aP-DE1(24)</t>
  </si>
  <si>
    <t>R1-2aP-DE1(36)</t>
  </si>
  <si>
    <t>R1-3P(18)</t>
  </si>
  <si>
    <t>ALL WAY(plaque)</t>
  </si>
  <si>
    <t>R1-3P(30)</t>
  </si>
  <si>
    <t>R1-5_R</t>
  </si>
  <si>
    <t>YIELD HERE TO PEDESTRIANS (Right with Pedestrian Symbol)</t>
  </si>
  <si>
    <t>R1-5_L</t>
  </si>
  <si>
    <t>YIELD HERE TO PEDESTRIANS (Left with Pedestrian Symbol)</t>
  </si>
  <si>
    <t>R1-5b_R</t>
  </si>
  <si>
    <t>R1-5b_L</t>
  </si>
  <si>
    <t>R1-6_R</t>
  </si>
  <si>
    <t>IN - STREET PEDESTRIAN CROSSING - YIELD</t>
  </si>
  <si>
    <t>R1-6_L</t>
  </si>
  <si>
    <t>R1-6a_R</t>
  </si>
  <si>
    <t>IN - STREET PEDESTRIAN CROSSING - STOP</t>
  </si>
  <si>
    <t>R1-6a_L</t>
  </si>
  <si>
    <t>R1-6b_R</t>
  </si>
  <si>
    <t>IN - STREET PEDESTRIAN SCHOOL CROSSING - YIELD</t>
  </si>
  <si>
    <t>R1-6b_L</t>
  </si>
  <si>
    <t>R1-6c_R</t>
  </si>
  <si>
    <t>IN - STREET PEDESTRIAN SCHOOL CROSSING - STOP</t>
  </si>
  <si>
    <t>R1-6c_L</t>
  </si>
  <si>
    <t>R1-7</t>
  </si>
  <si>
    <t>WAIT ON STOP</t>
  </si>
  <si>
    <t>R1-8</t>
  </si>
  <si>
    <t>GO ON SLOW</t>
  </si>
  <si>
    <t>R1-9</t>
  </si>
  <si>
    <t>OVERHEAD YIELD TO PEDESTRIAN</t>
  </si>
  <si>
    <t>R1-9a</t>
  </si>
  <si>
    <t>OVERHEAD STOP FOR PEDESTRIAN</t>
  </si>
  <si>
    <t>R1-10P</t>
  </si>
  <si>
    <t>EXCEPT RIGHT TURN (plaque)</t>
  </si>
  <si>
    <t>R2-1(18)</t>
  </si>
  <si>
    <t>SPEED LIMIT (Blank - 18x24)</t>
  </si>
  <si>
    <t>SPEED LIMIT (Blank - 24x30)</t>
  </si>
  <si>
    <t>SPEED LIMIT (Blank - 36x48)</t>
  </si>
  <si>
    <t>SPEED LIMIT (Blank - 48x60)</t>
  </si>
  <si>
    <t>R2-1-25(18)</t>
  </si>
  <si>
    <t>SPEED LIMIT (25 MPH - 18x24)</t>
  </si>
  <si>
    <t>SPEED LIMIT (25 MPH - 24x30)</t>
  </si>
  <si>
    <t>SPEED LIMIT (25 MPH - 36x48)</t>
  </si>
  <si>
    <t>SPEED LIMIT (25 MPH - 48x60)</t>
  </si>
  <si>
    <t>SPEED LIMIT (30 MPH - 18x24)</t>
  </si>
  <si>
    <t>SPEED LIMIT (30 MPH - 24x30)</t>
  </si>
  <si>
    <t>SPEED LIMIT (30 MPH - 36x48)</t>
  </si>
  <si>
    <t>SPEED LIMIT (30 MPH - 48x60)</t>
  </si>
  <si>
    <t>R2-1-35(18)</t>
  </si>
  <si>
    <t>SPEED LIMIT (35 MPH - 18x24)</t>
  </si>
  <si>
    <t>SPEED LIMIT (35 MPH - 24x30)</t>
  </si>
  <si>
    <t>SPEED LIMIT (35 MPH - 36x48)</t>
  </si>
  <si>
    <t>SPEED LIMIT (35 MPH - 48x60)</t>
  </si>
  <si>
    <t>R2-1-40(18)</t>
  </si>
  <si>
    <t>SPEED LIMIT (40 MPH - 18x24)</t>
  </si>
  <si>
    <t>SPEED LIMIT (40 MPH - 24x30)</t>
  </si>
  <si>
    <t>SPEED LIMIT (40 MPH - 36x48)</t>
  </si>
  <si>
    <t>SPEED LIMIT (40 MPH - 48x60)</t>
  </si>
  <si>
    <t>R2-1-45(18)</t>
  </si>
  <si>
    <t>SPEED LIMIT (45 MPH - 18x24)</t>
  </si>
  <si>
    <t>SPEED LIMIT (45 MPH - 24x30)</t>
  </si>
  <si>
    <t>SPEED LIMIT (45 MPH - 36x48)</t>
  </si>
  <si>
    <t>SPEED LIMIT (45 MPH - 48x60)</t>
  </si>
  <si>
    <t>R2-1-50(18)</t>
  </si>
  <si>
    <t>SPEED LIMIT (50 MPH - 18x24)</t>
  </si>
  <si>
    <t>SPEED LIMIT (50 MPH - 24x30)</t>
  </si>
  <si>
    <t>SPEED LIMIT (50 MPH - 36x48)</t>
  </si>
  <si>
    <t>SPEED LIMIT (50 MPH - 48x60)</t>
  </si>
  <si>
    <t>R2-1-55(18)</t>
  </si>
  <si>
    <t>SPEED LIMIT (55 MPH - 18x24)</t>
  </si>
  <si>
    <t>SPEED LIMIT (55 MPH - 24x30)</t>
  </si>
  <si>
    <t>SPEED LIMIT (55 MPH - 36x48)</t>
  </si>
  <si>
    <t>SPEED LIMIT (55 MPH - 48x60)</t>
  </si>
  <si>
    <t>R2-1-65(18)</t>
  </si>
  <si>
    <t>SPEED LIMIT (65 MPH - 18x24)</t>
  </si>
  <si>
    <t>R2-1-65(24)</t>
  </si>
  <si>
    <t>SPEED LIMIT (65 MPH - 24x30)</t>
  </si>
  <si>
    <t>R2-1-65(36)</t>
  </si>
  <si>
    <t>SPEED LIMIT (65 MPH - 36x48)</t>
  </si>
  <si>
    <t>R2-1-65(48)</t>
  </si>
  <si>
    <t>SPEED LIMIT (65 MPH - 48x60)</t>
  </si>
  <si>
    <t>R2-2P(24)</t>
  </si>
  <si>
    <t>TRUCK SPEED LIMIT -  24x24 (plaque)</t>
  </si>
  <si>
    <t>R2-2P(36)</t>
  </si>
  <si>
    <t>TRUCK SPEED LIMIT - 36x36 (plaque)</t>
  </si>
  <si>
    <t>R2-2P(48)</t>
  </si>
  <si>
    <t>TRUCK SPEED LIMIT - 48x48 (plaque)</t>
  </si>
  <si>
    <t>R2-3P(24)</t>
  </si>
  <si>
    <t>NIGHT SPEED LIMIT -  24x24 (plaque)</t>
  </si>
  <si>
    <t>R2-3P(36)</t>
  </si>
  <si>
    <t>NIGHT SPEED LIMIT - 36x36 (plaque)</t>
  </si>
  <si>
    <t>R2-3P(48)</t>
  </si>
  <si>
    <t>NIGHT SPEED LIMIT - 48x48 (plaque)</t>
  </si>
  <si>
    <t>R2-4P(24)</t>
  </si>
  <si>
    <t>MINIMUM SPEED LIMIT -  24x30 (plaque)</t>
  </si>
  <si>
    <t>R2-4P(36)</t>
  </si>
  <si>
    <t>MINIMUM SPEED LIMIT -  36x48 (plaque)</t>
  </si>
  <si>
    <t>R2-4P(48)</t>
  </si>
  <si>
    <t>MINIMUM SPEED LIMIT -  48x60 (plaque)</t>
  </si>
  <si>
    <t>R2-4a(24)</t>
  </si>
  <si>
    <t>COMBINED SPEED LIMIT - 24x48</t>
  </si>
  <si>
    <t>R2-4a(36)</t>
  </si>
  <si>
    <t>COMBINED SPEED LIMIT - 36x72</t>
  </si>
  <si>
    <t>R2-4a(48)</t>
  </si>
  <si>
    <t>COMBINED SPEED LIMIT - 48x96</t>
  </si>
  <si>
    <t>R2-5P</t>
  </si>
  <si>
    <t>UNLESS OTHERWISE POSTED (plaque)</t>
  </si>
  <si>
    <t>R2-5aP</t>
  </si>
  <si>
    <t>CITYWIDE (plaque)</t>
  </si>
  <si>
    <t>R2-5bP</t>
  </si>
  <si>
    <t>NEIGHBORHOOD(plaque)</t>
  </si>
  <si>
    <t>R2-5cP</t>
  </si>
  <si>
    <t>RESIDENTIAL (plaque)</t>
  </si>
  <si>
    <t>R2-6P(24)</t>
  </si>
  <si>
    <t>FINES HIGHER - 24x18 (plaque)</t>
  </si>
  <si>
    <t>R2-6P(36)</t>
  </si>
  <si>
    <t>FINES HIGHER - 36x24 (plaque)</t>
  </si>
  <si>
    <t>R2-6p(48)</t>
  </si>
  <si>
    <t>FINES HIGHER - 48x36 (plaque)</t>
  </si>
  <si>
    <t>R2-6aP(24)</t>
  </si>
  <si>
    <t>FINES DOUBLE - 24x18 (plaque)</t>
  </si>
  <si>
    <t>R2-6aP(36)</t>
  </si>
  <si>
    <t>FINES DOUBLE - 36x24 (plaque)</t>
  </si>
  <si>
    <t>R2-6aP(48)</t>
  </si>
  <si>
    <t>FINES DOUBLE - 48x36 (plaque)</t>
  </si>
  <si>
    <t>R2-6bP(24)</t>
  </si>
  <si>
    <t>$XX FINES - 24x18 (plaque)</t>
  </si>
  <si>
    <t>R2-6bP(36)</t>
  </si>
  <si>
    <t>$XX FINES - 36x24 (plaque)</t>
  </si>
  <si>
    <t>R2-6bP(48)</t>
  </si>
  <si>
    <t>$XX FINES - 48x36 (plaque)</t>
  </si>
  <si>
    <t>R2-10(24)</t>
  </si>
  <si>
    <t>BEGIN HIGHER FINES ZONE - 24x30</t>
  </si>
  <si>
    <t>R2-10(36)</t>
  </si>
  <si>
    <t>BEGIN HIGHER FINES ZONE - 36x48</t>
  </si>
  <si>
    <t>R2-10(48)</t>
  </si>
  <si>
    <t>BEGIN HIGHER FINES ZONE - 48x60</t>
  </si>
  <si>
    <t>R2-11(24)</t>
  </si>
  <si>
    <t>END HIGHER FINES ZONE - 24x30</t>
  </si>
  <si>
    <t>R2-11(36)</t>
  </si>
  <si>
    <t>END HIGHER FINES ZONE - 36x48</t>
  </si>
  <si>
    <t>R2-11(48)</t>
  </si>
  <si>
    <t>END HIGHER FINES ZONE - 48x60</t>
  </si>
  <si>
    <t>R2-12</t>
  </si>
  <si>
    <t>END WORK ZONE SPEED LIMIT</t>
  </si>
  <si>
    <t>RIGHT TURN PROHIBITION (Symbol) - 24x24</t>
  </si>
  <si>
    <t>RIGHT TURN PROHIBITION (Symbol) - 36x36</t>
  </si>
  <si>
    <t>RIGHT TURN PROHIBITION (Symbol) - 48x48</t>
  </si>
  <si>
    <t>R3-1a(24)</t>
  </si>
  <si>
    <t>NO RIGHT TURN ACROSS TRACKS - 24x30</t>
  </si>
  <si>
    <t>R3-1a(30)</t>
  </si>
  <si>
    <t>NO RIGHT TURN ACROSS TRACKS - 30x36</t>
  </si>
  <si>
    <t>LEFT TURN PROHIBITION (Symbol) - 24x24</t>
  </si>
  <si>
    <t>LEFT TURN PROHIBITION (Symbol) - 36x36</t>
  </si>
  <si>
    <t>LEFT TURN PROHIBITION (Symbol) - 48x48</t>
  </si>
  <si>
    <t>R3-2a(24)</t>
  </si>
  <si>
    <t>NO LEFT TURN ACROSS TRACKS - 24x30</t>
  </si>
  <si>
    <t>R3-2a(30)</t>
  </si>
  <si>
    <t>NO LEFT TURN ACROSS TRACKS - 30x36</t>
  </si>
  <si>
    <t>NO TURNS - 24x24</t>
  </si>
  <si>
    <t>NO TURNS - 36x36</t>
  </si>
  <si>
    <t>NO TURNS - 48x48</t>
  </si>
  <si>
    <t>R3-3-DE(24)</t>
  </si>
  <si>
    <t>NO TURNS OFFICIAL USE ONLY - 24"x24"</t>
  </si>
  <si>
    <t>R3-3-DE(36)</t>
  </si>
  <si>
    <t>NO TURNS OFFICIAL USE ONLY - 36"x36"</t>
  </si>
  <si>
    <t>U - TURN PROHIBITION (Symbol) - 24x24</t>
  </si>
  <si>
    <t>U - TURN PROHIBITION (Symbol) - 36x36</t>
  </si>
  <si>
    <t>U - TURN PROHIBITION (Symbol) - 48x48</t>
  </si>
  <si>
    <t>R3-5_L</t>
  </si>
  <si>
    <t>MANDATORY MOVEMENT LANE CONTROL (Left)</t>
  </si>
  <si>
    <t>R3-5_R</t>
  </si>
  <si>
    <t>MANDATORY MOVEMENT LANE CONTROL (Right)</t>
  </si>
  <si>
    <t>MANDATORY MOVEMENT LANE CONTROL (Ahead)</t>
  </si>
  <si>
    <t>R3-5bP</t>
  </si>
  <si>
    <t>LEFT LANE (plaque)</t>
  </si>
  <si>
    <t>R3-5cP</t>
  </si>
  <si>
    <t>HOV 2+ (plaque)</t>
  </si>
  <si>
    <t>R3-5dP</t>
  </si>
  <si>
    <t>TAXI LANE (plaque)</t>
  </si>
  <si>
    <t>R3-5eP</t>
  </si>
  <si>
    <t>CENTER LANE (plaque)</t>
  </si>
  <si>
    <t>R3-5fP</t>
  </si>
  <si>
    <t>RIGHT LANE (plaque)</t>
  </si>
  <si>
    <t>R3-5gP</t>
  </si>
  <si>
    <t>BUS LANE (plaque)</t>
  </si>
  <si>
    <t>R3-6_R</t>
  </si>
  <si>
    <t>OPTIONAL MOVEMENT LANE CONTROL (Ahead, Right)</t>
  </si>
  <si>
    <t>R3-6_L</t>
  </si>
  <si>
    <t>OPTIONAL MOVEMENT LANE CONTROL (Ahead, Left)</t>
  </si>
  <si>
    <t>R3-7_R(30)</t>
  </si>
  <si>
    <t>RIGHT LANE MUST TURN RIGHT - 30"x30"</t>
  </si>
  <si>
    <t>R3-7_R(36)</t>
  </si>
  <si>
    <t>RIGHT LANE MUST TURN RIGHT - 36"x36"</t>
  </si>
  <si>
    <t>R3-7_L(30)</t>
  </si>
  <si>
    <t>LEFT LANE MUST TURN LEFT - 30"x30"</t>
  </si>
  <si>
    <t>R3-7_L(36)</t>
  </si>
  <si>
    <t>LEFT LANE MUST TURN LEFT - 36"x36"</t>
  </si>
  <si>
    <t>R3-8(30)</t>
  </si>
  <si>
    <t>ADVANCE INTERSECTION LANE CONTROL (Left, Left - Ahead) - 30"x30"</t>
  </si>
  <si>
    <t>R3-8(36)</t>
  </si>
  <si>
    <t>ADVANCE INTERSECTION LANE CONTROL (Left, Left - Ahead) - 36"x36"</t>
  </si>
  <si>
    <t>R3-8(48)</t>
  </si>
  <si>
    <t>ADVANCE INTERSECTION LANE CONTROL (Left, Left - Ahead) - 48"x48"</t>
  </si>
  <si>
    <t>R3-8a(48)</t>
  </si>
  <si>
    <t>ADVANCE INTERSECTION LANE CONTROL (Left, Left - Ahead, Right) - 48"x30"</t>
  </si>
  <si>
    <t>R3-8a(60)</t>
  </si>
  <si>
    <t>ADVANCE INTERSECTION LANE CONTROL (Left, Left - Ahead, Right) - 60"x36"</t>
  </si>
  <si>
    <t>R3-8b(48)</t>
  </si>
  <si>
    <t>ADVANCE INTERSECTION LANE CONTROL (Left, Ahead, Right) - 48"x30"</t>
  </si>
  <si>
    <t>R3-8b(60)</t>
  </si>
  <si>
    <t>ADVANCE INTERSECTION LANE CONTROL (Left, Ahead, Right) - 60"x36"</t>
  </si>
  <si>
    <t>TWO-WAY LEFT TURN ONLY (Overhead Mounted)</t>
  </si>
  <si>
    <t>TWO-WAY LEFT TURN ONLY (Ground Mounted) - 24"x36"</t>
  </si>
  <si>
    <t>TWO-WAY LEFT TURN ONLY (Ground Mounted) - 36"x48"</t>
  </si>
  <si>
    <t>R3-9cP</t>
  </si>
  <si>
    <t>BEGIN (plaque)</t>
  </si>
  <si>
    <t>R3-9dP</t>
  </si>
  <si>
    <t>END (plaque)</t>
  </si>
  <si>
    <t>R3-9e</t>
  </si>
  <si>
    <t>REVERSIBLE LANE CONTROL (Symbol)</t>
  </si>
  <si>
    <t>R3-9f(30)</t>
  </si>
  <si>
    <t>REVERSIBLE LANE CONTROL (Post-Mounted) - 30"x42"</t>
  </si>
  <si>
    <t>R3-9f(36)</t>
  </si>
  <si>
    <t>REVERSIBLE LANE CONTROL (Post-Mounted) - 36"x54"</t>
  </si>
  <si>
    <t>R3-9g</t>
  </si>
  <si>
    <t>ADVANCE REVERSIBLE LANE CONTROL TRANSITION SIGNING (End)</t>
  </si>
  <si>
    <t>R3-9h</t>
  </si>
  <si>
    <t>ADVANCE REVERSIBLE LANE CONTROL TRANSITION SIGNING (Begin)</t>
  </si>
  <si>
    <t>R3-9i</t>
  </si>
  <si>
    <t>END REVERSE LANE (Symbol)</t>
  </si>
  <si>
    <t>R3-10(30)</t>
  </si>
  <si>
    <t>HOV X+ ONLY X OR MORE PERSONS PER VEHICLE - 30x42</t>
  </si>
  <si>
    <t>R3-10(36)</t>
  </si>
  <si>
    <t>HOV X+ ONLY X OR MORE PERSONS PER VEHICLE - 36x60</t>
  </si>
  <si>
    <t>R3-10(78)</t>
  </si>
  <si>
    <t>HOV X+ ONLY X OR MORE PERSONS PER VEHICLE - 78x96</t>
  </si>
  <si>
    <t>INHERENTLY LOW EMISSION VEHICLES ALLOWED - 30x42</t>
  </si>
  <si>
    <t>INHERENTLY LOW EMISSION VEHICLES ALLOWED - 36x60</t>
  </si>
  <si>
    <t>R3-10a(78)</t>
  </si>
  <si>
    <t>INHERENTLY LOW EMISSION VEHICLES ALLOWED - 78x96</t>
  </si>
  <si>
    <t>R3-11(30)</t>
  </si>
  <si>
    <t>HOV X+ ONLY XAM - XAM MON-FRI - 30x42</t>
  </si>
  <si>
    <t>R3-11(36)</t>
  </si>
  <si>
    <t>HOV X+ ONLY XAM - XAM MON-FRI - 36x60</t>
  </si>
  <si>
    <t>R3-11(78)</t>
  </si>
  <si>
    <t>HOV X+ ONLY XAM - XAM MON-FRI - 78x96</t>
  </si>
  <si>
    <t>R3-11a(30)</t>
  </si>
  <si>
    <t>LEFT LANE - HOV X+ ONLY XAM - XAM MON-FRI - 30x42</t>
  </si>
  <si>
    <t>R3-11a(36)</t>
  </si>
  <si>
    <t>LEFT LANE - HOV X+ ONLY XAM - XAM MON-FRI - 36x60</t>
  </si>
  <si>
    <t>R3-11a(78)</t>
  </si>
  <si>
    <t>LEFT LANE - HOV X+ ONLY XAM - XAM MON-FRI - 78x96</t>
  </si>
  <si>
    <t>R3-11b(30)</t>
  </si>
  <si>
    <t>RIGHT LANE - BUSES ONLY XAM - XAM MON-FRI - 30x42</t>
  </si>
  <si>
    <t>R3-11b(36)</t>
  </si>
  <si>
    <t>RIGHT LANE - BUSES ONLY XAM - XAM MON-FRI - 36x60</t>
  </si>
  <si>
    <t>R3-11b(78)</t>
  </si>
  <si>
    <t>RIGHT LANE - BUSES ONLY XAM - XAM MON-FRI - 78x96</t>
  </si>
  <si>
    <t>R3-11b-DE(30)</t>
  </si>
  <si>
    <t>RIGHT LANE - BUSES BIKES RIGHT TURNS ONLY - 30x42</t>
  </si>
  <si>
    <t>R3-11b-DE(36)</t>
  </si>
  <si>
    <t>RIGHT LANE - BUSES BIKES RIGHT TURNS ONLY - 36x60</t>
  </si>
  <si>
    <t>R3-11b-DE(78)</t>
  </si>
  <si>
    <t>RIGHT LANE - BUSES BIKES RIGHT TURNS ONLYI - 78x96</t>
  </si>
  <si>
    <t>R3-11c(30)</t>
  </si>
  <si>
    <t>HOV X+ ONLY 24 HOURS - 30x42</t>
  </si>
  <si>
    <t>R3-11c(36)</t>
  </si>
  <si>
    <t>HOV X+ ONLY 24 HOURS - 36x60</t>
  </si>
  <si>
    <t>R3-11c(78)</t>
  </si>
  <si>
    <t>HOV X+ ONLY 24 HOURSI - 78x96</t>
  </si>
  <si>
    <t>R3-11P(30)</t>
  </si>
  <si>
    <t>MOTORCYCLES ALLOWED (plaque) - 30x15</t>
  </si>
  <si>
    <t>R3-11P(36)</t>
  </si>
  <si>
    <t>MOTORCYCLES ALLOWED (plaque) - 36x18</t>
  </si>
  <si>
    <t>R3-11P(78)</t>
  </si>
  <si>
    <t>MOTORCYCLES ALLOWED (plaque) - 78x36</t>
  </si>
  <si>
    <t>R3-12(30)</t>
  </si>
  <si>
    <t>HOV X+ LANE AHEAD - 30x42</t>
  </si>
  <si>
    <t>R3-12(36)</t>
  </si>
  <si>
    <t>HOV X+ LANE AHEAD - 36x60</t>
  </si>
  <si>
    <t>R3-12(48)</t>
  </si>
  <si>
    <t>HOV X+ LANE AHEAD - 48x84</t>
  </si>
  <si>
    <t>R3-12a(30)</t>
  </si>
  <si>
    <t>HOV X+ LANE ENDS - 30x42</t>
  </si>
  <si>
    <t>R3-12a(36)</t>
  </si>
  <si>
    <t>HOV X+ LANE ENDS - 36x60</t>
  </si>
  <si>
    <t>R3-12a(48)</t>
  </si>
  <si>
    <t>HOV X+ LANE ENDS - 48x84</t>
  </si>
  <si>
    <t>R3-12b(30)</t>
  </si>
  <si>
    <t>HOV LANE ENDS X MILE - 30x42</t>
  </si>
  <si>
    <t>R3-12b(36)</t>
  </si>
  <si>
    <t>HOV LANE ENDS X MILE  - 36x60</t>
  </si>
  <si>
    <t>R3-12b(48)</t>
  </si>
  <si>
    <t xml:space="preserve"> HOV LANE ENDS X MILE  - 48x84</t>
  </si>
  <si>
    <t>R3-12c(30)</t>
  </si>
  <si>
    <t>HOV RESTRICTION ENDS - 30x42</t>
  </si>
  <si>
    <t>R3-12c(36)</t>
  </si>
  <si>
    <t>HOV RESTRICTION ENDS - 36x60</t>
  </si>
  <si>
    <t>R3-12c(48)</t>
  </si>
  <si>
    <t>HOV RESTRICTION ENDS - 48x84</t>
  </si>
  <si>
    <t>R3-12d(30)</t>
  </si>
  <si>
    <t>HOV RESTRICTION ENDS X MILE - 30x42</t>
  </si>
  <si>
    <t>R3-12d(36)</t>
  </si>
  <si>
    <t>HOV RESTRICTION ENDS X MILE - 36x60</t>
  </si>
  <si>
    <t>R3-12d(48)</t>
  </si>
  <si>
    <t>HOV RESTRICTION ENDS X MILE - 48x84</t>
  </si>
  <si>
    <t>R3-12e(30)</t>
  </si>
  <si>
    <t>LEFT LANE - HOV X+ ONLY X MILE - 30x42</t>
  </si>
  <si>
    <t>R3-12e(36)</t>
  </si>
  <si>
    <t>LEFT LANE - HOV X+ ONLY X MILE - 36x60</t>
  </si>
  <si>
    <t>R3-12e(48)</t>
  </si>
  <si>
    <t>LEFT LANE - HOV X+ ONLY X MILE - 48x84</t>
  </si>
  <si>
    <t>R3-12f(30)</t>
  </si>
  <si>
    <t>BUS LANE AHEAD - 30x42</t>
  </si>
  <si>
    <t>R3-12f(36)</t>
  </si>
  <si>
    <t>BUS LANE AHEAD - 36x60</t>
  </si>
  <si>
    <t>R3-12f(48)</t>
  </si>
  <si>
    <t>BUS LANE AHEAD - 48x84</t>
  </si>
  <si>
    <t>R3-12g(30)</t>
  </si>
  <si>
    <t>BUS LANE ENDS - 30x42</t>
  </si>
  <si>
    <t>R3-12g(36)</t>
  </si>
  <si>
    <t>BUS LANE ENDS - 36x60</t>
  </si>
  <si>
    <t>R3-12g(48)</t>
  </si>
  <si>
    <t>BUS LANE ENDS - 48x84</t>
  </si>
  <si>
    <t>R3-12h(30)</t>
  </si>
  <si>
    <t>BUS LANE ENDS X MILE - 30x42</t>
  </si>
  <si>
    <t>R3-12h(36)</t>
  </si>
  <si>
    <t>BUS LANE ENDS X MILE - 36x60</t>
  </si>
  <si>
    <t>R3-12h(48)</t>
  </si>
  <si>
    <t>BUS LANE ENDS X MILE - 48x84</t>
  </si>
  <si>
    <t>R3-13(66)</t>
  </si>
  <si>
    <t>HOV X+ ONLY X OR MORE PERSONS PER VEHICLE - 66x36</t>
  </si>
  <si>
    <t>R3-13(84)</t>
  </si>
  <si>
    <t>HOV X+ ONLY X OR MORE PERSONS PER VEHICLE - 84x48</t>
  </si>
  <si>
    <t>R3-13(144)</t>
  </si>
  <si>
    <t>HOV X+ ONLY X OR MORE PERSONS PER VEHICLE - 144x78</t>
  </si>
  <si>
    <t>R3-13a(66)</t>
  </si>
  <si>
    <t>HOV X+ ONLY X OR MORE PERSONS PER VEHICLE XAM-XAM MON-FRI - 66x36</t>
  </si>
  <si>
    <t>R3-13a(84)</t>
  </si>
  <si>
    <t>HOV X+ ONLY X OR MORE PERSONS PER VEHICLE XAM-XAM MON-FRI - 84x48</t>
  </si>
  <si>
    <t>R3-13a(144)</t>
  </si>
  <si>
    <t>HOV X+ ONLY X OR MORE PERSONS PER VEHICLE XAM-XAM MON-FRI - 144x78</t>
  </si>
  <si>
    <t>R3-14(72)</t>
  </si>
  <si>
    <t>HOV X+ ONLY XAM-XAM MON-FRI (down arrow) - 72x60</t>
  </si>
  <si>
    <t>R3-14(96)</t>
  </si>
  <si>
    <t>HOV X+ ONLY XAM-XAM MON-FRI (down arrow) - 96x72</t>
  </si>
  <si>
    <t>R3-14(144)</t>
  </si>
  <si>
    <t>HOV X+ ONLY XAM-XAM MON-FRI (down arrow) - 144x108</t>
  </si>
  <si>
    <t>R3-14a(72)</t>
  </si>
  <si>
    <t>HOV X+ ONLY X:XXAM-X:XXAM MON-FRI (down arrow) - 72x60</t>
  </si>
  <si>
    <t>R3-14a(96)</t>
  </si>
  <si>
    <t>HOV X+ ONLY X:XXAM-X:XXAM MON-FRI (down arrow) - 96x72</t>
  </si>
  <si>
    <t>R3-14a(144)</t>
  </si>
  <si>
    <t>HOV X+ ONLY X:XXAM-X:XXAM MON-FRI (down arrow) - 144x108</t>
  </si>
  <si>
    <t>R3-14b(72)</t>
  </si>
  <si>
    <t>HOV X+ ONLY (down arrow) - 72x60</t>
  </si>
  <si>
    <t>R3-14b(96)</t>
  </si>
  <si>
    <t>HOV X+ ONLY (down arrow) - 96x72</t>
  </si>
  <si>
    <t>R3-14b(144)</t>
  </si>
  <si>
    <t>HOV X+ ONLY (down arrow) - 144x108</t>
  </si>
  <si>
    <t>R3-14c(90)</t>
  </si>
  <si>
    <t>BUSES - TAXIS ONLY XAM-XAM (down arrow) MON-FRI - 90x60</t>
  </si>
  <si>
    <t>R3-14c(108)</t>
  </si>
  <si>
    <t>BUSES - TAXIS ONLY XAM-XAM (down arrow) MON-FRI - 108x72</t>
  </si>
  <si>
    <t>R3-14c(156)</t>
  </si>
  <si>
    <t>BUSES - TAXIS ONLY XAM-XAM (down arrow) MON-FRI - 156x102</t>
  </si>
  <si>
    <t>R3-14c(168)</t>
  </si>
  <si>
    <t>BUSES - TAXIS ONLY XAM-XAM (down arrow) MON-FRI - 168x102</t>
  </si>
  <si>
    <t>R3-15(66)</t>
  </si>
  <si>
    <t>HOV X+ LANE AHEAD - 66x36</t>
  </si>
  <si>
    <t>R3-15(84)</t>
  </si>
  <si>
    <t>HOV X+ LANE AHEAD - 84x48</t>
  </si>
  <si>
    <t>R3-15(102)</t>
  </si>
  <si>
    <t>HOV X+ LANE AHEAD - 102x60</t>
  </si>
  <si>
    <t>R3-15a(78)</t>
  </si>
  <si>
    <t>HOV 2+ ONLY BEGINS X MILE (down arrow) - 78x42</t>
  </si>
  <si>
    <t>R3-15a(102)</t>
  </si>
  <si>
    <t>HOV 2+ ONLY BEGINS X MILE (down arrow) - 102x54</t>
  </si>
  <si>
    <t>R3-15a(132)</t>
  </si>
  <si>
    <t>HOV 2+ ONLY BEGINS X MILE (down arrow) - 132x72</t>
  </si>
  <si>
    <t>R3-15b(66)</t>
  </si>
  <si>
    <t>HOV LANE ENDS - 66x36</t>
  </si>
  <si>
    <t>R3-15b(84)</t>
  </si>
  <si>
    <t>HOV LANE ENDS - 84x48</t>
  </si>
  <si>
    <t>R3-15b(102)</t>
  </si>
  <si>
    <t>HOV LANE ENDS - 102x60</t>
  </si>
  <si>
    <t>R3-15c(66)</t>
  </si>
  <si>
    <t>HOV RESTRICTION ENDS - 66x36</t>
  </si>
  <si>
    <t>R3-15c(84)</t>
  </si>
  <si>
    <t>HOV RESTRICTION ENDS - 84x48</t>
  </si>
  <si>
    <t>R3-15c(102)</t>
  </si>
  <si>
    <t>HOV RESTRICTION ENDS - 102x60</t>
  </si>
  <si>
    <t>R3-15d(42)</t>
  </si>
  <si>
    <t>BUS LANE AHEAD - 42x36</t>
  </si>
  <si>
    <t>R3-15d(54)</t>
  </si>
  <si>
    <t>BUS LANE AHEAD - 54x48</t>
  </si>
  <si>
    <t>R3-15d(72)</t>
  </si>
  <si>
    <t>BUS LANE AHEAD - 72x60</t>
  </si>
  <si>
    <t>R3-15e(42)</t>
  </si>
  <si>
    <t>BUS LANE ENDS - 42x36</t>
  </si>
  <si>
    <t>R3-15e(54)</t>
  </si>
  <si>
    <t>BUS LANE ENDS - 54x48</t>
  </si>
  <si>
    <t>R3-15e(72)</t>
  </si>
  <si>
    <t>BUS LANE ENDS - 72x60</t>
  </si>
  <si>
    <t>BIKE LANE (Symbol)</t>
  </si>
  <si>
    <t>R3-17aP</t>
  </si>
  <si>
    <t>AHEAD (plaque)</t>
  </si>
  <si>
    <t>R3-17bP</t>
  </si>
  <si>
    <t>ENDS (plaque)</t>
  </si>
  <si>
    <t>COMBINATION U-TURN AND LEFT TURN PROHIBITION (Symbol) - 24x24</t>
  </si>
  <si>
    <t>COMBINATION U-TURN AND LEFT TURN PROHIBITION (Symbol) - 36x36</t>
  </si>
  <si>
    <t>COMBINATION U-TURN AND LEFT TURN PROHIBITION (Symbol) - 48x48</t>
  </si>
  <si>
    <t>R3-20_L</t>
  </si>
  <si>
    <t>BEGIN LEFT TURN LANE</t>
  </si>
  <si>
    <t>R3-20_R</t>
  </si>
  <si>
    <t>BEGIN RIGHT TURN LANE</t>
  </si>
  <si>
    <t>R3-20-DE</t>
  </si>
  <si>
    <t>TURN LANE</t>
  </si>
  <si>
    <t>ALL TURNS FROM RIGHT LANE</t>
  </si>
  <si>
    <t>R3-23a</t>
  </si>
  <si>
    <t>U TURN FROM RIGHT LANE</t>
  </si>
  <si>
    <t>ALL TURNS (with up arrow)</t>
  </si>
  <si>
    <t>R3-24a</t>
  </si>
  <si>
    <t>U AND LEFT TURNS (with up arrow)</t>
  </si>
  <si>
    <t>R3-24b</t>
  </si>
  <si>
    <t>U TURNS (with up arrow)</t>
  </si>
  <si>
    <t>R3-25</t>
  </si>
  <si>
    <t>ALL TURNS (with arrow)</t>
  </si>
  <si>
    <t>R3-25a</t>
  </si>
  <si>
    <t>U AND LEFT TURNS (with arrow)</t>
  </si>
  <si>
    <t>R3-25b</t>
  </si>
  <si>
    <t>U TURNS (with arrow)</t>
  </si>
  <si>
    <t>R3-26</t>
  </si>
  <si>
    <t>U AND LEFT TURNS (with up arrow_leftside)</t>
  </si>
  <si>
    <t>R3-26a</t>
  </si>
  <si>
    <t>U TURNS (with up arrow_leftside)</t>
  </si>
  <si>
    <t>R3-27(24)</t>
  </si>
  <si>
    <t>THRU MOVEMENT PROHIBITION (Symbol) - 24x24</t>
  </si>
  <si>
    <t>R3-27(36)</t>
  </si>
  <si>
    <t>THRU MOVEMENT PROHIBITION (Symbol) - 36x36</t>
  </si>
  <si>
    <t>R3-27(48)</t>
  </si>
  <si>
    <t>THRU MOVEMENT PROHIBITION (Symbol) - 48x48</t>
  </si>
  <si>
    <t>R3-28</t>
  </si>
  <si>
    <t>TOLL RATE</t>
  </si>
  <si>
    <t>R3-29P</t>
  </si>
  <si>
    <t>PAY TOLL (plaque)</t>
  </si>
  <si>
    <t>R3-30P</t>
  </si>
  <si>
    <t>TAKE TICKET (plaque)</t>
  </si>
  <si>
    <t>R3-33</t>
  </si>
  <si>
    <t>RIGHT LANE MUST EXIT</t>
  </si>
  <si>
    <t>R3-40(54)</t>
  </si>
  <si>
    <t>HOV X+ ONLY X OR MORE PERSONS PER VEHICLE - 54x66</t>
  </si>
  <si>
    <t>R3-40(66)</t>
  </si>
  <si>
    <t>HOV X+ ONLY X OR MORE PERSONS PER VEHICLE - 66x78</t>
  </si>
  <si>
    <t>R3-42(48)</t>
  </si>
  <si>
    <t>EXPRESS LANE ENDS - 48x60</t>
  </si>
  <si>
    <t>R3-42(60)</t>
  </si>
  <si>
    <t>EXPRESS LANE ENDS - 60x78</t>
  </si>
  <si>
    <t>R3-42a(48)</t>
  </si>
  <si>
    <t>EXPRESS LANE ENDS X MILE - 48x66</t>
  </si>
  <si>
    <t>R3-42a(60)</t>
  </si>
  <si>
    <t>EXPRESS LANE ENDS X MILE - 60x84</t>
  </si>
  <si>
    <t>R3-42b(48)</t>
  </si>
  <si>
    <t>EXPRESS RESTRICTION ENDS - 48x60</t>
  </si>
  <si>
    <t>R3-42b(60)</t>
  </si>
  <si>
    <t>EXPRESS RESTRICTION ENDS - 60x78</t>
  </si>
  <si>
    <t>R3-42c(48)</t>
  </si>
  <si>
    <t>EXPRESS RESTRICTION ENDS X MILE - 48x66</t>
  </si>
  <si>
    <t>R3-42c(60)</t>
  </si>
  <si>
    <t>EXPRESS RESTRICTION ENDS X MILE - 60x84</t>
  </si>
  <si>
    <t>R3-43</t>
  </si>
  <si>
    <t>HOV X+ X OR MORE PERSONS PER VEHICLE</t>
  </si>
  <si>
    <t>R3-44</t>
  </si>
  <si>
    <t>PRICED MANAGED LANE PERIODS OF OPERATION</t>
  </si>
  <si>
    <t>R3-44a</t>
  </si>
  <si>
    <t>R3-45</t>
  </si>
  <si>
    <t>EXPRESS LANE ENDS</t>
  </si>
  <si>
    <t>R3-45a</t>
  </si>
  <si>
    <t>EXPRESS RESTRICTION ENDS</t>
  </si>
  <si>
    <t>R3-48</t>
  </si>
  <si>
    <t>PRICED MANAGED LANE TOLL RATE</t>
  </si>
  <si>
    <t>R3-48a</t>
  </si>
  <si>
    <t>R4-1(12)</t>
  </si>
  <si>
    <t>DO NOT PASS - 12x18</t>
  </si>
  <si>
    <t>R4-1(18)</t>
  </si>
  <si>
    <t>DO NOT PASS - 18x24</t>
  </si>
  <si>
    <t>DO NOT PASS - 24x30</t>
  </si>
  <si>
    <t>DO NOT PASS - 36x48</t>
  </si>
  <si>
    <t>DO NOT PASS - 48x60</t>
  </si>
  <si>
    <t>R4-2(12)</t>
  </si>
  <si>
    <t>PASS WITH CARE - 12x18</t>
  </si>
  <si>
    <t>R4-2(18)</t>
  </si>
  <si>
    <t>PASS WITH CARE - 18x24</t>
  </si>
  <si>
    <t>R4-2(24)</t>
  </si>
  <si>
    <t>PASS WITH CARE - 24x30</t>
  </si>
  <si>
    <t>R4-2(36)</t>
  </si>
  <si>
    <t>PASS WITH CARE - 36x48</t>
  </si>
  <si>
    <t>R4-2(48)</t>
  </si>
  <si>
    <t>PASS WITH CARE - 48x60</t>
  </si>
  <si>
    <t>R4-3(12)</t>
  </si>
  <si>
    <t>SLOWER TRAFFIC KEEP RIGHT - 12x18</t>
  </si>
  <si>
    <t>R4-3(18)</t>
  </si>
  <si>
    <t>SLOWER TRAFFIC KEEP RIGHT - 18x24</t>
  </si>
  <si>
    <t>SLOWER TRAFFIC KEEP RIGHT - 24x30</t>
  </si>
  <si>
    <t>SLOWER TRAFFIC KEEP RIGHT - 36x48</t>
  </si>
  <si>
    <t>SLOWER TRAFFIC KEEP RIGHT - 48x60</t>
  </si>
  <si>
    <t>TRUCK KEEP RIGHT EXCEPT LEFT TURNS</t>
  </si>
  <si>
    <t>NO TRUCK LEFT LANE EXCEPT LEFT TURNS</t>
  </si>
  <si>
    <t>BEGIN RIGHT TURN LANE YIELD TO BIKES</t>
  </si>
  <si>
    <t>R4-4-DE</t>
  </si>
  <si>
    <t>RIGHT TURNS YIELD TO BIKE</t>
  </si>
  <si>
    <t>TRUCKS USE RIGHT LANE - 24x30</t>
  </si>
  <si>
    <t>TRUCKS USE RIGHT LANE - 36x48</t>
  </si>
  <si>
    <t>TRUCKS USE RIGHT LANE - 48x60</t>
  </si>
  <si>
    <t>R4-7(12)</t>
  </si>
  <si>
    <t>KEEP RIGHT (Symbol) - 12x18</t>
  </si>
  <si>
    <t>R4-7(18)</t>
  </si>
  <si>
    <t>KEEP RIGHT (Symbol) - 18x24</t>
  </si>
  <si>
    <t>KEEP RIGHT (Symbol) - 24x30</t>
  </si>
  <si>
    <t>KEEP RIGHT (Symbol) - 36x48</t>
  </si>
  <si>
    <t>KEEP RIGHT (Symbol) - 48x60</t>
  </si>
  <si>
    <t>R4-7a(18)</t>
  </si>
  <si>
    <t>KEEP RIGHT (Arrow) - 18x24</t>
  </si>
  <si>
    <t>KEEP RIGHT (Arrow) - 24x30</t>
  </si>
  <si>
    <t>KEEP RIGHT (Arrow) - 36x48</t>
  </si>
  <si>
    <t>KEEP RIGHT (Arrow) - 48x60</t>
  </si>
  <si>
    <t>R4-7b(18)</t>
  </si>
  <si>
    <t>KEEP RIGHT (Up arrow) - 18x24</t>
  </si>
  <si>
    <t>R4-7b(24)</t>
  </si>
  <si>
    <t>KEEP RIGHT (Up arrow) - 24x30</t>
  </si>
  <si>
    <t>R4-7b(36)</t>
  </si>
  <si>
    <t>KEEP RIGHT (Up arrow) - 36x48</t>
  </si>
  <si>
    <t>R4-7b(48)</t>
  </si>
  <si>
    <t>KEEP RIGHT (Up arrow) - 48x60</t>
  </si>
  <si>
    <t>R4-7c</t>
  </si>
  <si>
    <t>NARROW KEEP RIGHT</t>
  </si>
  <si>
    <t>R4-8(18)</t>
  </si>
  <si>
    <t>KEEP LEFT (Symbol) - 18x24</t>
  </si>
  <si>
    <t>KEEP LEFT (Symbol) - 24x30</t>
  </si>
  <si>
    <t>KEEP LEFT (Symbol) - 36x48</t>
  </si>
  <si>
    <t>KEEP LEFT (Symbol) - 48x60</t>
  </si>
  <si>
    <t>R4-8a(18)</t>
  </si>
  <si>
    <t>KEEP LEFT (Arrow) - 18x24</t>
  </si>
  <si>
    <t>KEEP LEFT (Arrow) - 24x30</t>
  </si>
  <si>
    <t>KEEP LEFT (Arrow) - 36x48</t>
  </si>
  <si>
    <t>KEEP LEFT (Arrow) - 48x60</t>
  </si>
  <si>
    <t>R4-8b(18)</t>
  </si>
  <si>
    <t>KEEP LEFT (Up arrow) - 18x24</t>
  </si>
  <si>
    <t>R4-8b(24)</t>
  </si>
  <si>
    <t>KEEP LEFT (Up arrow) - 24x30</t>
  </si>
  <si>
    <t>R4-8b(36)</t>
  </si>
  <si>
    <t>KEEP LEFT (Up arrow) - 36x48</t>
  </si>
  <si>
    <t>R4-8b(48)</t>
  </si>
  <si>
    <t>KEEP LEFT (Up arrow) - 48x60</t>
  </si>
  <si>
    <t>R4-8c</t>
  </si>
  <si>
    <t>NARROW KEEP LEFT</t>
  </si>
  <si>
    <t>R4-9(18)</t>
  </si>
  <si>
    <t>STAY IN LANE - 18x24</t>
  </si>
  <si>
    <t>R4-9(24)</t>
  </si>
  <si>
    <t>STAY IN LANE - 24x30</t>
  </si>
  <si>
    <t>R4-9(36)</t>
  </si>
  <si>
    <t>STAY IN LANE - 36x48</t>
  </si>
  <si>
    <t>R4-9(48)</t>
  </si>
  <si>
    <t>STAY IN LANE - 48x60</t>
  </si>
  <si>
    <t>R4-10</t>
  </si>
  <si>
    <t>RUNAWAY VEHICLES ONLY</t>
  </si>
  <si>
    <t>R4-11</t>
  </si>
  <si>
    <t>BICYCLES MAY USE FULL LANE</t>
  </si>
  <si>
    <t>R4-12</t>
  </si>
  <si>
    <t>SLOW VEHICLES WITH XX OR MORE FOLLOWING VEHICLES MUST USE TURN-OUT</t>
  </si>
  <si>
    <t>R4-13</t>
  </si>
  <si>
    <t>SLOW VEHICLES MUST USE TURN-OUT AHEAD</t>
  </si>
  <si>
    <t>R4-14</t>
  </si>
  <si>
    <t>SLOW VEHICLES MUST TURN OUT</t>
  </si>
  <si>
    <t>R4-16(12)</t>
  </si>
  <si>
    <t>KEEP RIGHT EXCEPT TO PASS - 12x18</t>
  </si>
  <si>
    <t>R4-16(18)</t>
  </si>
  <si>
    <t>KEEP RIGHT EXCEPT TO PASS - 18x24</t>
  </si>
  <si>
    <t>R4-16(24)</t>
  </si>
  <si>
    <t>KEEP RIGHT EXCEPT TO PASS - 24x30</t>
  </si>
  <si>
    <t>R4-16(36)</t>
  </si>
  <si>
    <t>KEEP RIGHT EXCEPT TO PASS - 36x48</t>
  </si>
  <si>
    <t>R4-16(48)</t>
  </si>
  <si>
    <t>KEEP RIGHT EXCEPT TO PASS - 48x60</t>
  </si>
  <si>
    <t>R4-17(18)</t>
  </si>
  <si>
    <t>DO NOT DRIVE ON SHOULDER - 18x24</t>
  </si>
  <si>
    <t>R4-17(24)</t>
  </si>
  <si>
    <t>DO NOT DRIVE ON SHOULDER - 24x30</t>
  </si>
  <si>
    <t>R4-17(36)</t>
  </si>
  <si>
    <t>DO NOT DRIVE ON SHOULDER - 36x48</t>
  </si>
  <si>
    <t>R4-17(48)</t>
  </si>
  <si>
    <t>DO NOT DRIVE ON SHOULDER - 48x60</t>
  </si>
  <si>
    <t>R4-18(18)</t>
  </si>
  <si>
    <t>DO NOT PASS ON SHOULDER - 18x24</t>
  </si>
  <si>
    <t>R4-18(24)</t>
  </si>
  <si>
    <t>DO NOT PASS ON SHOULDER - 24x30</t>
  </si>
  <si>
    <t>R4-18(36)</t>
  </si>
  <si>
    <t>DO NOT PASS ON SHOULDER - 36x48</t>
  </si>
  <si>
    <t>R4-18(48)</t>
  </si>
  <si>
    <t>DO NOT PASS ON SHOULDER - 48x60</t>
  </si>
  <si>
    <t>DO NOT ENTER - 30x30</t>
  </si>
  <si>
    <t>DO NOT ENTER - 36x36</t>
  </si>
  <si>
    <t>DO NOT ENTER - 48x48</t>
  </si>
  <si>
    <t>R5-1a(30)</t>
  </si>
  <si>
    <t>WRONG WAY - 30x18</t>
  </si>
  <si>
    <t>WRONG WAY - 36x24</t>
  </si>
  <si>
    <t>WRONG WAY - 42x30</t>
  </si>
  <si>
    <t>R5-1b</t>
  </si>
  <si>
    <t>BICYCLES WRONG WAY</t>
  </si>
  <si>
    <t>NO TRUCKS (Symbol) - 24x24</t>
  </si>
  <si>
    <t>NO TRUCKS (Symbol) - 30x30</t>
  </si>
  <si>
    <t>NO TRUCKS (Symbol) - 36x36</t>
  </si>
  <si>
    <t>NO TRUCKS - 24x24</t>
  </si>
  <si>
    <t>NO TRUCKS - 30x30</t>
  </si>
  <si>
    <t>NO TRUCKS) - 36x36</t>
  </si>
  <si>
    <t>NO MOTOR VEHICLES</t>
  </si>
  <si>
    <t>R5-4(24)</t>
  </si>
  <si>
    <t>NO COMMERCIAL VEHICLES - 24x30</t>
  </si>
  <si>
    <t>R5-4(36)</t>
  </si>
  <si>
    <t>NO COMMERCIAL VEHICLES - 36x48</t>
  </si>
  <si>
    <t>R5-5(24)</t>
  </si>
  <si>
    <t>NO VEHICLES WITH LUGS - 24x30</t>
  </si>
  <si>
    <t>R5-5(36)</t>
  </si>
  <si>
    <t>NO VEHICLES WITH LUGS - 36x48</t>
  </si>
  <si>
    <t>R5-5(48)</t>
  </si>
  <si>
    <t>NO VEHICLES WITH LUGS - 48x60</t>
  </si>
  <si>
    <t>R5-6(18)</t>
  </si>
  <si>
    <t>NO BICYCLES (Symbol) - 18x18</t>
  </si>
  <si>
    <t>NO BICYCLES (Symbol) - 24x24</t>
  </si>
  <si>
    <t>NO BICYCLES (Symbol) - 30x30</t>
  </si>
  <si>
    <t>NO BICYCLES (Symbol) - 36x36</t>
  </si>
  <si>
    <t>NO BICYCLES (Symbol) - 48x48</t>
  </si>
  <si>
    <t>R5-7(30)</t>
  </si>
  <si>
    <t>NO NON-MOTORIZED TRAFFIC - 30x24</t>
  </si>
  <si>
    <t>R5-7(42)</t>
  </si>
  <si>
    <t>NO NON-MOTORIZED TRAFFIC - 42x24</t>
  </si>
  <si>
    <t>R5-7(48)</t>
  </si>
  <si>
    <t>NO NON-MOTORIZED TRAFFIC - 48x30</t>
  </si>
  <si>
    <t>R5-8(30)</t>
  </si>
  <si>
    <t>NO MOTOR-DRIVEN CYCLES - 30x24</t>
  </si>
  <si>
    <t>R5-8(42)</t>
  </si>
  <si>
    <t>NO MOTOR-DRIVEN CYCLES - 42x24</t>
  </si>
  <si>
    <t>R5-8(48)</t>
  </si>
  <si>
    <t>NO MOTOR-DRIVEN CYCLES - 48x30</t>
  </si>
  <si>
    <t>R5-10a</t>
  </si>
  <si>
    <t>NO PEDESTRIANS, BICYCLES, MOTOR-DRIVEN CYCLES</t>
  </si>
  <si>
    <t>NO PEDESTRIANS OR BICYCLES</t>
  </si>
  <si>
    <t>R5-10c</t>
  </si>
  <si>
    <t>NO PEDESTRIANS</t>
  </si>
  <si>
    <t>R5-11</t>
  </si>
  <si>
    <t>AUTHORIZED VEHICLES ONLY</t>
  </si>
  <si>
    <t>R6-1_R(36)</t>
  </si>
  <si>
    <t>ONE WAY (ENCLOSED IN RIGHT ARROW) - 36x12</t>
  </si>
  <si>
    <t>R6-1_R(54)</t>
  </si>
  <si>
    <t>ONE WAY (ENCLOSED IN RIGHT ARROW) - 54x18</t>
  </si>
  <si>
    <t>R6-1_L(36)</t>
  </si>
  <si>
    <t>ONE WAY (ENCLOSED IN LEFT ARROW) - 36x12</t>
  </si>
  <si>
    <t>R6-1_L(54)</t>
  </si>
  <si>
    <t>ONE WAY (ENCLOSED IN LEFT ARROW) - 54x18</t>
  </si>
  <si>
    <t>R6-2_R(18)</t>
  </si>
  <si>
    <t>ONE WAY (RIGHT ARROW) - 18x24</t>
  </si>
  <si>
    <t>R6-2_R(24)</t>
  </si>
  <si>
    <t>ONE WAY (RIGHT ARROW) - 24x30</t>
  </si>
  <si>
    <t>R6-2_R(30)</t>
  </si>
  <si>
    <t>ONE WAY (RIGHT ARROW) - 30x36</t>
  </si>
  <si>
    <t>R6-2_R(36)</t>
  </si>
  <si>
    <t>ONE WAY (RIGHT ARROW) - 36x48</t>
  </si>
  <si>
    <t>R6-2_R(48)</t>
  </si>
  <si>
    <t>ONE WAY (RIGHT ARROW) - 48x60</t>
  </si>
  <si>
    <t>R6-2_L(18)</t>
  </si>
  <si>
    <t>ONE WAY (LEFT ARROW) - 18x24</t>
  </si>
  <si>
    <t>R6-2_L(24)</t>
  </si>
  <si>
    <t>ONE WAY (LEFT ARROW) - 24x30</t>
  </si>
  <si>
    <t>R6-2_L(30)</t>
  </si>
  <si>
    <t>ONE WAY (LEFT ARROW) - 30x36</t>
  </si>
  <si>
    <t>R6-2_L(36)</t>
  </si>
  <si>
    <t>ONE WAY (LEFT ARROW) - 36x48</t>
  </si>
  <si>
    <t>R6-2_L(48)</t>
  </si>
  <si>
    <t>ONE WAY (LEFT ARROW) - 48x60</t>
  </si>
  <si>
    <t>DIVIDED HIGHWAY CROSSING (4 - Legged Intersection) - 30x24</t>
  </si>
  <si>
    <t>DIVIDED HIGHWAY CROSSING (4 - Legged Intersection) - 36x30</t>
  </si>
  <si>
    <t>DIVIDED HIGHWAY CROSSING (T - Intersection) - 30x24</t>
  </si>
  <si>
    <t>DIVIDED HIGHWAY CROSSING (T - Intersection) - 36x30</t>
  </si>
  <si>
    <t>R6-4</t>
  </si>
  <si>
    <t>ROUNDABOUT DIRECTIONAL (2 chevrons)</t>
  </si>
  <si>
    <t>R6-4a</t>
  </si>
  <si>
    <t>ROUNDABOUT DIRECTIONAL (3 chevrons)</t>
  </si>
  <si>
    <t>R6-4b</t>
  </si>
  <si>
    <t>ROUNDABOUT DIRECTIONAL (4 chevrons)</t>
  </si>
  <si>
    <t>R6-5P</t>
  </si>
  <si>
    <t>ROUNDABOUT CIRCULATION (plaque)</t>
  </si>
  <si>
    <t>R6-6(24)</t>
  </si>
  <si>
    <t>BEGIN ONE WAY - 24x30</t>
  </si>
  <si>
    <t>R6-6(30)</t>
  </si>
  <si>
    <t>BEGIN ONE WAY - 30x36</t>
  </si>
  <si>
    <t>R6-7(24)</t>
  </si>
  <si>
    <t>END ONE WAY - 24x30</t>
  </si>
  <si>
    <t>R6-7(30)</t>
  </si>
  <si>
    <t>END ONE WAY - 30x36</t>
  </si>
  <si>
    <t>NO PARKING ANY TIME</t>
  </si>
  <si>
    <t>NO PARKING X:XX AM TO X:XX PM (Symbol)</t>
  </si>
  <si>
    <t>R7-2a</t>
  </si>
  <si>
    <t>NO PARKING X:XX AM TO X:XX PM</t>
  </si>
  <si>
    <t>R7-3</t>
  </si>
  <si>
    <t>NO PARKING EXCEPT SUNDAYS AND HOLIDAYS</t>
  </si>
  <si>
    <t>NO STANDING ANY TIME</t>
  </si>
  <si>
    <t>NO STOPPING, STANDING, OR PARKING - 12x18</t>
  </si>
  <si>
    <t>NO STOPPING, STANDING, OR PARKING - 18x24</t>
  </si>
  <si>
    <t>XX HOUR PARKING X:XX AM - X:XX PM</t>
  </si>
  <si>
    <t>R7-6</t>
  </si>
  <si>
    <t>NO PARKING LOADING ZONE</t>
  </si>
  <si>
    <t>R7-7</t>
  </si>
  <si>
    <t xml:space="preserve">NO PARKING BUS STOP </t>
  </si>
  <si>
    <t>RESERVED PARKING (Disabilities - symbols)</t>
  </si>
  <si>
    <t>R7-8P</t>
  </si>
  <si>
    <t>VAN ACCESSIBLE (plaque)</t>
  </si>
  <si>
    <t>R7-9</t>
  </si>
  <si>
    <t>NO PARKING BIKE LANE</t>
  </si>
  <si>
    <t>R7-9a</t>
  </si>
  <si>
    <t>NO PARKING BIKE LANE (Symbol)</t>
  </si>
  <si>
    <t>R7-20</t>
  </si>
  <si>
    <t>PAY STATION</t>
  </si>
  <si>
    <t>R7-21</t>
  </si>
  <si>
    <t>PAY PARKING (Hour)</t>
  </si>
  <si>
    <t>R7-21a</t>
  </si>
  <si>
    <t>PAY PARKING (Minute)</t>
  </si>
  <si>
    <t>R7-22</t>
  </si>
  <si>
    <t>PAY PARKING</t>
  </si>
  <si>
    <t>R7-23</t>
  </si>
  <si>
    <t>PARKING PERMITTED X:XX AM TO X:XX PM</t>
  </si>
  <si>
    <t>R7-23a</t>
  </si>
  <si>
    <t>PARKING PERMITTED XX HOUR(S) XX AM - XX PM</t>
  </si>
  <si>
    <t>R7-107</t>
  </si>
  <si>
    <t>R7-107a</t>
  </si>
  <si>
    <t>NO PARKING (with transit logo)</t>
  </si>
  <si>
    <t>R7-107-DE(12)</t>
  </si>
  <si>
    <t>NO PARKING (Blank) - 12"x18"</t>
  </si>
  <si>
    <t>R7-107-DE(18)</t>
  </si>
  <si>
    <t>NO PARKING (Blank) - 18"x24"</t>
  </si>
  <si>
    <t>R7-108</t>
  </si>
  <si>
    <t>XX HR PARKING X:XX AM TO X:XX PM</t>
  </si>
  <si>
    <t>R7-200</t>
  </si>
  <si>
    <t>NO PARKING ANYTIME/XX HOUR PARKING X:XX AM - X:XX PM (combined sign)</t>
  </si>
  <si>
    <t>R7-200a</t>
  </si>
  <si>
    <t>R7-201P_R</t>
  </si>
  <si>
    <t>TOW AWAY ZONE (plaque - red)</t>
  </si>
  <si>
    <t>R7-201P_B</t>
  </si>
  <si>
    <t>TOW AWAY ZONE (plaque - black)</t>
  </si>
  <si>
    <t>R7-202aP-DE</t>
  </si>
  <si>
    <t>BEGIN (plaque - red)</t>
  </si>
  <si>
    <t>R7-202aP-DE1</t>
  </si>
  <si>
    <t>END (plaque - red)</t>
  </si>
  <si>
    <t>R7-202P</t>
  </si>
  <si>
    <t>THIS SIDE OF SIGN (plaque)</t>
  </si>
  <si>
    <t>R7-203(18)</t>
  </si>
  <si>
    <t>EMEGENCY SNOW ROUTE - 18x24</t>
  </si>
  <si>
    <t>R7-203(24)</t>
  </si>
  <si>
    <t>EMEGENCY SNOW ROUTE - 24x30</t>
  </si>
  <si>
    <t>R8-1(24)</t>
  </si>
  <si>
    <t>NO PARKING ON PAVEMENT - 24x30</t>
  </si>
  <si>
    <t>R8-1(36)</t>
  </si>
  <si>
    <t>NO PARKING ON PAVEMENT - 36x48</t>
  </si>
  <si>
    <t>R8-1(48)</t>
  </si>
  <si>
    <t>NO PARKING ON PAVEMENT - 48x60</t>
  </si>
  <si>
    <t>R8-2(24)</t>
  </si>
  <si>
    <t>NO PARKING EXCEPT ON SHOULDER - 24x30</t>
  </si>
  <si>
    <t>R8-2(36)</t>
  </si>
  <si>
    <t>NO PARKING EXCEPT ON SHOULDER - 36x48</t>
  </si>
  <si>
    <t>R8-2(48)</t>
  </si>
  <si>
    <t>NO PARKING EXCEPT ON SHOULDER - 48x60</t>
  </si>
  <si>
    <t>R8-3(12)</t>
  </si>
  <si>
    <t>NO PARKING (Symbol) 12x12</t>
  </si>
  <si>
    <t>R8-3(24)</t>
  </si>
  <si>
    <t>NO PARKING (Symbol) 24x24</t>
  </si>
  <si>
    <t>R8-3(30)</t>
  </si>
  <si>
    <t>NO PARKING (Symbol) 30x30</t>
  </si>
  <si>
    <t>R8-3(36)</t>
  </si>
  <si>
    <t>NO PARKING (Symbol) 36x36</t>
  </si>
  <si>
    <t>R8-3(48)</t>
  </si>
  <si>
    <t>NO PARKING (Symbol) 48x48</t>
  </si>
  <si>
    <t>R8-3a(18)</t>
  </si>
  <si>
    <t>NO PARKING - 18x24</t>
  </si>
  <si>
    <t>R8-3a(24)</t>
  </si>
  <si>
    <t>NO PARKING - 24x30</t>
  </si>
  <si>
    <t>R8-3a(36)</t>
  </si>
  <si>
    <t>NO PARKING - 36x36</t>
  </si>
  <si>
    <t>R8-3a(48)</t>
  </si>
  <si>
    <t>NO PARKING - 48x48</t>
  </si>
  <si>
    <t>R8-3bP(12)</t>
  </si>
  <si>
    <t>EXCEPT SUNDAYS AND HOLIDAYS (plaque) - 12x9</t>
  </si>
  <si>
    <t>R8-3bP(24)</t>
  </si>
  <si>
    <t>EXCEPT SUNDAYS AND HOLIDAYS (plaque) - 24x18</t>
  </si>
  <si>
    <t>R8-3bP(30)</t>
  </si>
  <si>
    <t>EXCEPT SUNDAYS AND HOLIDAYS (plaque) - 30x24</t>
  </si>
  <si>
    <t>R8-3cP(12)</t>
  </si>
  <si>
    <t>ON PAVEMENT (plaque) - 12x9</t>
  </si>
  <si>
    <t>R8-3cP(24)</t>
  </si>
  <si>
    <t>ON PAVEMENT (plaque) - 24x18</t>
  </si>
  <si>
    <t>R8-3cP(30)</t>
  </si>
  <si>
    <t>ON PAVEMENT (plaque) - 30x24</t>
  </si>
  <si>
    <t>R8-3dP(12)</t>
  </si>
  <si>
    <t>ON BRIDGE (plaque) - 12x9</t>
  </si>
  <si>
    <t>R8-3dP(24)</t>
  </si>
  <si>
    <t>ON BRIDGE (plaque) - 24x18</t>
  </si>
  <si>
    <t>R8-3dP(30)</t>
  </si>
  <si>
    <t>ON BRIDGE (plaque) - 30x24</t>
  </si>
  <si>
    <t>R8-3eP(12)</t>
  </si>
  <si>
    <t>ON TRACKS (plaque) - 12x9</t>
  </si>
  <si>
    <t>R8-3eP(30)</t>
  </si>
  <si>
    <t>ON TRACKS (plaque) - 30x24</t>
  </si>
  <si>
    <t>R8-3fP(12)</t>
  </si>
  <si>
    <t>EXCEPT ON SHOULDER (plaque) - 12x9</t>
  </si>
  <si>
    <t>R8-3fP(24)</t>
  </si>
  <si>
    <t>EXCEPT ON SHOULDER (plaque) - 24x18</t>
  </si>
  <si>
    <t>R8-3fP(30)</t>
  </si>
  <si>
    <t>EXCEPT ON SHOULDER (plaque) - 30x24</t>
  </si>
  <si>
    <t>R8-3gP(12)</t>
  </si>
  <si>
    <t>LOADING ZONE (plaque) - 12x9</t>
  </si>
  <si>
    <t>R8-3gP(24)</t>
  </si>
  <si>
    <t>LOADING ZONE (plaque) - 24x18</t>
  </si>
  <si>
    <t>R8-3gP(30)</t>
  </si>
  <si>
    <t>LOADING ZONE (plaque) - 30x24</t>
  </si>
  <si>
    <t>R8-3hP(12)</t>
  </si>
  <si>
    <t>TIME OF DAY (plaque) - 12x9</t>
  </si>
  <si>
    <t>R8-3hP(24)</t>
  </si>
  <si>
    <t>TIME OF DAY (plaque) - 24x18</t>
  </si>
  <si>
    <t>R8-3hP(30)</t>
  </si>
  <si>
    <t>TIME OF DAY (plaque) - 30x24</t>
  </si>
  <si>
    <t>EMERGENCY PARKING ONLY - 30x24</t>
  </si>
  <si>
    <t>EMERGENCY PARKING ONLY - 48x36</t>
  </si>
  <si>
    <t>R8-5(24)</t>
  </si>
  <si>
    <t>NO STOPPING ON PAVEMENT - 24x30</t>
  </si>
  <si>
    <t>R8-5(36)</t>
  </si>
  <si>
    <t>NO STOPPING ON PAVEMENT - 36x48</t>
  </si>
  <si>
    <t>R8-5(48)</t>
  </si>
  <si>
    <t>NO STOPPING ON PAVEMENT - 48x60</t>
  </si>
  <si>
    <t>R8-6(24)</t>
  </si>
  <si>
    <t>NO STOPPING EXCEPT ON SHOULDER - 24x30</t>
  </si>
  <si>
    <t>R8-6(36)</t>
  </si>
  <si>
    <t>NO STOPPING EXCEPT ON SHOULDER - 36x48</t>
  </si>
  <si>
    <t>R8-6(48)</t>
  </si>
  <si>
    <t>NO STOPPING EXCEPT ON SHOULDER - 48x60</t>
  </si>
  <si>
    <t>EMERGENCY STOPPING ONLY - 30x24</t>
  </si>
  <si>
    <t>EMERGENCY STOPPING ONLY - 48x36</t>
  </si>
  <si>
    <t>DO NOT STOP ON TRACK - 24x30</t>
  </si>
  <si>
    <t>DO NOT STOP ON TRACK - 36x48</t>
  </si>
  <si>
    <t>R8-9(24)</t>
  </si>
  <si>
    <t>TACKS OUT OF SERVICE - 24x24</t>
  </si>
  <si>
    <t>R8-9(36)</t>
  </si>
  <si>
    <t>TACKS OUT OF SERVICE - 36x36</t>
  </si>
  <si>
    <t>R8-10(24)</t>
  </si>
  <si>
    <t>STOP HERE WHEN FLASHING - 24x36</t>
  </si>
  <si>
    <t>R8-10(36)</t>
  </si>
  <si>
    <t>STOP HERE WHEN FLASHING - 36x48</t>
  </si>
  <si>
    <t>R8-10a(24)</t>
  </si>
  <si>
    <t>STOP HERE WHEN FLASHING - 24x30</t>
  </si>
  <si>
    <t>R8-10a(36)</t>
  </si>
  <si>
    <t>STOP HERE WHEN FLASHING - 36x42</t>
  </si>
  <si>
    <t>R9-1</t>
  </si>
  <si>
    <t>WALK ON LEFT FACING TRAFFIC</t>
  </si>
  <si>
    <t>R9-2</t>
  </si>
  <si>
    <t>CROSS ONLY AT CROSSWALK</t>
  </si>
  <si>
    <t>R9-3(18)</t>
  </si>
  <si>
    <t>NO PEDESTRIAN CROSSING (Symbol) - 18x18</t>
  </si>
  <si>
    <t>R9-3(24)</t>
  </si>
  <si>
    <t>NO PEDESTRIAN CROSSING (Symbol) - 24x24</t>
  </si>
  <si>
    <t>R9-3(30)</t>
  </si>
  <si>
    <t>NO PEDESTRIAN CROSSING (Symbol) - 30x30</t>
  </si>
  <si>
    <t>R9-3a</t>
  </si>
  <si>
    <t>NO PEDESTRIAN CROSSING</t>
  </si>
  <si>
    <t>R9-3bP_R</t>
  </si>
  <si>
    <t>USE CROSSWALK --&gt;  (plaque)</t>
  </si>
  <si>
    <t>R9-3bP_L</t>
  </si>
  <si>
    <t>&lt;-- USE CROSSWALK  (plaque)</t>
  </si>
  <si>
    <t>R9-3cP</t>
  </si>
  <si>
    <t>RIDE WITH TRAFFIC (plaque)</t>
  </si>
  <si>
    <t>R9-4(18)</t>
  </si>
  <si>
    <t>NO HITCHIKING (Symbol) - 18x18</t>
  </si>
  <si>
    <t>R9-4(24)</t>
  </si>
  <si>
    <t>NO HITCHIKING (Symbol) - 24x24</t>
  </si>
  <si>
    <t>R9-4a(12)</t>
  </si>
  <si>
    <t>NO HITCHHIKING - 12x18</t>
  </si>
  <si>
    <t>R9-4a(18)</t>
  </si>
  <si>
    <t>NO HITCHHIKING - 18x24</t>
  </si>
  <si>
    <t>R9-5</t>
  </si>
  <si>
    <t>USE PED SIGNAL</t>
  </si>
  <si>
    <t>R9-6</t>
  </si>
  <si>
    <t>YIELD TO PED</t>
  </si>
  <si>
    <t>R9-7</t>
  </si>
  <si>
    <t>SHARED - USE PATH RESTRICTION</t>
  </si>
  <si>
    <t>R9-8</t>
  </si>
  <si>
    <t>PEDESTRIAN CROSSWALK</t>
  </si>
  <si>
    <t>SIDEWALK CLOSED</t>
  </si>
  <si>
    <t>SIDEWALK CLOSED, USE OTHER SIDE</t>
  </si>
  <si>
    <t>R9-11_L</t>
  </si>
  <si>
    <t>SIDEWALK CLOSED AHEAD, CROSS HERE (Left)</t>
  </si>
  <si>
    <t>R9-11_R</t>
  </si>
  <si>
    <t>SIDEWALK CLOSED AHEAD, CROSS HERE (Right)</t>
  </si>
  <si>
    <t>R9-11a_L</t>
  </si>
  <si>
    <t>SIDEWALK CLOSED, CROSS HERE (Left)</t>
  </si>
  <si>
    <t>R9-11a_R</t>
  </si>
  <si>
    <t>SIDEWALK CLOSED, CROSS HERE (Right)</t>
  </si>
  <si>
    <t>R9-13(18)</t>
  </si>
  <si>
    <t>NO SKATERS - 18x18</t>
  </si>
  <si>
    <t>R9-13(24)</t>
  </si>
  <si>
    <t>NO SKATERS - 24x24</t>
  </si>
  <si>
    <t>R9-13(30)</t>
  </si>
  <si>
    <t>NO SKATERS - 30x30</t>
  </si>
  <si>
    <t>R9-14(18)</t>
  </si>
  <si>
    <t>NO EQUESTRIANS - 18x18</t>
  </si>
  <si>
    <t>R9-14(24)</t>
  </si>
  <si>
    <t>NO EQUESTRIANS - 24x24</t>
  </si>
  <si>
    <t>R9-14(30)</t>
  </si>
  <si>
    <t>NO EQUESTRIANS - 30x30</t>
  </si>
  <si>
    <t>R10-1</t>
  </si>
  <si>
    <t>CROSS ONLY ON GREEN (symbolic circular green)</t>
  </si>
  <si>
    <t>R10-2</t>
  </si>
  <si>
    <t>CROSS ONLY ON (symbolic walk indication) SIGNAL</t>
  </si>
  <si>
    <t>PUSH BUTTON FOR WALK SIGNAL</t>
  </si>
  <si>
    <t>R10-3a</t>
  </si>
  <si>
    <t>PUSH BUTTON TO CROSS STREET - EDUCATION (arrow)</t>
  </si>
  <si>
    <t>R10-3b-DE</t>
  </si>
  <si>
    <t>PUSH BUTTON TO CROSS STREET - EDUCATION</t>
  </si>
  <si>
    <t>R10-3b-DE1</t>
  </si>
  <si>
    <t>PUSH BUTTON - EDUCATION</t>
  </si>
  <si>
    <t>R10-3c</t>
  </si>
  <si>
    <t>PUSH BUTTON TO CROSS STREET - EDUCATION WORD (arrow)</t>
  </si>
  <si>
    <t>PUSH BUTTON TO CROSS STREET - EDUCATION (arrow) &lt;median&gt;</t>
  </si>
  <si>
    <t>R10-3d-DE</t>
  </si>
  <si>
    <t>PUSH BUTTON TO CROSS STREET - EDUCATION &lt;median&gt;</t>
  </si>
  <si>
    <t>R10-3d-DE1</t>
  </si>
  <si>
    <t>PUSH BUTTON - EDUCATION &lt;median&gt;</t>
  </si>
  <si>
    <t>R10-3e</t>
  </si>
  <si>
    <t>PUSH BUTTON TO CROSS STREET - EDUCATION COUNTDOWN (arrow)</t>
  </si>
  <si>
    <t>R10-3e-DE</t>
  </si>
  <si>
    <t>PUSH BUTTON TO CROSS STREET - EDUCATION COUNTDOWN</t>
  </si>
  <si>
    <t>R10-3e-DE1</t>
  </si>
  <si>
    <t>PUSH BUTTON - EDUCATION COUNTDOWN</t>
  </si>
  <si>
    <t>R10-3e-DE2</t>
  </si>
  <si>
    <t>PUSH BUTTON TO CROSS STREET - EDUCATION COUNTDOWN (arrow) &lt;median&gt;</t>
  </si>
  <si>
    <t>R10-3e-DE3</t>
  </si>
  <si>
    <t>PUSH BUTTON TO CROSS STREET - EDUCATION COUNTDOWN &lt;median&gt;</t>
  </si>
  <si>
    <t>R10-3e-DE4</t>
  </si>
  <si>
    <t>PUSH BUTTON - EDUCATION COUNTDOWN &lt;median&gt;</t>
  </si>
  <si>
    <t>R10-3f</t>
  </si>
  <si>
    <t>PUSH BUTTON TO CROSS STREET EDUCATION - STREET NAME (arrow)</t>
  </si>
  <si>
    <t>R10-3g</t>
  </si>
  <si>
    <t>PUSH BUTTON TO CROSS STREET EDUCATION WORD- STREET NAME (arrow)</t>
  </si>
  <si>
    <t>R10-3h</t>
  </si>
  <si>
    <t>PUSH BUTTON TO CROSS STREET EDUCATION - STREET NAME (arrow) &lt;MEDIAN&gt;</t>
  </si>
  <si>
    <t>R10-3i</t>
  </si>
  <si>
    <t>PUSH BUTTON TO CROSS STREET EDUCATION COUNTDOWN- STREET NAME (arrow)</t>
  </si>
  <si>
    <t>R10-4</t>
  </si>
  <si>
    <t>PUSH BUTTON FOR GREEN SIGNAL</t>
  </si>
  <si>
    <t>R10-4a</t>
  </si>
  <si>
    <t>PUSH BUTTON TO CROSS STREET WAIT FOR GREEN SIGNAL</t>
  </si>
  <si>
    <t>LEFT ON GREEN ARROW ONLY - 24x30</t>
  </si>
  <si>
    <t>R10-5(30)</t>
  </si>
  <si>
    <t>LEFT ON GREEN ARROW ONLY - 30x36</t>
  </si>
  <si>
    <t>LEFT ON GREEN ARROW ONLY - 48x60</t>
  </si>
  <si>
    <t>R10-6(24)</t>
  </si>
  <si>
    <t>STOP HERE ON RED (Straight Arrow) - 24x36</t>
  </si>
  <si>
    <t>R10-6(36)</t>
  </si>
  <si>
    <t>STOP HERE ON RED (Straight Arrow) - 36x48</t>
  </si>
  <si>
    <t>R10-6a(24)</t>
  </si>
  <si>
    <t>STOP HERE ON RED (Curved Arrow) - 24x30</t>
  </si>
  <si>
    <t>R10-6a(36)</t>
  </si>
  <si>
    <t>STOP HERE ON RED (Curved Arrow) - 36x42</t>
  </si>
  <si>
    <t>R10-6-DE</t>
  </si>
  <si>
    <t>WAIT HERE TO TRIP SIGNAL</t>
  </si>
  <si>
    <t>DO NOT BLOCK INTERSECTION</t>
  </si>
  <si>
    <t>DO NOT BLOCK DRIVEWAY</t>
  </si>
  <si>
    <t>R10-8(36)</t>
  </si>
  <si>
    <t>USE LANE WITH GREEN ARROW - 36x42</t>
  </si>
  <si>
    <t>R10-8(60)</t>
  </si>
  <si>
    <t>USE LANE WITH GREEN ARROW - 60x72</t>
  </si>
  <si>
    <t>R10-10_R</t>
  </si>
  <si>
    <t>RIGHT TURN SIGNAL</t>
  </si>
  <si>
    <t>R10-10_L</t>
  </si>
  <si>
    <t>LEFT TURN SIGNAL</t>
  </si>
  <si>
    <t>NO TURN ON RED (Ball) - 24x30</t>
  </si>
  <si>
    <t>NO TURN ON RED (Ball) - 36x48</t>
  </si>
  <si>
    <t>NO TURN ON RED (Arrow) - 24x30</t>
  </si>
  <si>
    <t>R10-11-DE(36)</t>
  </si>
  <si>
    <t>NO TURN ON RED (Arrow) - 36x48</t>
  </si>
  <si>
    <t>R10-11a(30)</t>
  </si>
  <si>
    <t>NO TURN ON RED - 30x36</t>
  </si>
  <si>
    <t>R10-11a(36)</t>
  </si>
  <si>
    <t>NO TURN ON RED - 36x48</t>
  </si>
  <si>
    <t>R10-11b</t>
  </si>
  <si>
    <t>NO TURN ON RED</t>
  </si>
  <si>
    <t>R10-11c</t>
  </si>
  <si>
    <t>NO TURN ON RED EXCEPT FROM RIGHT LANE</t>
  </si>
  <si>
    <t>R10-11d</t>
  </si>
  <si>
    <t>NO TURN ON RED FROM THIS LANE</t>
  </si>
  <si>
    <t>LEFT TURN YIELD ON GREEN (Ball)</t>
  </si>
  <si>
    <t>EMERGENCY SIGNAL</t>
  </si>
  <si>
    <t>R10-14</t>
  </si>
  <si>
    <t>EMERGENCY SIGNAL STOP ON FLASHING RED</t>
  </si>
  <si>
    <t>R10-14a</t>
  </si>
  <si>
    <t>EMERGENCY SIGNAL STOP ON FLASHING RED (Overhead)</t>
  </si>
  <si>
    <t>R10-14b(24)</t>
  </si>
  <si>
    <t>STOP HERE ON FLASHING RED - 24x36</t>
  </si>
  <si>
    <t>R10-14b(36)</t>
  </si>
  <si>
    <t>STOP HERE ON FLASHING RED - 36x48</t>
  </si>
  <si>
    <t>TURNING VEHICLES YIELD TO PEDS</t>
  </si>
  <si>
    <t>U-TURN YIELD TO RIGHT TURN</t>
  </si>
  <si>
    <t>RIGHT ON RED ARROW AFTER STOP</t>
  </si>
  <si>
    <t>R10-18(36)</t>
  </si>
  <si>
    <t>TRAFFIC LAWS PHOTO ENFORCED - 36x24</t>
  </si>
  <si>
    <t>R10-18(48)</t>
  </si>
  <si>
    <t>TRAFFIC LAWS PHOTO ENFORCED - 48x30</t>
  </si>
  <si>
    <t>R10-18(54)</t>
  </si>
  <si>
    <t>TRAFFIC LAWS PHOTO ENFORCED - 54x36</t>
  </si>
  <si>
    <t>R10-18a</t>
  </si>
  <si>
    <t>TRAFFIC SIGNAL PHOTO ENFORCED</t>
  </si>
  <si>
    <t>R10-19P(24)</t>
  </si>
  <si>
    <t>PHOTO ENFORCED - SYMBOL (plaque) - 24x12</t>
  </si>
  <si>
    <t>R10-19P(36)</t>
  </si>
  <si>
    <t>PHOTO ENFORCED - SYMBOL (plaque) - 36x18</t>
  </si>
  <si>
    <t>R10-19P(48)</t>
  </si>
  <si>
    <t>PHOTO ENFORCED - SYMBOL (plaque) - 48x24</t>
  </si>
  <si>
    <t>R10-19aP(24)</t>
  </si>
  <si>
    <t>PHOTO ENFORCED (plaque) - 24x18</t>
  </si>
  <si>
    <t>R10-19aP(36)</t>
  </si>
  <si>
    <t>PHOTO ENFORCED (plaque) - 36x30</t>
  </si>
  <si>
    <t>R10-19aP(48)</t>
  </si>
  <si>
    <t>PHOTO ENFORCED (plaque) - 48x36</t>
  </si>
  <si>
    <t>MON - FRI, XAM-XAM, XPM-XPM (plaque)</t>
  </si>
  <si>
    <t>SUNDAY, XAM-XAM (plaque)</t>
  </si>
  <si>
    <t>R10-22</t>
  </si>
  <si>
    <t>TO REQUEST GREEN WAIT ON (Symbol)</t>
  </si>
  <si>
    <t>R10-23</t>
  </si>
  <si>
    <t>CROSSWALK, STOP ON RED</t>
  </si>
  <si>
    <t>R10-24</t>
  </si>
  <si>
    <t>BIKE PUSH BUTTON FOR GREEN LIGHT</t>
  </si>
  <si>
    <t>R10-25</t>
  </si>
  <si>
    <t>PUSH BUTTON TO TURN ON WARNING LIGHTS</t>
  </si>
  <si>
    <t>R10-26</t>
  </si>
  <si>
    <t>BIKE PUSH BUTTON FOR GREEN LIGHT (arrow)</t>
  </si>
  <si>
    <t>R10-27</t>
  </si>
  <si>
    <t>LEFT TURN YIELD ON FLASHING RED ARROW AFTER STOP</t>
  </si>
  <si>
    <t>R10-28</t>
  </si>
  <si>
    <t>XX VEHICLES PER GREEN</t>
  </si>
  <si>
    <t>R10-29</t>
  </si>
  <si>
    <t>XX VEHICLES PER GREEN EACH LANE</t>
  </si>
  <si>
    <t>R10-30</t>
  </si>
  <si>
    <t>RIGHT TURN ON RED MUST YIELD TO U-TURN</t>
  </si>
  <si>
    <t>R10-31P</t>
  </si>
  <si>
    <t>AT SIGNAL (plaque)</t>
  </si>
  <si>
    <t>R10-32P</t>
  </si>
  <si>
    <t>PUSH BUTTON FOR 2 SECOUNDS FOR EXTRA CROSSING TIME</t>
  </si>
  <si>
    <t>R11-1</t>
  </si>
  <si>
    <t>KEEP OFF MEDIAN</t>
  </si>
  <si>
    <t>ROAD CLOSED</t>
  </si>
  <si>
    <t>ROAD CLOSED XX MILES AHEAD LOCAL TRAFFIC ONLY</t>
  </si>
  <si>
    <t>BRIDGE OUT XX MILES AHEAD LOCAL TRAFFIC ONLY</t>
  </si>
  <si>
    <t>ROAD CLOSED TO THRU TRAFFIC</t>
  </si>
  <si>
    <t>WEIGHT LIMITS XX TONS - 24x30</t>
  </si>
  <si>
    <t>WEIGHT LIMITS XX TONS - 36x48</t>
  </si>
  <si>
    <t>R12-2(24)</t>
  </si>
  <si>
    <t>AXLE WEIGHT LIMIT X TONS - 24x30</t>
  </si>
  <si>
    <t>R12-2(36)</t>
  </si>
  <si>
    <t>AXLE WEIGHT LIMIT X TONS - 36x48</t>
  </si>
  <si>
    <t>NO TRUCKS OVER XXXX LBS EMPTY WT</t>
  </si>
  <si>
    <t>NO TRUCKS OVER 2 AXLES EXCEPT LOCAL SERVICES</t>
  </si>
  <si>
    <t>R12-4</t>
  </si>
  <si>
    <t>WEIGHT LIMIT X TONS PER AXLE XX TONS GROSS</t>
  </si>
  <si>
    <t>R12-5(24)</t>
  </si>
  <si>
    <t>WEIGHT LIMIT (3 LINE SYMBOLS) - 24x36</t>
  </si>
  <si>
    <t>R12-5(36)</t>
  </si>
  <si>
    <t>WEIGHT LIMIT (3 LINE SYMBOLS) - 36x48</t>
  </si>
  <si>
    <t>R12-5(48)</t>
  </si>
  <si>
    <t>WEIGHT LIMIT (3 LINE SYMBOLS) - 48x60</t>
  </si>
  <si>
    <t>WEIGHT LIMIT (4 LINE SYMBOL) - 30xVaries</t>
  </si>
  <si>
    <t>WEIGHT LIMIT (4 LINE SYMBOL) - 36xVaries</t>
  </si>
  <si>
    <t>WEIGHT LIMIT (4 LINE SYMBOL) - 48xVaries</t>
  </si>
  <si>
    <t>R13-1(72)</t>
  </si>
  <si>
    <t>TRUCKS OVER XX TONS MUST ENTER WEIGH STATION NEXT RIGHT - 72x54</t>
  </si>
  <si>
    <t>R13-1(96)</t>
  </si>
  <si>
    <t>TRUCKS OVER XX TONS MUST ENTER WEIGH STATION NEXT RIGHT - 96x72</t>
  </si>
  <si>
    <t>R13-1(120)</t>
  </si>
  <si>
    <t>TRUCKS OVER XX TONS MUST ENTER WEIGH STATION NEXT RIGHT - 120x90</t>
  </si>
  <si>
    <t>TRUCK ROUTE</t>
  </si>
  <si>
    <t>R14-2(24)</t>
  </si>
  <si>
    <t>HAZARDOUS MATERIAL ROUTE - (Symbol) - 24x24</t>
  </si>
  <si>
    <t>R14-2(30)</t>
  </si>
  <si>
    <t>HAZARDOUS MATERIAL ROUTE - (Symbol) - 30x30</t>
  </si>
  <si>
    <t>R14-2(36)</t>
  </si>
  <si>
    <t>HAZARDOUS MATERIAL ROUTE - (Symbol) - 36x36</t>
  </si>
  <si>
    <t>R14-2(42)</t>
  </si>
  <si>
    <t>HAZARDOUS MATERIAL ROUTE - (Symbol) - 42x42</t>
  </si>
  <si>
    <t>R14-3(24)</t>
  </si>
  <si>
    <t>HAZARDOUS MATERIAL PROHIBITION - (Symbol) - 24x24</t>
  </si>
  <si>
    <t>R14-3(30)</t>
  </si>
  <si>
    <t>HAZARDOUS MATERIAL PROHIBITION - (Symbol) - 30x30</t>
  </si>
  <si>
    <t>R14-3(36)</t>
  </si>
  <si>
    <t>HAZARDOUS MATERIAL PROHIBITION - (Symbol) - 36x36</t>
  </si>
  <si>
    <t>R14-3(42)</t>
  </si>
  <si>
    <t>HAZARDOUS MATERIAL PROHIBITION - (Symbol) - 42x42</t>
  </si>
  <si>
    <t>R14-4(30)</t>
  </si>
  <si>
    <t>NATIONAL NETWORK ROUTE - (Symbol) - 30x30</t>
  </si>
  <si>
    <t>R14-4(36)</t>
  </si>
  <si>
    <t>NATIONAL NETWORK ROUTE - (Symbol) - 36x36</t>
  </si>
  <si>
    <t>R14-4(42)</t>
  </si>
  <si>
    <t>NATIONAL NETWORK ROUTE - (Symbol) - 42x42</t>
  </si>
  <si>
    <t>R14-5(30)</t>
  </si>
  <si>
    <t>NATIONAL NETWORK PROHIBITION - (Symbol) - 30x30</t>
  </si>
  <si>
    <t>R14-5(36)</t>
  </si>
  <si>
    <t>NATIONAL NETWORK PROHIBITION - (Symbol) - 36x36</t>
  </si>
  <si>
    <t>R14-5(42)</t>
  </si>
  <si>
    <t>NATIONAL NETWORK PROHIBITION - (Symbol) - 42x42</t>
  </si>
  <si>
    <t>R15-1(B)</t>
  </si>
  <si>
    <t>HIGHWAY RAIL GRADE CROSSING  - Crossbuck (bike path)</t>
  </si>
  <si>
    <t>HIGHWAY RAIL GRADE CROSSING (Crossbuck)</t>
  </si>
  <si>
    <t>R15-2P(B)</t>
  </si>
  <si>
    <t>NUMBER OF TRACKS - (bike path)</t>
  </si>
  <si>
    <t>R15-2P</t>
  </si>
  <si>
    <t>NUMBER OF TRACKS</t>
  </si>
  <si>
    <t>R15-3P</t>
  </si>
  <si>
    <t>EXEMPT</t>
  </si>
  <si>
    <t>R15-4a</t>
  </si>
  <si>
    <t>LIGHT RAIL ONLY RIGHT LANE</t>
  </si>
  <si>
    <t>R15-4b</t>
  </si>
  <si>
    <t>LIGHT RAIL ONLY LEFT LANE</t>
  </si>
  <si>
    <t>R15-4c</t>
  </si>
  <si>
    <t>LIGHT RAIL ONLY CENTER LANE</t>
  </si>
  <si>
    <t>R15-5</t>
  </si>
  <si>
    <t>LIGHT RAIL DO NOT PASS</t>
  </si>
  <si>
    <t>R15-5a</t>
  </si>
  <si>
    <t>DO NOT PASS STOPPED TRAIN</t>
  </si>
  <si>
    <t>R15-6</t>
  </si>
  <si>
    <t>NO MOTOR VEHICLES ON TRACKS (Symbol)</t>
  </si>
  <si>
    <t>R15-6a</t>
  </si>
  <si>
    <t>DO NOT DRIVE ON TRACK</t>
  </si>
  <si>
    <t>R15-7</t>
  </si>
  <si>
    <t>LIGHT RAIL DIVIDED HIGHWAY (Symbol)</t>
  </si>
  <si>
    <t>R15-7a</t>
  </si>
  <si>
    <t>LIGHT RAIL DIVIDED HIGHWAY (Symbol) - T - INTERSECTION</t>
  </si>
  <si>
    <t>R15-8(B)</t>
  </si>
  <si>
    <t>LOOK - (bike path)</t>
  </si>
  <si>
    <t>R15-8</t>
  </si>
  <si>
    <t>LOOK</t>
  </si>
  <si>
    <t>R16-4(36)</t>
  </si>
  <si>
    <t>FENDER BENDER MOVE VEHICHLES FROM TRAVEL LANES - 36x24</t>
  </si>
  <si>
    <t>R16-4(48)</t>
  </si>
  <si>
    <t>FENDER BENDER MOVE VEHICHLES FROM TRAVEL LANES - 48x36</t>
  </si>
  <si>
    <t>R16-4(60)</t>
  </si>
  <si>
    <t>FENDER BENDER MOVE VEHICHLES FROM TRAVEL LANES - 60x48</t>
  </si>
  <si>
    <t>R16-5(24)</t>
  </si>
  <si>
    <t>LIGHTS ON WHEN USING WIPERS - 24x30</t>
  </si>
  <si>
    <t>R16-5(36)</t>
  </si>
  <si>
    <t>LIGHTS ON WHEN USING WIPERS - 36x48</t>
  </si>
  <si>
    <t>R16-5(48)</t>
  </si>
  <si>
    <t>LIGHTS ON WHEN USING WIPERS - 48x60</t>
  </si>
  <si>
    <t>R16-6(24)</t>
  </si>
  <si>
    <t>LIGHTS ON WHEN RAINING - 24x30</t>
  </si>
  <si>
    <t>R16-6(36)</t>
  </si>
  <si>
    <t>LIGHTS ON WHEN RAINING - 36x48</t>
  </si>
  <si>
    <t>R16-6(48)</t>
  </si>
  <si>
    <t>LIGHTS ON WHEN RAINING - 48x60</t>
  </si>
  <si>
    <t>R16-7(48)</t>
  </si>
  <si>
    <t>TURN ON HEADLIGHTS NEXT XX MILES - 48x15</t>
  </si>
  <si>
    <t>R16-7(72)</t>
  </si>
  <si>
    <t>TURN ON HEADLIGHTS NEXT XX MILES - 72x24</t>
  </si>
  <si>
    <t>R16-7(96)</t>
  </si>
  <si>
    <t>TURN ON HEADLIGHTS NEXT XX MILES - 96x30</t>
  </si>
  <si>
    <t>R16-8(30)</t>
  </si>
  <si>
    <t>TURN ON HEADLIGHTS - 30x15</t>
  </si>
  <si>
    <t>R16-8(48)</t>
  </si>
  <si>
    <t>TURN ON HEADLIGHTS - 48x24</t>
  </si>
  <si>
    <t>R16-8(60)</t>
  </si>
  <si>
    <t>TURN ON HEADLIGHTS - 60x30</t>
  </si>
  <si>
    <t>R16-9(30)</t>
  </si>
  <si>
    <t>CHECK HEADLIGHTS - 30x15</t>
  </si>
  <si>
    <t>R16-9(48)</t>
  </si>
  <si>
    <t>CHECK HEADLIGHTS - 48x24</t>
  </si>
  <si>
    <t>R16-9(60)</t>
  </si>
  <si>
    <t>CHECK HEADLIGHTS - 60x30</t>
  </si>
  <si>
    <t>R16-10(48)</t>
  </si>
  <si>
    <t>BEGIN DAYTIME HEADLIGHT SECTION - 48x15</t>
  </si>
  <si>
    <t>R16-10(72)</t>
  </si>
  <si>
    <t>BEGIN DAYTIME HEADLIGHT SECTION - 72x24</t>
  </si>
  <si>
    <t>R16-10(96)</t>
  </si>
  <si>
    <t>BEGIN DAYTIME HEADLIGHT SECTION - 96x30</t>
  </si>
  <si>
    <t>R16-11(48)</t>
  </si>
  <si>
    <t>END DAYTIME HEADLIGHT SECTION - 48x15</t>
  </si>
  <si>
    <t>R16-11(72)</t>
  </si>
  <si>
    <t>END DAYTIME HEADLIGHT SECTION - 72x24</t>
  </si>
  <si>
    <t>R16-11(96)</t>
  </si>
  <si>
    <t>END DAYTIME HEADLIGHT SECTION - 96x30</t>
  </si>
  <si>
    <t>NO DUMPING UP TO $500 FINE</t>
  </si>
  <si>
    <t>NO LITTERING UP TO $500 FINE</t>
  </si>
  <si>
    <t>NO FISHING CRABBING OR SWIMMING BETWEEN SIGNS</t>
  </si>
  <si>
    <t>STATE PROPERTY NO TRESPASSING</t>
  </si>
  <si>
    <t>SR1-16-DE</t>
  </si>
  <si>
    <t>STOP (shared-use path only)</t>
  </si>
  <si>
    <t>SR1-17-DE</t>
  </si>
  <si>
    <t>YIELD (shared-use path only)</t>
  </si>
  <si>
    <t>MOVE OVER OR REDUCE SPEED - 42x60</t>
  </si>
  <si>
    <t>SR1-18-DE(60)</t>
  </si>
  <si>
    <t>MOVE OVER OR REDUCE SPEED - 60x84</t>
  </si>
  <si>
    <t>ENGINE COMPRESSION BRAKE PROHIBITION - 42x60</t>
  </si>
  <si>
    <t>SR1-19-DE(60)</t>
  </si>
  <si>
    <t>ENGINE COMPRESSION BRAKE PROHIBITION - 60x84</t>
  </si>
  <si>
    <t>NO TEXTING - 42x42</t>
  </si>
  <si>
    <t>SR1-20-DE(60)</t>
  </si>
  <si>
    <t>NO TEXTING - 60x60</t>
  </si>
  <si>
    <t>W1-1_R(18)</t>
  </si>
  <si>
    <t>TURN (Right) - 18x18</t>
  </si>
  <si>
    <t>W1-1_R(24)</t>
  </si>
  <si>
    <t>TURN (Right) - 24x24</t>
  </si>
  <si>
    <t>W1-1_R(30)</t>
  </si>
  <si>
    <t>TURN (Right) - 30x30</t>
  </si>
  <si>
    <t>W1-1_R(36)</t>
  </si>
  <si>
    <t>TURN (Right) - 36x36</t>
  </si>
  <si>
    <t>W1-1_R(48)</t>
  </si>
  <si>
    <t>TURN (Right) - 48x48</t>
  </si>
  <si>
    <t>W1-1_L(18)</t>
  </si>
  <si>
    <t>TURN (Left) - 18x18</t>
  </si>
  <si>
    <t>W1-1_L(24)</t>
  </si>
  <si>
    <t>TURN (Left) - 24x24</t>
  </si>
  <si>
    <t>W1-1_L(30)</t>
  </si>
  <si>
    <t>TURN (Left) - 30x30</t>
  </si>
  <si>
    <t>W1-1_L(36)</t>
  </si>
  <si>
    <t>TURN (Left) - 36x36</t>
  </si>
  <si>
    <t>W1-1_L(48)</t>
  </si>
  <si>
    <t>TURN (Left) - 48x48</t>
  </si>
  <si>
    <t>W1-1a_R(36)</t>
  </si>
  <si>
    <t>TURN - ADVISORY SPEED (Right) - 36x36</t>
  </si>
  <si>
    <t>W1-1a_R(48)</t>
  </si>
  <si>
    <t>TURN - ADVISORY SPEED (Right) - 48x48</t>
  </si>
  <si>
    <t>W1-1a_L(36)</t>
  </si>
  <si>
    <t>TURN - ADVISORY SPEED (Left) - 36x36</t>
  </si>
  <si>
    <t>W1-1a_L(48)</t>
  </si>
  <si>
    <t>TURN - ADVISORY SPEED (Left) - 48x48</t>
  </si>
  <si>
    <t>W1-2_R(18)</t>
  </si>
  <si>
    <t>CURVE (Right) - 18x18</t>
  </si>
  <si>
    <t>W1-2_R(24)</t>
  </si>
  <si>
    <t>CURVE (Right) - 24x24</t>
  </si>
  <si>
    <t>W1-2_R(30)</t>
  </si>
  <si>
    <t>CURVE (Right) - 30x30</t>
  </si>
  <si>
    <t>W1-2_R(36)</t>
  </si>
  <si>
    <t>CURVE (Right) - 36x36</t>
  </si>
  <si>
    <t>W1-2_R(48)</t>
  </si>
  <si>
    <t>CURVE (Right) - 48x48</t>
  </si>
  <si>
    <t>W1-2_L(18)</t>
  </si>
  <si>
    <t>CURVE (Left) - 18x18</t>
  </si>
  <si>
    <t>W1-2_L(24)</t>
  </si>
  <si>
    <t>CURVE (Left) - 24x24</t>
  </si>
  <si>
    <t>W1-2_L(30)</t>
  </si>
  <si>
    <t>CURVE (Left) - 30x30</t>
  </si>
  <si>
    <t>W1-2_L(36)</t>
  </si>
  <si>
    <t>CURVE (Left) - 36x36</t>
  </si>
  <si>
    <t>W1-2_L(48)</t>
  </si>
  <si>
    <t>CURVE (Left) - 48x48</t>
  </si>
  <si>
    <t>W1-2a_R(36)</t>
  </si>
  <si>
    <t>CURVE - ADVISORY SPEED (Right) - 36x36</t>
  </si>
  <si>
    <t>W1-2a_R(48)</t>
  </si>
  <si>
    <t>CURVE - ADVISORY SPEED (Right) - 48x48</t>
  </si>
  <si>
    <t>W1-2a_L(36)</t>
  </si>
  <si>
    <t>CURVE - ADVISORY SPEED (Left) - 36x36</t>
  </si>
  <si>
    <t>W1-2a_L(48)</t>
  </si>
  <si>
    <t>CURVE - ADVISORY SPEED (Left) - 48x48</t>
  </si>
  <si>
    <t>W1-3_R(18)</t>
  </si>
  <si>
    <t>REVERSE TURN (Right) - 18x18</t>
  </si>
  <si>
    <t>W1-3_R(24)</t>
  </si>
  <si>
    <t>REVERSE TURN (Right) - 24x24</t>
  </si>
  <si>
    <t>W1-3_R(30)</t>
  </si>
  <si>
    <t>REVERSE TURN (Right) - 30x30</t>
  </si>
  <si>
    <t>W1-3_R(36)</t>
  </si>
  <si>
    <t>REVERSE TURN (Right) - 36x36</t>
  </si>
  <si>
    <t>W1-3_R(48)</t>
  </si>
  <si>
    <t>REVERSE TURN (Right) - 48x48</t>
  </si>
  <si>
    <t>W1-3_L(18)</t>
  </si>
  <si>
    <t>REVERSE TURN (Left) - 18x18</t>
  </si>
  <si>
    <t>W1-3_L(24)</t>
  </si>
  <si>
    <t>REVERSE TURN (Left) - 24x24</t>
  </si>
  <si>
    <t>W1-3_L(30)</t>
  </si>
  <si>
    <t>REVERSE TURN (Left) - 30x30</t>
  </si>
  <si>
    <t>W1-3_L(36)</t>
  </si>
  <si>
    <t>REVERSE TURN (Left) - 36x36</t>
  </si>
  <si>
    <t>W1-3_L(48)</t>
  </si>
  <si>
    <t>REVERSE TURN (Left) - 48x48</t>
  </si>
  <si>
    <t>W1-4_R(18)</t>
  </si>
  <si>
    <t>REVERSE CURVE (Right) - 18x18</t>
  </si>
  <si>
    <t>W1-4_R(24)</t>
  </si>
  <si>
    <t>REVERSE CURVE (Right) - 24x24</t>
  </si>
  <si>
    <t>W1-4_R(30)</t>
  </si>
  <si>
    <t>REVERSE CURVE (Right) - 30x30</t>
  </si>
  <si>
    <t>W1-4_R(36)</t>
  </si>
  <si>
    <t>REVERSE CURVE(Right) - 36x36</t>
  </si>
  <si>
    <t>W1-4_R(48)</t>
  </si>
  <si>
    <t>REVERSE CURVE (Right) - 48x48</t>
  </si>
  <si>
    <t>W1-4_L(18)</t>
  </si>
  <si>
    <t>REVERSE CURVE (Left) - 18x18</t>
  </si>
  <si>
    <t>W1-4_L(24)</t>
  </si>
  <si>
    <t>REVERSE CURVE (Left) - 24x24</t>
  </si>
  <si>
    <t>W1-4_L(30)</t>
  </si>
  <si>
    <t>REVERSE CURVE (Left) - 30x30</t>
  </si>
  <si>
    <t>W1-4_L(36)</t>
  </si>
  <si>
    <t>REVERSE CURVE (Left) - 36x36</t>
  </si>
  <si>
    <t>REVERSE CURVE (Left) - 48x48</t>
  </si>
  <si>
    <t>W1-4b_R(30)</t>
  </si>
  <si>
    <t>REVERSE TURN - 2 or more lanes (Right) - 30x30</t>
  </si>
  <si>
    <t>W1-4b_R(48)</t>
  </si>
  <si>
    <t>REVERSE TURN - 2 or more lanes (Right) - 48x48</t>
  </si>
  <si>
    <t>W1-4b_L(30)</t>
  </si>
  <si>
    <t>REVERSE TURN - 2 or more lanes (Left) - 30x30</t>
  </si>
  <si>
    <t>W1-4b_L(48)</t>
  </si>
  <si>
    <t>REVERSE TURN - 2 or more lanes (Left) - 48x48</t>
  </si>
  <si>
    <t>W1-4c_R(30)</t>
  </si>
  <si>
    <t>REVERSE TURN - 3 or more lanes (Right) - 30x30</t>
  </si>
  <si>
    <t>W1-4c_R(48)</t>
  </si>
  <si>
    <t>REVERSE TURN - 3 or more lanes (Right) - 48x48</t>
  </si>
  <si>
    <t>W1-4c_L(30)</t>
  </si>
  <si>
    <t>REVERSE TURN - 3 or more lanes (Left) - 30x30</t>
  </si>
  <si>
    <t>W1-4c_L(48)</t>
  </si>
  <si>
    <t>REVERSE TURN - 3 or more lanes (Left) - 48x48</t>
  </si>
  <si>
    <t>W1-5_R(18)</t>
  </si>
  <si>
    <t>WINDING ROAD (Right) - 18x18</t>
  </si>
  <si>
    <t>W1-5_R(24)</t>
  </si>
  <si>
    <t>WINDING ROAD (Right) - 24x24</t>
  </si>
  <si>
    <t>W1-5_R(30)</t>
  </si>
  <si>
    <t>WINDING ROAD (Right) - 30x30</t>
  </si>
  <si>
    <t>W1-5_R(36)</t>
  </si>
  <si>
    <t>WINDING ROAD (Right) - 36x36</t>
  </si>
  <si>
    <t>W1-5_R(48)</t>
  </si>
  <si>
    <t>WINDING ROAD (Right) - 48x48</t>
  </si>
  <si>
    <t>W1-5_L(18)</t>
  </si>
  <si>
    <t>WINDING ROAD (Left) - 18x18</t>
  </si>
  <si>
    <t>W1-5_L(24)</t>
  </si>
  <si>
    <t>WINDING ROAD (Left) - 24x24</t>
  </si>
  <si>
    <t>W1-5_L(30)</t>
  </si>
  <si>
    <t>WINDING ROAD (Left) - 30x30</t>
  </si>
  <si>
    <t>W1-5_L(36)</t>
  </si>
  <si>
    <t>WINDING ROAD (Left) - 36x36</t>
  </si>
  <si>
    <t>W1-5_L(48)</t>
  </si>
  <si>
    <t>WINDING ROAD (Left) - 48x48</t>
  </si>
  <si>
    <t>W1-6_R(24)</t>
  </si>
  <si>
    <t>ONE DIRECTIONAL LARGE ARROW (Right) - 24x12</t>
  </si>
  <si>
    <t>W1-6_R(36)</t>
  </si>
  <si>
    <t>ONE DIRECTIONAL LARGE ARROW (Right) - 36x18</t>
  </si>
  <si>
    <t>W1-6_R(48)</t>
  </si>
  <si>
    <t>ONE DIRECTIONAL LARGE ARROW (Right) - 48x24</t>
  </si>
  <si>
    <t>W1-6_R(60)</t>
  </si>
  <si>
    <t>ONE DIRECTIONAL LARGE ARROW (Right) - 60x30</t>
  </si>
  <si>
    <t>W1-6_L(24)</t>
  </si>
  <si>
    <t>ONE DIRECTIONAL LARGE ARROW (Left) - 24x12</t>
  </si>
  <si>
    <t>W1-6_L(36)</t>
  </si>
  <si>
    <t>ONE DIRECTIONAL LARGE ARROW (Left) - 36x18</t>
  </si>
  <si>
    <t>W1-6_L(48)</t>
  </si>
  <si>
    <t>ONE DIRECTIONAL LARGE ARROW (Left) - 48x24</t>
  </si>
  <si>
    <t>W1-6_L(60)</t>
  </si>
  <si>
    <t>ONE DIRECTIONAL LARGE ARROW (Left) - 60x30</t>
  </si>
  <si>
    <t>TWO DIRECTIONAL LARGE ARROW - 24x12</t>
  </si>
  <si>
    <t>W1-7(36)</t>
  </si>
  <si>
    <t>TWO DIRECTIONAL LARGE ARROW - 36x18</t>
  </si>
  <si>
    <t>W1-7(48)</t>
  </si>
  <si>
    <t>TWO DIRECTIONAL LARGE ARROW - 48x24</t>
  </si>
  <si>
    <t>W1-7(60)</t>
  </si>
  <si>
    <t>TWO DIRECTIONAL LARGE ARROW - 60x30</t>
  </si>
  <si>
    <t>W1-8(18)</t>
  </si>
  <si>
    <t>CHEVRON ALIGNMENT - 18x24</t>
  </si>
  <si>
    <t>W1-8(30)</t>
  </si>
  <si>
    <t>CHEVRON ALIGNMENT - 30x36</t>
  </si>
  <si>
    <t>CHEVRON ALIGNMENT - 36x48</t>
  </si>
  <si>
    <t>W1-10_R(36)</t>
  </si>
  <si>
    <t>COMBINATION HORIZONTAL ALIGNMENT/INTERSECTION (Right) - 36x36</t>
  </si>
  <si>
    <t>W1-10_R(48)</t>
  </si>
  <si>
    <t>COMBINATION HORIZONTAL ALIGNMENT/INTERSECTION (Right) - 48x48</t>
  </si>
  <si>
    <t>W1-10_L(36)</t>
  </si>
  <si>
    <t>COMBINATION HORIZONTAL ALIGNMENT/INTERSECTION (Left) - 36x36</t>
  </si>
  <si>
    <t>W1-10_L(48)</t>
  </si>
  <si>
    <t>COMBINATION HORIZONTAL ALIGNMENT/INTERSECTION (Left) - 48x48</t>
  </si>
  <si>
    <t>W1-10a_R(36)</t>
  </si>
  <si>
    <t>W1-10a_R(48)</t>
  </si>
  <si>
    <t>W1-10a_L(36)</t>
  </si>
  <si>
    <t>W1-10a_L(48)</t>
  </si>
  <si>
    <t>W1-10b_R(36)</t>
  </si>
  <si>
    <t>W1-10b_R(48)</t>
  </si>
  <si>
    <t>W1-10b_L(36)</t>
  </si>
  <si>
    <t>W1-10b_L(48)</t>
  </si>
  <si>
    <t>W1-10c_R(36)</t>
  </si>
  <si>
    <t>W1-10c_R(48)</t>
  </si>
  <si>
    <t>W1-10c_L(36)</t>
  </si>
  <si>
    <t>W1-10c_L(48)</t>
  </si>
  <si>
    <t>W1-10d_R(36)</t>
  </si>
  <si>
    <t>W1-10d_R(48)</t>
  </si>
  <si>
    <t>W1-10d_L(36)</t>
  </si>
  <si>
    <t>W1-10d_L(48)</t>
  </si>
  <si>
    <t>W1-10e_R(36)</t>
  </si>
  <si>
    <t>W1-10e_R(48)</t>
  </si>
  <si>
    <t>W1-10e_L(36)</t>
  </si>
  <si>
    <t>W1-10e_L(48)</t>
  </si>
  <si>
    <t>HAIRPIN CURVE - 30x30</t>
  </si>
  <si>
    <t>HAIRPIN CURVE - 36x36</t>
  </si>
  <si>
    <t>HAIRPIN CURVE - 48x48</t>
  </si>
  <si>
    <t>TRUCK ROLLOVER - 36x36</t>
  </si>
  <si>
    <t>TRUCK ROLLOVER - 48x48</t>
  </si>
  <si>
    <t>W1-15(30)</t>
  </si>
  <si>
    <t>270-DEGREE LOOP - 30x30</t>
  </si>
  <si>
    <t>W1-15(36)</t>
  </si>
  <si>
    <t>270-DEGREE LOOP - 36x36</t>
  </si>
  <si>
    <t>W1-15(48)</t>
  </si>
  <si>
    <t>270-DEGREE LOOP - 48x48</t>
  </si>
  <si>
    <t>W2-1(18)</t>
  </si>
  <si>
    <t>CROSS ROAD - 18x18</t>
  </si>
  <si>
    <t>W2-1(24)</t>
  </si>
  <si>
    <t>CROSS ROAD - 24x24</t>
  </si>
  <si>
    <t>CROSS ROAD - 30x30</t>
  </si>
  <si>
    <t>CROSS ROAD - 36x36</t>
  </si>
  <si>
    <t>CROSS ROAD - 48x48</t>
  </si>
  <si>
    <t>W2-2_R(18)</t>
  </si>
  <si>
    <t>SIDE ROAD (Perpendicular - Right) - 18x18</t>
  </si>
  <si>
    <t>W2-2_R(24)</t>
  </si>
  <si>
    <t>SIDE ROAD (Perpendicular - Right) - 24x24</t>
  </si>
  <si>
    <t>W2-2_R(30)</t>
  </si>
  <si>
    <t>SIDE ROAD (Perpendicular - Right) - 30x30</t>
  </si>
  <si>
    <t>W2-2_R(36)</t>
  </si>
  <si>
    <t>SIDE ROAD (Perpendicular - Right) - 36x36</t>
  </si>
  <si>
    <t>W2-2_R(48)</t>
  </si>
  <si>
    <t>SIDE ROAD (Perpendicular - Right) - 48x48</t>
  </si>
  <si>
    <t>W2-2_L(18)</t>
  </si>
  <si>
    <t>SIDE ROAD (Perpendicular - Left) - 18x18</t>
  </si>
  <si>
    <t>W2-2_L(24)</t>
  </si>
  <si>
    <t>SIDE ROAD (Perpendicular - Left) - 24x24</t>
  </si>
  <si>
    <t>W2-2_L(30)</t>
  </si>
  <si>
    <t>SIDE ROAD (Perpendicular - Left) - 30x30</t>
  </si>
  <si>
    <t>W2-2_L(36)</t>
  </si>
  <si>
    <t>SIDE ROAD (Perpendicular - Left) - 36x36</t>
  </si>
  <si>
    <t>W2-2_L(48)</t>
  </si>
  <si>
    <t>SIDE ROAD (Perpendicular - Left) - 48x48</t>
  </si>
  <si>
    <t>W2-3_R(18)</t>
  </si>
  <si>
    <t>SIDE ROAD (Oblique - Right) - 18x18</t>
  </si>
  <si>
    <t>W2-3_R(24)</t>
  </si>
  <si>
    <t>SIDE ROAD (Oblique - Right) - 24x24</t>
  </si>
  <si>
    <t>W2-3_R(30)</t>
  </si>
  <si>
    <t>SIDE ROAD (Oblique - Right) - 30x30</t>
  </si>
  <si>
    <t>W2-3_R(36)</t>
  </si>
  <si>
    <t>SIDE ROAD (Oblique - Right) - 36x36</t>
  </si>
  <si>
    <t>W2-3_R(48)</t>
  </si>
  <si>
    <t>SIDE ROAD (Oblique - Right) - 48x48</t>
  </si>
  <si>
    <t>W2-3_L(18)</t>
  </si>
  <si>
    <t>SIDE ROAD (Oblique - Left) - 18x18</t>
  </si>
  <si>
    <t>W2-3_L(24)</t>
  </si>
  <si>
    <t>SIDE ROAD (Oblique - Left) - 24x24</t>
  </si>
  <si>
    <t>SIDE ROAD (Oblique - Left) - 30x30</t>
  </si>
  <si>
    <t>SIDE ROAD (Oblique - Left) - 36x36</t>
  </si>
  <si>
    <t>SIDE ROAD (Oblique - Left) - 48x48</t>
  </si>
  <si>
    <t>W2-4(18)</t>
  </si>
  <si>
    <t>"T" (Symbol) - 18x18</t>
  </si>
  <si>
    <t>W2-4(24)</t>
  </si>
  <si>
    <t>"T" (Symbol) - 24x24</t>
  </si>
  <si>
    <t>W2-5(18)</t>
  </si>
  <si>
    <t>"Y" (Symbol) - 18x18</t>
  </si>
  <si>
    <t>W2-5(24)</t>
  </si>
  <si>
    <t>"Y" (Symbol) - 24x24</t>
  </si>
  <si>
    <t>W2-6(24)</t>
  </si>
  <si>
    <t>CIRCULAR INTERSECTION - 24x24</t>
  </si>
  <si>
    <t>CIRCULAR INTERSECTION - 30x30</t>
  </si>
  <si>
    <t>CIRCULAR INTERSECTION - 36x36</t>
  </si>
  <si>
    <t>CIRCULAR INTERSECTION - 48x48</t>
  </si>
  <si>
    <t>W2-7L(24)</t>
  </si>
  <si>
    <t>OFFSET SIDE ROADS - 24x24</t>
  </si>
  <si>
    <t>W2-7L(30)</t>
  </si>
  <si>
    <t>OFFSET SIDE ROADS - 30x30</t>
  </si>
  <si>
    <t>W2-7L(36)</t>
  </si>
  <si>
    <t>OFFSET SIDE ROADS - 36x36</t>
  </si>
  <si>
    <t>W2-7L(48)</t>
  </si>
  <si>
    <t>OFFSET SIDE ROADS - 48x48</t>
  </si>
  <si>
    <t>W2-7R(24)</t>
  </si>
  <si>
    <t>W2-7R(30)</t>
  </si>
  <si>
    <t>W2-7R(36)</t>
  </si>
  <si>
    <t>W2-7R(48)</t>
  </si>
  <si>
    <t>W2-8_L(24)</t>
  </si>
  <si>
    <t>DOUBLE SIDE ROADS (Left) - 24x24</t>
  </si>
  <si>
    <t>W2-8_L(30)</t>
  </si>
  <si>
    <t>DOUBLE SIDE ROADS (Left) - 30x30</t>
  </si>
  <si>
    <t>W2-8_L(36)</t>
  </si>
  <si>
    <t>DOUBLE SIDE ROADS (Left) - 36x36</t>
  </si>
  <si>
    <t>W2-8_L(48)</t>
  </si>
  <si>
    <t>DOUBLE SIDE ROADS (Left) - 48x48</t>
  </si>
  <si>
    <t>W2-8_R(24)</t>
  </si>
  <si>
    <t>DOUBLE SIDE ROADS (Right) - 24x24</t>
  </si>
  <si>
    <t>W2-8_R(30)</t>
  </si>
  <si>
    <t>DOUBLE SIDE ROADS (Right) - 30x30</t>
  </si>
  <si>
    <t>W2-8_R(36)</t>
  </si>
  <si>
    <t>DOUBLE SIDE ROADS (Right) - 36x36</t>
  </si>
  <si>
    <t>W2-8_R(48)</t>
  </si>
  <si>
    <t>DOUBLE SIDE ROADS (Right) - 48x48</t>
  </si>
  <si>
    <t>W3-1(18)</t>
  </si>
  <si>
    <t>STOP AHEAD (Symbol) - 18x18</t>
  </si>
  <si>
    <t>W3-1(30)</t>
  </si>
  <si>
    <t>STOP AHEAD (Symbol) - 30x30</t>
  </si>
  <si>
    <t>STOP AHEAD (Symbol) - 48x48</t>
  </si>
  <si>
    <t>W3-2(18)</t>
  </si>
  <si>
    <t>YIELD AHEAD (Symbol) - 18x18</t>
  </si>
  <si>
    <t>W3-2(30)</t>
  </si>
  <si>
    <t>YIELD AHEAD (Symbol) - 30x30</t>
  </si>
  <si>
    <t>YIELD AHEAD (Symbol) - 48x48</t>
  </si>
  <si>
    <t>W3-3(18)</t>
  </si>
  <si>
    <t>SIGNAL AHEAD (Symbol) - 18x18</t>
  </si>
  <si>
    <t>W3-3(30)</t>
  </si>
  <si>
    <t>SIGNAL AHEAD (Symbol) - 30x30</t>
  </si>
  <si>
    <t>SIGNAL AHEAD (Symbol) - 48x48</t>
  </si>
  <si>
    <t>RED SIGNAL AHEAD WHEN FLASHING - 60x48</t>
  </si>
  <si>
    <t>RED SIGNAL AHEAD WHEN FLASHING - 72x48</t>
  </si>
  <si>
    <t>W3-3-DE1(36)</t>
  </si>
  <si>
    <t>PEDESTRIAN HYBRID BEACON AHEAD (Symbol) - 36x36</t>
  </si>
  <si>
    <t>W3-3-DE1(48)</t>
  </si>
  <si>
    <t>PEDESTRIAN HYBRID BEACON AHEAD (Symbol) - 48x48</t>
  </si>
  <si>
    <t>W3-3P-DE(24)</t>
  </si>
  <si>
    <t>XX SIGNALS NEXT XX MILES (plaque) - 24x12</t>
  </si>
  <si>
    <t>W3-3P-DE(36)</t>
  </si>
  <si>
    <t>XX SIGNALS NEXT XX MILES (plaque) - 36x18</t>
  </si>
  <si>
    <t>W3-4(30)</t>
  </si>
  <si>
    <t>BE PREPARED TO STOP - 30x30</t>
  </si>
  <si>
    <t>W3-4(36)</t>
  </si>
  <si>
    <t>BE PREPARED TO STOP - 36x36</t>
  </si>
  <si>
    <t>W3-4(48)</t>
  </si>
  <si>
    <t>BE PREPARED TO STOP - 48x48</t>
  </si>
  <si>
    <t>W3-5(30)</t>
  </si>
  <si>
    <t>SPEED REDUCTION (Symbol) - 30x30</t>
  </si>
  <si>
    <t>SPEED REDUCTION (Symbol) - 36x36</t>
  </si>
  <si>
    <t>SPEED REDUCTION (Symbol) - 48x48</t>
  </si>
  <si>
    <t>W3-5a(30)</t>
  </si>
  <si>
    <t>XX MPH SPEED ZONE AHEAD - 30x30</t>
  </si>
  <si>
    <t>W3-5a(48)</t>
  </si>
  <si>
    <t>XX MPH SPEED ZONE AHEAD - 48x48</t>
  </si>
  <si>
    <t>W3-5DE</t>
  </si>
  <si>
    <t>CHANGEABLE SPEED LIMIT AHEAD</t>
  </si>
  <si>
    <t>DRAW BRIDGE AHEAD - 36x36</t>
  </si>
  <si>
    <t>DRAW BRIDGE AHEAD - 48x48</t>
  </si>
  <si>
    <t>W3-6(60)</t>
  </si>
  <si>
    <t>DRAW BRIDGE AHEAD - 60x60</t>
  </si>
  <si>
    <t>W3-7</t>
  </si>
  <si>
    <t>RAMP METER AHEAD</t>
  </si>
  <si>
    <t>W3-8</t>
  </si>
  <si>
    <t>RAMP METERED WHEN FLASHING</t>
  </si>
  <si>
    <t>W4-1_R(30)</t>
  </si>
  <si>
    <t>MERGE (Right) - 30x30</t>
  </si>
  <si>
    <t>W4-1_R(36)</t>
  </si>
  <si>
    <t>MERGE (Right) - 36x36</t>
  </si>
  <si>
    <t>W4-1_R(48)</t>
  </si>
  <si>
    <t>MERGE (Right) - 48x48</t>
  </si>
  <si>
    <t>W4-1_L(30)</t>
  </si>
  <si>
    <t>MERGE (Left) - 30x30</t>
  </si>
  <si>
    <t>W4-1_L(36)</t>
  </si>
  <si>
    <t>MERGE (Left) - 36x36</t>
  </si>
  <si>
    <t>W4-1_L(48)</t>
  </si>
  <si>
    <t>MERGE (Left) - 48x48</t>
  </si>
  <si>
    <t>W4-2_R(30)</t>
  </si>
  <si>
    <t>LANE ENDS (Right) - 30x30</t>
  </si>
  <si>
    <t>W4-2_R(36)</t>
  </si>
  <si>
    <t>LANE ENDS (Right) - 36x36</t>
  </si>
  <si>
    <t>W4-2_R(48)</t>
  </si>
  <si>
    <t>LANE ENDS (Right) - 48x48</t>
  </si>
  <si>
    <t>W4-2_L(30)</t>
  </si>
  <si>
    <t>LANE ENDS (Left) - 30x30</t>
  </si>
  <si>
    <t>W4-2_L(36)</t>
  </si>
  <si>
    <t>LANE ENDS (Left) - 36x36</t>
  </si>
  <si>
    <t>W4-2_L(48)</t>
  </si>
  <si>
    <t>LANE ENDS (Left) - 48x48</t>
  </si>
  <si>
    <t>W4-2-DE_R(30)</t>
  </si>
  <si>
    <t>MERGE RIGHT (text) - 30x30</t>
  </si>
  <si>
    <t>W4-2-DE_R(48)</t>
  </si>
  <si>
    <t>MERGE RIGHT (text) - 48x48</t>
  </si>
  <si>
    <t>W4-2-DE_L(30)</t>
  </si>
  <si>
    <t>MERGE LEFT (text) - 30x30</t>
  </si>
  <si>
    <t>W4-2-DE_L(48)</t>
  </si>
  <si>
    <t>MERGE LEFT (text) - 48x48</t>
  </si>
  <si>
    <t>W4-3_R(30)</t>
  </si>
  <si>
    <t>ADDED LANE (Right) - 30x30</t>
  </si>
  <si>
    <t>W4-3_R(36)</t>
  </si>
  <si>
    <t>ADDED LANE (Right) - 36x36</t>
  </si>
  <si>
    <t>W4-3_R(48)</t>
  </si>
  <si>
    <t>ADDED LANE (Right) - 48x48</t>
  </si>
  <si>
    <t>W4-3_L(30)</t>
  </si>
  <si>
    <t>ADDED LANE (Left) - 30x30</t>
  </si>
  <si>
    <t>W4-3_L(36)</t>
  </si>
  <si>
    <t>ADDED LANE (Left) - 36x36</t>
  </si>
  <si>
    <t>W4-3_L(48)</t>
  </si>
  <si>
    <t>ADDED LANE (Left) - 48x48</t>
  </si>
  <si>
    <t>W4-4P(24)</t>
  </si>
  <si>
    <t>CROSS TRAFFIC DOES NOT STOP (plaque) - 24x12</t>
  </si>
  <si>
    <t>W4-4P(36)</t>
  </si>
  <si>
    <t>CROSS TRAFFIC DOES NOT STOP (plaque) - 36x18</t>
  </si>
  <si>
    <t>W4-4P(48)</t>
  </si>
  <si>
    <t>CROSS TRAFFIC DOES NOT STOP (plaque) - 48x24</t>
  </si>
  <si>
    <t>W4-4aP_L(24)</t>
  </si>
  <si>
    <t>TRAFFIC FROM LEFT DOES NOT STOP (plaque) - 24x12</t>
  </si>
  <si>
    <t>W4-4aP_L(36)</t>
  </si>
  <si>
    <t>TRAFFIC FROM LEFT DOES NOT STOP (plaque) - 36x18</t>
  </si>
  <si>
    <t>W4-4aP_L(48)</t>
  </si>
  <si>
    <t>TRAFFIC FROM LEFT DOES NOT STOP (plaque) - 48x24</t>
  </si>
  <si>
    <t>W4-4aP_R(24)</t>
  </si>
  <si>
    <t>TRAFFIC FROM RIGHT DOES NOT STOP (plaque) - 24x12</t>
  </si>
  <si>
    <t>W4-4aP_R(36)</t>
  </si>
  <si>
    <t>TRAFFIC FROM RIGHT DOES NOT STOP (plaque) - 36x18</t>
  </si>
  <si>
    <t>W4-4aP_R(48)</t>
  </si>
  <si>
    <t>TRAFFIC FROM RIGHT DOES NOT STOP (plaque) - 48x24</t>
  </si>
  <si>
    <t>W4-4bP(24)</t>
  </si>
  <si>
    <t>ONCOMING TRAFFIC DOES NOT STOP (plaque) - 24x12</t>
  </si>
  <si>
    <t>W4-4bP(36)</t>
  </si>
  <si>
    <t>ONCOMING TRAFFIC DOES NOT STOP (plaque) - 36x18</t>
  </si>
  <si>
    <t>W4-4bP(48)</t>
  </si>
  <si>
    <t>ONCOMING TRAFFIC DOES NOT STOP (plaque) - 48x24</t>
  </si>
  <si>
    <t>W4-5_L(36)</t>
  </si>
  <si>
    <t>ENTERING ROADWAY MERGE (Left) - 36x36</t>
  </si>
  <si>
    <t>W4-5_L(48)</t>
  </si>
  <si>
    <t>ENTERING ROADWAY MERGE (Left) - 48x48</t>
  </si>
  <si>
    <t>W4-5_R(36)</t>
  </si>
  <si>
    <t>ENTERING ROADWAY MERGE (Right) - 36x36</t>
  </si>
  <si>
    <t>W4-5_R(48)</t>
  </si>
  <si>
    <t>ENTERING ROADWAY MERGE (Right) - 48x48</t>
  </si>
  <si>
    <t>W4-5P(18)</t>
  </si>
  <si>
    <t>NO MERGE AREA (plaque) - 18x24</t>
  </si>
  <si>
    <t>W4-5P(24)</t>
  </si>
  <si>
    <t>NO MERGE AREA (plaque) - 24x30</t>
  </si>
  <si>
    <t>W4-6_L(30)</t>
  </si>
  <si>
    <t>ENTERING ROADWAY ADDED LANE (Left) - 30x30</t>
  </si>
  <si>
    <t>W4-6_L(36)</t>
  </si>
  <si>
    <t>ENTERING ROADWAY ADDED LANE (Left) - 36x36</t>
  </si>
  <si>
    <t>W4-6_L(48)</t>
  </si>
  <si>
    <t>ENTERING ROADWAY ADDED LANE (Left) - 48x48</t>
  </si>
  <si>
    <t>W4-6_R(30)</t>
  </si>
  <si>
    <t>ENTERING ROADWAY ADDED LANE (Right)- 30x30</t>
  </si>
  <si>
    <t>W4-6_R(36)</t>
  </si>
  <si>
    <t>ENTERING ROADWAY ADDED LANE (Right)- 36x36</t>
  </si>
  <si>
    <t>W4-6_R(48)</t>
  </si>
  <si>
    <t>ENTERING ROADWAY ADDED LANE (Right)- 48x48</t>
  </si>
  <si>
    <t>ROAD NARROWS - 30x30</t>
  </si>
  <si>
    <t>ROAD NARROWS - 36x36</t>
  </si>
  <si>
    <t>ROAD NARROWS - 48x48</t>
  </si>
  <si>
    <t>W5-2(18)</t>
  </si>
  <si>
    <t>NARROW BRIDGE - 18x18</t>
  </si>
  <si>
    <t>NARROW BRIDGE - 30x30</t>
  </si>
  <si>
    <t>NARROW BRIDGE - 36x36</t>
  </si>
  <si>
    <t>W5-2(48)</t>
  </si>
  <si>
    <t>NARROW BRIDGE - 48x48</t>
  </si>
  <si>
    <t>ONE LANE BRIDGE - 30x30</t>
  </si>
  <si>
    <t>ONE LANE BRIDGE - 36x36</t>
  </si>
  <si>
    <t>ONE LANE BRIDGE - 48x48</t>
  </si>
  <si>
    <t>W5-4(30)</t>
  </si>
  <si>
    <t>RAMP NARROWS - 30x30</t>
  </si>
  <si>
    <t>W5-4(48)</t>
  </si>
  <si>
    <t>RAMP NARROWS - 48x48</t>
  </si>
  <si>
    <t>W5-4a</t>
  </si>
  <si>
    <t>PATH NARROWS</t>
  </si>
  <si>
    <t>DIVIDED HIGHWAY (Symbol) - 30x30</t>
  </si>
  <si>
    <t>DIVIDED HIGHWAY (Symbol) - 36x36</t>
  </si>
  <si>
    <t>DIVIDED HIGHWAY (Symbol) - 48x48</t>
  </si>
  <si>
    <t>DIVIDED HIGHWAY ENDS (Symbol) - 30x30</t>
  </si>
  <si>
    <t>DIVIDED HIGHWAY ENDS (Symbol) - 36x36</t>
  </si>
  <si>
    <t>DIVIDED HIGHWAY ENDS (Symbol) - 48x48</t>
  </si>
  <si>
    <t>TWO - WAY TRAFFIC (Symbol) - 30x30</t>
  </si>
  <si>
    <t>TWO - WAY TRAFFIC (Symbol) - 36x36</t>
  </si>
  <si>
    <t>TWO - WAY TRAFFIC (Symbol) - 48x48</t>
  </si>
  <si>
    <t>W6-4</t>
  </si>
  <si>
    <t>TWO - WAY TRAFFIC</t>
  </si>
  <si>
    <t>W7-1(24)</t>
  </si>
  <si>
    <t>HILL (Symbol) - 24x24</t>
  </si>
  <si>
    <t>HILL (Symbol) - 30x30</t>
  </si>
  <si>
    <t>HILL (Symbol) - 36x36</t>
  </si>
  <si>
    <t>HILL (Symbol) - 48x48</t>
  </si>
  <si>
    <t>W7-1a(24)</t>
  </si>
  <si>
    <t>HILL (Symbol) with GRADE  - 24x24</t>
  </si>
  <si>
    <t>W7-1a(30)</t>
  </si>
  <si>
    <t>HILL (Symbol) with GRADE  - 30x30</t>
  </si>
  <si>
    <t>W7-1a(36)</t>
  </si>
  <si>
    <t>HILL (Symbol) with GRADE  - 36x36</t>
  </si>
  <si>
    <t>W7-1a(48)</t>
  </si>
  <si>
    <t>HILL (Symbol) with GRADE  - 48x48</t>
  </si>
  <si>
    <t>W7-2P</t>
  </si>
  <si>
    <t>USE LOW GEAR (plaque) - 24x18</t>
  </si>
  <si>
    <t>W7-2bP</t>
  </si>
  <si>
    <t>TRUCKS USE LOWER GEAR (plaque)</t>
  </si>
  <si>
    <t>W7-3P</t>
  </si>
  <si>
    <t>XX% GRADE (plaque)</t>
  </si>
  <si>
    <t>W7-3aP(24)</t>
  </si>
  <si>
    <t>NEXT XX MILES (plaque) - 24x18</t>
  </si>
  <si>
    <t>W7-3aP(36)</t>
  </si>
  <si>
    <t>NEXT XX MILES (plaque) - 36x30</t>
  </si>
  <si>
    <t>W7-3bp</t>
  </si>
  <si>
    <t>XX% GRADE XX MILES (plaque)</t>
  </si>
  <si>
    <t>W7-4</t>
  </si>
  <si>
    <t>RUNAWAY TRUCK RAMP XX MILES</t>
  </si>
  <si>
    <t>W7-4b</t>
  </si>
  <si>
    <t>RUNAWAY TRUCK RAMP (Arrow)</t>
  </si>
  <si>
    <t>W7-4c</t>
  </si>
  <si>
    <t>TRUCK ESCAPE RAMP</t>
  </si>
  <si>
    <t>W7-4dP</t>
  </si>
  <si>
    <t>SAND (plaque)</t>
  </si>
  <si>
    <t>W7-4eP</t>
  </si>
  <si>
    <t>GRAVEL (plaque)</t>
  </si>
  <si>
    <t>W7-4fP</t>
  </si>
  <si>
    <t>PAVED (plaque)</t>
  </si>
  <si>
    <t>W7-7(18)</t>
  </si>
  <si>
    <t>HILL - 18x18</t>
  </si>
  <si>
    <t>W7-7(30)</t>
  </si>
  <si>
    <t>HILL - 30x30</t>
  </si>
  <si>
    <t>W7-6(30)</t>
  </si>
  <si>
    <t>HILL BLOCKS VIEW - 30x30</t>
  </si>
  <si>
    <t>W7-6(36)</t>
  </si>
  <si>
    <t>HILL BLOCKS VIEW - 36x36</t>
  </si>
  <si>
    <t>W7-6(48)</t>
  </si>
  <si>
    <t>HILL BLOCKS VIEW - 48x48</t>
  </si>
  <si>
    <t>W8-1(18)</t>
  </si>
  <si>
    <t>BUMP - 18x18</t>
  </si>
  <si>
    <t>W8-1(24)</t>
  </si>
  <si>
    <t>BUMP - 24x24</t>
  </si>
  <si>
    <t>BUMP - 30x30</t>
  </si>
  <si>
    <t>BUMP - 36x36</t>
  </si>
  <si>
    <t>BUMP - 48x48</t>
  </si>
  <si>
    <t>W8-2(18)</t>
  </si>
  <si>
    <t>DIP - 18x18</t>
  </si>
  <si>
    <t>W8-2(24)</t>
  </si>
  <si>
    <t>DIP - 24x24</t>
  </si>
  <si>
    <t>DIP - 30x30</t>
  </si>
  <si>
    <t>DIP - 36x36</t>
  </si>
  <si>
    <t>DIP - 48x48</t>
  </si>
  <si>
    <t>W8-3(18)</t>
  </si>
  <si>
    <t>PAVEMENT ENDS - 18x18</t>
  </si>
  <si>
    <t>W8-3(30)</t>
  </si>
  <si>
    <t>PAVEMENT ENDS - 30x30</t>
  </si>
  <si>
    <t>W8-3(36)</t>
  </si>
  <si>
    <t>PAVEMENT ENDS - 36x36</t>
  </si>
  <si>
    <t>W8-3(48)</t>
  </si>
  <si>
    <t>PAVEMENT ENDS - 48x48</t>
  </si>
  <si>
    <t>W8-4(24)</t>
  </si>
  <si>
    <t>SOFT SHOULDER - 24x24</t>
  </si>
  <si>
    <t>SOFT SHOULDER - 30x30</t>
  </si>
  <si>
    <t>SOFT SHOULDER - 36x36</t>
  </si>
  <si>
    <t>SOFT SHOULDER - 48x48</t>
  </si>
  <si>
    <t>W8-5(24)</t>
  </si>
  <si>
    <t>SLIPPERY WHEN WET (Symbol) - 24x24</t>
  </si>
  <si>
    <t>SLIPPERY WHEN WET (Symbol) - 30x30</t>
  </si>
  <si>
    <t>SLIPPERY WHEN WET (Symbol) - 36x36</t>
  </si>
  <si>
    <t>SLIPPERY WHEN WET (Symbol) - 48x48</t>
  </si>
  <si>
    <t>W8-5P(24)</t>
  </si>
  <si>
    <t>WHEN WET (plaque) - 24x18</t>
  </si>
  <si>
    <t>W8-5P(30)</t>
  </si>
  <si>
    <t>WHEN WET (plaque) - 30x24</t>
  </si>
  <si>
    <t>W8-5P(36)</t>
  </si>
  <si>
    <t>WHEN WET (plaque) - 36x30</t>
  </si>
  <si>
    <t>W8-5aP(24)</t>
  </si>
  <si>
    <t>ICE (plaque) - 24x12</t>
  </si>
  <si>
    <t>W8-5aP(30)</t>
  </si>
  <si>
    <t>ICE (plaque) - 30x18</t>
  </si>
  <si>
    <t>W8-5bP(24)</t>
  </si>
  <si>
    <t>STEEL DECK (plaque) - 24x18</t>
  </si>
  <si>
    <t>W8-5bP(30)</t>
  </si>
  <si>
    <t>STEEL DECK (plaque) - 30x24</t>
  </si>
  <si>
    <t>W8-5bP(36)</t>
  </si>
  <si>
    <t>STEEL DECK (plaque) - 36x30</t>
  </si>
  <si>
    <t>W8-5cP(24)</t>
  </si>
  <si>
    <t>EXCESS OIL (plaque) - 24x18</t>
  </si>
  <si>
    <t>W8-5cP(30)</t>
  </si>
  <si>
    <t>EXCESS OIL (plaque) - 30x24</t>
  </si>
  <si>
    <t>W8-5cP(36)</t>
  </si>
  <si>
    <t>EXCESS OIL (plaque) - 36x30</t>
  </si>
  <si>
    <t>W8-6(24)</t>
  </si>
  <si>
    <t>TRUCK CROSSING - 24x24</t>
  </si>
  <si>
    <t>TRUCK CROSSING - 30x30</t>
  </si>
  <si>
    <t>TRUCK CROSSING - 36x36</t>
  </si>
  <si>
    <t>TRUCK CROSSING - 48x48</t>
  </si>
  <si>
    <t>W8-7(24)</t>
  </si>
  <si>
    <t>LOOSE GRAVEL - 24x24</t>
  </si>
  <si>
    <t>W8-7(30)</t>
  </si>
  <si>
    <t>LOOSE GRAVEL - 30x30</t>
  </si>
  <si>
    <t>W8-7(36)</t>
  </si>
  <si>
    <t>LOOSE GRAVEL - 36x36</t>
  </si>
  <si>
    <t>W8-7(48)</t>
  </si>
  <si>
    <t>LOOSE GRAVEL - 48x48</t>
  </si>
  <si>
    <t>W8-8(24)</t>
  </si>
  <si>
    <t>ROUGH ROAD - 24x24</t>
  </si>
  <si>
    <t>ROUGH ROAD - 30x30</t>
  </si>
  <si>
    <t>ROUGH ROAD - 36x36</t>
  </si>
  <si>
    <t>ROUGH ROAD - 48x48</t>
  </si>
  <si>
    <t>W8-9(24)</t>
  </si>
  <si>
    <t>LOW SHOULDER - 24x24</t>
  </si>
  <si>
    <t>LOW SHOULDER - 30x30</t>
  </si>
  <si>
    <t>LOW SHOULDER - 36x36</t>
  </si>
  <si>
    <t>LOW SHOULDER - 48x48</t>
  </si>
  <si>
    <t>W8-10(18)</t>
  </si>
  <si>
    <t>BICYCLE SLIPPERY WHEN WET (Symbol) - 18x18</t>
  </si>
  <si>
    <t>BICYCLE SLIPPERY WHEN WET (Symbol) - 30x30</t>
  </si>
  <si>
    <t>BICYCLE SLIPPERY WHEN WET (Plaque) - 12x9</t>
  </si>
  <si>
    <t>UNEVEN LANES - 30x30</t>
  </si>
  <si>
    <t>UNEVEN LANES - 36x36</t>
  </si>
  <si>
    <t>UNEVEN LANES - 48x48</t>
  </si>
  <si>
    <t>W8-12(30)</t>
  </si>
  <si>
    <t>NO CENTER LINE - 30x30</t>
  </si>
  <si>
    <t>W8-12(36)</t>
  </si>
  <si>
    <t>NO CENTER LINE - 36x36</t>
  </si>
  <si>
    <t>W8-12(48)</t>
  </si>
  <si>
    <t>NO CENTER LINE - 48x48</t>
  </si>
  <si>
    <t>W8-13(24)</t>
  </si>
  <si>
    <t>BRIDGES ICES BEFORE ROAD - 24x24</t>
  </si>
  <si>
    <t>BRIDGES ICES BEFORE ROAD - 36x36</t>
  </si>
  <si>
    <t>BRIDGES ICES BEFORE ROAD - 48x48</t>
  </si>
  <si>
    <t>W8-14(24)</t>
  </si>
  <si>
    <t>FALLEN ROCKS - 24x24</t>
  </si>
  <si>
    <t>W8-14(30)</t>
  </si>
  <si>
    <t>FALLEN ROCKS - 30x30</t>
  </si>
  <si>
    <t>W8-14(36)</t>
  </si>
  <si>
    <t>FALLEN ROCKS - 36x36</t>
  </si>
  <si>
    <t>W8-14(48)</t>
  </si>
  <si>
    <t>FALLEN ROCKS - 48x48</t>
  </si>
  <si>
    <t>W8-15(24)</t>
  </si>
  <si>
    <t>GROOVED PAVEMENT - 24x24</t>
  </si>
  <si>
    <t>W8-15(30)</t>
  </si>
  <si>
    <t>GROOVED PAVEMENT - 30x30</t>
  </si>
  <si>
    <t>W8-15(36)</t>
  </si>
  <si>
    <t>GROOVED PAVEMENT - 36x36</t>
  </si>
  <si>
    <t>W8-15(48)</t>
  </si>
  <si>
    <t>GROOVED PAVEMENT - 48x48</t>
  </si>
  <si>
    <t>W8-15P(24)</t>
  </si>
  <si>
    <t>MOTORCYCLE (plaque) - 24x18</t>
  </si>
  <si>
    <t>W8-15P(30)</t>
  </si>
  <si>
    <t>MOTORCYCLE  (plaque) - 30x24</t>
  </si>
  <si>
    <t>W8-15P(36)</t>
  </si>
  <si>
    <t>MOTORCYCLE  (plaque) - 36x30</t>
  </si>
  <si>
    <t>W8-16(24)</t>
  </si>
  <si>
    <t>METAL BRIDGE DECK - 24x24</t>
  </si>
  <si>
    <t>W8-16(30)</t>
  </si>
  <si>
    <t>METAL BRIDGE DECK - 30x30</t>
  </si>
  <si>
    <t>W8-16(36)</t>
  </si>
  <si>
    <t>METAL BRIDGE DECK - 36x36</t>
  </si>
  <si>
    <t>W8-16(48)</t>
  </si>
  <si>
    <t>METAL BRIDGE DECK - 48x48</t>
  </si>
  <si>
    <t>W8-17(24)</t>
  </si>
  <si>
    <t>SHOULDER DROP OFF (Symbol) - 24x24</t>
  </si>
  <si>
    <t>W8-17(30)</t>
  </si>
  <si>
    <t>SHOULDER DROP OFF (Symbol) - 30x30</t>
  </si>
  <si>
    <t>W8-17(36)</t>
  </si>
  <si>
    <t>SHOULDER DROP OFF (Symbol) - 36x36</t>
  </si>
  <si>
    <t>W8-17(48)</t>
  </si>
  <si>
    <t>SHOULDER DROP OFF (Symbol) - 48x48</t>
  </si>
  <si>
    <t>W8-17P(24)</t>
  </si>
  <si>
    <t>SHOULDER DROP OFF (plaque) - 24x18</t>
  </si>
  <si>
    <t>W8-17P(30)</t>
  </si>
  <si>
    <t>SHOULDER DROP OFF  (plaque) - 30x24</t>
  </si>
  <si>
    <t>W8-17P(36)</t>
  </si>
  <si>
    <t>SHOULDER DROP OFF  (plaque) - 36x30</t>
  </si>
  <si>
    <t>W8-18(24)</t>
  </si>
  <si>
    <t>ROAD MAY FLOOD - 24x24</t>
  </si>
  <si>
    <t>W8-18(30)</t>
  </si>
  <si>
    <t>ROAD MAY FLOOD - 30x30</t>
  </si>
  <si>
    <t>W8-18(36)</t>
  </si>
  <si>
    <t>ROAD MAY FLOOD - 36x36</t>
  </si>
  <si>
    <t>W8-18(48)</t>
  </si>
  <si>
    <t>ROAD MAY FLOOD - 48x48</t>
  </si>
  <si>
    <t>W18-19</t>
  </si>
  <si>
    <t>FLOOD GAUGE</t>
  </si>
  <si>
    <t>W8-21(24)</t>
  </si>
  <si>
    <t>GUSTY WINDS AREA - 24x24</t>
  </si>
  <si>
    <t>W8-21(36)</t>
  </si>
  <si>
    <t>GUSTY WINDS AREA - 36x36</t>
  </si>
  <si>
    <t>W8-21(48)</t>
  </si>
  <si>
    <t>GUSTY WINDS AREA - 48x48</t>
  </si>
  <si>
    <t>W8-22(24)</t>
  </si>
  <si>
    <t>FOG AREA - 24x24</t>
  </si>
  <si>
    <t>W8-22(36)</t>
  </si>
  <si>
    <t>FOG AREA - 36x36</t>
  </si>
  <si>
    <t>W8-22(48)</t>
  </si>
  <si>
    <t>FOG AREA - 48x48</t>
  </si>
  <si>
    <t>W8-23(24)</t>
  </si>
  <si>
    <t>NO SHOULDER - 24x24</t>
  </si>
  <si>
    <t>W8-23(30)</t>
  </si>
  <si>
    <t>NO SHOULDER - 30x30</t>
  </si>
  <si>
    <t>W8-23(36)</t>
  </si>
  <si>
    <t>NO SHOULDER - 36x36</t>
  </si>
  <si>
    <t>W8-23(48)</t>
  </si>
  <si>
    <t>NO SHOULDER - 48x48</t>
  </si>
  <si>
    <t>W8-24(30)</t>
  </si>
  <si>
    <t>STEEL PLATE AHEAD - 30x30</t>
  </si>
  <si>
    <t>W8-24(48)</t>
  </si>
  <si>
    <t>STEEL PLATE AHEAD - 48x48</t>
  </si>
  <si>
    <t>W8-25(24)</t>
  </si>
  <si>
    <t>SHOULDER ENDS - 24x24</t>
  </si>
  <si>
    <t>W8-25(30)</t>
  </si>
  <si>
    <t>SHOULDER ENDS - 30x30</t>
  </si>
  <si>
    <t>W8-25(36)</t>
  </si>
  <si>
    <t>SHOULDER ENDS - 36x36</t>
  </si>
  <si>
    <t>W8-25(48)</t>
  </si>
  <si>
    <t>SHOULDER ENDS - 48x48</t>
  </si>
  <si>
    <t>W9-1_R(30)</t>
  </si>
  <si>
    <t>RIGHT LANE ENDS - 30x30</t>
  </si>
  <si>
    <t>W9-1_R(36)</t>
  </si>
  <si>
    <t>RIGHT LANE ENDS - 36x36</t>
  </si>
  <si>
    <t>W9-1_R(48)</t>
  </si>
  <si>
    <t>RIGHT LANE ENDS - 48x48</t>
  </si>
  <si>
    <t>W9-1_L(30)</t>
  </si>
  <si>
    <t>LEFT LANE ENDS - 30x30</t>
  </si>
  <si>
    <t>W9-1_L(36)</t>
  </si>
  <si>
    <t>LEFT LANE ENDS - 36x36</t>
  </si>
  <si>
    <t>W9-1_L(48)</t>
  </si>
  <si>
    <t>LEFT LANE ENDS - 48x48</t>
  </si>
  <si>
    <t>W9-2_R(30)</t>
  </si>
  <si>
    <t>LANE ENDS MERGE RIGHT - 30x30</t>
  </si>
  <si>
    <t>W9-2_R(36)</t>
  </si>
  <si>
    <t>LANE ENDS MERGE RIGHT - 36x36</t>
  </si>
  <si>
    <t>W9-2_R(48)</t>
  </si>
  <si>
    <t>LANE ENDS MERGE RIGHT - 48x48</t>
  </si>
  <si>
    <t>W9-2-DE_R(30)</t>
  </si>
  <si>
    <t>LANE ENDS (Right Arrows) - 30x30</t>
  </si>
  <si>
    <t>W9-2-DE_R(36)</t>
  </si>
  <si>
    <t>LANE ENDS (Right Arrows) - 36x36</t>
  </si>
  <si>
    <t>W9-2-DE_R(48)</t>
  </si>
  <si>
    <t>LANE ENDS (Right Arrows) - 48x48</t>
  </si>
  <si>
    <t>W9-2_L(30)</t>
  </si>
  <si>
    <t>LANE ENDS MERGE LEFT - 30x30</t>
  </si>
  <si>
    <t>W9-2_L(36)</t>
  </si>
  <si>
    <t>LANE ENDS MERGE LEFT - 36x36</t>
  </si>
  <si>
    <t>W9-2_L(48)</t>
  </si>
  <si>
    <t>LANE ENDS MERGE LEFT - 48x48</t>
  </si>
  <si>
    <t>W9-2-DE_L(30)</t>
  </si>
  <si>
    <t>LANE ENDS (Left Arrows) - 30x30</t>
  </si>
  <si>
    <t>W9-2-DE_L(36)</t>
  </si>
  <si>
    <t>LANE ENDS (Left Arrows) - 36x36</t>
  </si>
  <si>
    <t>W9-2-DE_L(48)</t>
  </si>
  <si>
    <t>LANE ENDS (Left Arrows) - 48x48</t>
  </si>
  <si>
    <t>W9-3(30)</t>
  </si>
  <si>
    <t>CENTER LANE CLOSED AHEAD - 30x30</t>
  </si>
  <si>
    <t>W9-3(48)</t>
  </si>
  <si>
    <t>CENTER LANE CLOSED AHEAD - 48x48</t>
  </si>
  <si>
    <t>W9-6</t>
  </si>
  <si>
    <t>PAY TOLL XX MILES CARS (price)</t>
  </si>
  <si>
    <t>W9-6P</t>
  </si>
  <si>
    <t>PAY TOLL XX MILES CARS (price) (plaque)</t>
  </si>
  <si>
    <t>W9-6a</t>
  </si>
  <si>
    <t>STOP AHEAD PAY TOLL CARS (price)</t>
  </si>
  <si>
    <t>W9-6aP</t>
  </si>
  <si>
    <t>STOP AHEAD PAY TOLL (plaque)</t>
  </si>
  <si>
    <t>W9-7_R</t>
  </si>
  <si>
    <t>RIGHT LANE EXIT ONLY AHEAD</t>
  </si>
  <si>
    <t>W9-7_L</t>
  </si>
  <si>
    <t>LEFT LANE EXIT ONLY AHEAD</t>
  </si>
  <si>
    <t>W10-1(24)</t>
  </si>
  <si>
    <t>HIGHWAY-RAIL GRADE CROSSING ADVANCE WARNING 24 Inch</t>
  </si>
  <si>
    <t>HIGHWAY-RAIL GRADE CROSSING ADVANCE WARNING 36 Inch</t>
  </si>
  <si>
    <t>HIGHWAY-RAIL GRADE CROSSING ADVANCE WARNING 48 Inch</t>
  </si>
  <si>
    <t>W10-1aP</t>
  </si>
  <si>
    <t>EXEMPT (plaque)</t>
  </si>
  <si>
    <t>W10-2_R(36)</t>
  </si>
  <si>
    <t>HIGHWAY-RAIL GRADE CROSSING ADVANCE WARNING (Right) - 36x36</t>
  </si>
  <si>
    <t>W10-2_L(36)</t>
  </si>
  <si>
    <t>HIGHWAY-RAIL GRADE CROSSING ADVANCE WARNING (Left) - 36x36</t>
  </si>
  <si>
    <t>W10-2_R(48)</t>
  </si>
  <si>
    <t>HIGHWAY-RAIL GRADE CROSSING ADVANCE WARNING (Right) - 48x48</t>
  </si>
  <si>
    <t>W10-2_L(48)</t>
  </si>
  <si>
    <t>HIGHWAY-RAIL GRADE CROSSING ADVANCE WARNING (Left) - 48x48</t>
  </si>
  <si>
    <t>W10-3_R(36)</t>
  </si>
  <si>
    <t>W10-3_L(36)</t>
  </si>
  <si>
    <t>W10-3_R(48)</t>
  </si>
  <si>
    <t>W10-3_L(48)</t>
  </si>
  <si>
    <t>W10-4_R(36)</t>
  </si>
  <si>
    <t>W10-4_L(36)</t>
  </si>
  <si>
    <t>W10-4_R(48)</t>
  </si>
  <si>
    <t>W10-4_L(48)</t>
  </si>
  <si>
    <t>W10-5(36)</t>
  </si>
  <si>
    <t>LOW GROUN CLEARANCE - 36x36</t>
  </si>
  <si>
    <t>W10-5(48)</t>
  </si>
  <si>
    <t>LOW GROUN CLEARANCE - 48x48</t>
  </si>
  <si>
    <t>W10-5P</t>
  </si>
  <si>
    <t>LOW GROUND CLEARANCE (plaque)</t>
  </si>
  <si>
    <t>W10-7</t>
  </si>
  <si>
    <t>LIGHT RAIL ACTIVATED BLANK - OUT (Symbol)</t>
  </si>
  <si>
    <t>W10-8(36)</t>
  </si>
  <si>
    <t>TRAINS MAY EXCEED 80 MPH - 36x36</t>
  </si>
  <si>
    <t>W10-8(48)</t>
  </si>
  <si>
    <t>TRAINS MAY EXCEED 80 MPH - 48x48</t>
  </si>
  <si>
    <t>W10-9(36)</t>
  </si>
  <si>
    <t>NO TRAIN HORN - 36x36</t>
  </si>
  <si>
    <t>W10-9(48)</t>
  </si>
  <si>
    <t>NO TRAIN HORN - 48x48</t>
  </si>
  <si>
    <t>W10-9P(B)</t>
  </si>
  <si>
    <t>NO TRAIN HORN (plaque)</t>
  </si>
  <si>
    <t>W10-9P</t>
  </si>
  <si>
    <t>W10-11(36)</t>
  </si>
  <si>
    <t>STORAGE SPACE (Symbol) - 36x36</t>
  </si>
  <si>
    <t>W10-11(48)</t>
  </si>
  <si>
    <t>STORAGE SPACE (Symbol) - 48x48</t>
  </si>
  <si>
    <t>W10-11a</t>
  </si>
  <si>
    <t>STORAGE SPACE XX FEET BETWEEN TRACK &amp; HIGHWAY</t>
  </si>
  <si>
    <t>W10-11b</t>
  </si>
  <si>
    <t>STORAGE SPACE XX FEET BETWEEN HIGHWAY &amp; TRACK BEHIND YOU</t>
  </si>
  <si>
    <t>W10-12(18)</t>
  </si>
  <si>
    <t>SKEWED CROSSING - 18x18</t>
  </si>
  <si>
    <t>W10-12(36)</t>
  </si>
  <si>
    <t>SKEWED CROSSING - 36x36</t>
  </si>
  <si>
    <t>W10-12(48)</t>
  </si>
  <si>
    <t>SKEWED CROSSING  - 48x48</t>
  </si>
  <si>
    <t>W10-12P-DE</t>
  </si>
  <si>
    <t>CYCLES USE CAUTION (plaque)</t>
  </si>
  <si>
    <t>W10-13P</t>
  </si>
  <si>
    <t>NO GATES OR LIGHTS (plaque)</t>
  </si>
  <si>
    <t>W10-14P</t>
  </si>
  <si>
    <t>NEXT CROSSING (plaque)</t>
  </si>
  <si>
    <t>W10-14aP</t>
  </si>
  <si>
    <t>USE NEXT CROSSING (plaque)</t>
  </si>
  <si>
    <t>W10-15P(30)</t>
  </si>
  <si>
    <t>ROUGH CROSSING (plaque) - 30x24</t>
  </si>
  <si>
    <t>W10-15P(36)</t>
  </si>
  <si>
    <t>ROUGH CROSSING (plaque) - 36x30</t>
  </si>
  <si>
    <t>W11-1(18)</t>
  </si>
  <si>
    <t>BICYCLE (Symbol) - 18x18</t>
  </si>
  <si>
    <t>W11-1(24)</t>
  </si>
  <si>
    <t>BICYCLE (Symbol) - 24x24</t>
  </si>
  <si>
    <t>W11-1(30)</t>
  </si>
  <si>
    <t>BICYCLE (Symbol) - 30x30</t>
  </si>
  <si>
    <t>W11-1(36)</t>
  </si>
  <si>
    <t>BICYCLE (Symbol) - 36x36</t>
  </si>
  <si>
    <t>W11-1(48)</t>
  </si>
  <si>
    <t>BICYCLE (Symbol) - 48x48</t>
  </si>
  <si>
    <t>W11-2(18)</t>
  </si>
  <si>
    <t>PEDESTRIAN (Symbol) - 18x18</t>
  </si>
  <si>
    <t>W11-2(24)</t>
  </si>
  <si>
    <t>PEDESTRIAN (Symbol) - 24x24</t>
  </si>
  <si>
    <t>PEDESTRIAN (Symbol) - 30x30</t>
  </si>
  <si>
    <t>PEDESTRIAN (Symbol) - 36x36</t>
  </si>
  <si>
    <t>PEDESTRIAN (Symbol) - 48x48</t>
  </si>
  <si>
    <t>W11-3(24)</t>
  </si>
  <si>
    <t>DEER (Symbol) - 24x24</t>
  </si>
  <si>
    <t>DEER (Symbol) - 30x30</t>
  </si>
  <si>
    <t>DEER (Symbol) - 36x36</t>
  </si>
  <si>
    <t>DEER (Symbol) - 48x48</t>
  </si>
  <si>
    <t>W11-4(24)</t>
  </si>
  <si>
    <t>CATTLE (Symbol) - 24x24</t>
  </si>
  <si>
    <t>CATTLE (Symbol) - 30x30</t>
  </si>
  <si>
    <t>CATTLE (Symbol) - 36x36</t>
  </si>
  <si>
    <t>W11-4(48)</t>
  </si>
  <si>
    <t>CATTLE (Symbol) - 48x48</t>
  </si>
  <si>
    <t>W11-5(24)</t>
  </si>
  <si>
    <t>FARM VEHICLE (Symbol) - 24x24</t>
  </si>
  <si>
    <t>FARM VEHICLE (Symbol) - 30x30</t>
  </si>
  <si>
    <t>FARM VEHICLE (Symbol) - 36x36</t>
  </si>
  <si>
    <t>W11-5(48)</t>
  </si>
  <si>
    <t>FARM VEHICLE (Symbol) - 48x48</t>
  </si>
  <si>
    <t>W11-5a(24)</t>
  </si>
  <si>
    <t>FARM MACHINERY (Symbol) - 24x24</t>
  </si>
  <si>
    <t>W11-5a(30)</t>
  </si>
  <si>
    <t>FARM MACHINERY (Symbol) - 30x30</t>
  </si>
  <si>
    <t>W11-5a(36)</t>
  </si>
  <si>
    <t>FARM MACHINERY (Symbol) - 36x36</t>
  </si>
  <si>
    <t>W11-5a(48)</t>
  </si>
  <si>
    <t>FARM MACHINERY (Symbol) - 48x48</t>
  </si>
  <si>
    <t>W11-6(24)</t>
  </si>
  <si>
    <t>SNOWMOBILE (Symbol) - 24x24</t>
  </si>
  <si>
    <t>W11-6(30)</t>
  </si>
  <si>
    <t>SNOWMOBILE (Symbol) - 30x30</t>
  </si>
  <si>
    <t>W11-6(36)</t>
  </si>
  <si>
    <t>SNOWMOBILE (Symbol) - 36x36</t>
  </si>
  <si>
    <t>W11-6(48)</t>
  </si>
  <si>
    <t>SNOWMOBILE (Symbol) - 48x48</t>
  </si>
  <si>
    <t>W11-7(24)</t>
  </si>
  <si>
    <t>EQUESTRIAN (Symbol) - 24x24</t>
  </si>
  <si>
    <t>EQUESTRIAN (Symbol) - 30x30</t>
  </si>
  <si>
    <t>EQUESTRIAN (Symbol) - 36x36</t>
  </si>
  <si>
    <t>W11-7(48)</t>
  </si>
  <si>
    <t>EQUESTRIAN (Symbol) - 48x48</t>
  </si>
  <si>
    <t>W11-8(24)</t>
  </si>
  <si>
    <t>EMERGENCY VEHICLE (Symbol) - 24x24</t>
  </si>
  <si>
    <t>EMERGENCY VEHICLE (Symbol) - 30x30</t>
  </si>
  <si>
    <t>EMERGENCY VEHICLE (Symbol) - 36x36</t>
  </si>
  <si>
    <t>W11-8(48)</t>
  </si>
  <si>
    <t>EMERGENCY VEHICLE (Symbol) - 48x48</t>
  </si>
  <si>
    <t>W11-8-DE(24)</t>
  </si>
  <si>
    <t>EMERGENCY VEHICLE - 24x24</t>
  </si>
  <si>
    <t>W11-8-DE(30)</t>
  </si>
  <si>
    <t>EMERGENCY VEHICLE - 30x30</t>
  </si>
  <si>
    <t>W11-8-DE(36)</t>
  </si>
  <si>
    <t>EMERGENCY VEHICLE - 36x36</t>
  </si>
  <si>
    <t>W11-8-DE(48)</t>
  </si>
  <si>
    <t>EMERGENCY VEHICLE - 48x48</t>
  </si>
  <si>
    <t>HANDICAPPED (Symbol) - 30x30</t>
  </si>
  <si>
    <t>HANDICAPPED (Symbol) - 36x36</t>
  </si>
  <si>
    <t>W11-9(48)</t>
  </si>
  <si>
    <t>HANDICAPPED (Symbol) - 48x48</t>
  </si>
  <si>
    <t>W11-10(24)</t>
  </si>
  <si>
    <t>TRUCK (Symbol) - 24x24</t>
  </si>
  <si>
    <t>TRUCK (Symbol) - 30x30</t>
  </si>
  <si>
    <t>TRUCK (Symbol) - 36x36</t>
  </si>
  <si>
    <t>W11-10(48)</t>
  </si>
  <si>
    <t>TRUCK (Symbol) - 48x48</t>
  </si>
  <si>
    <t>W11-10-DE(30)</t>
  </si>
  <si>
    <t>TRUCK ENTRANCE - 30x30</t>
  </si>
  <si>
    <t>W11-10-DE(36)</t>
  </si>
  <si>
    <t>TRUCK ENTRANCE - 36x36</t>
  </si>
  <si>
    <t>W11-10-DE(48)</t>
  </si>
  <si>
    <t>TRUCK ENTRANCE - 48x48</t>
  </si>
  <si>
    <t>W11-11(24)</t>
  </si>
  <si>
    <t>GOLF CART (Symbol) - 24x24</t>
  </si>
  <si>
    <t>GOLF CART (Symbol) - 30x30</t>
  </si>
  <si>
    <t>GOLF CART (Symbol) - 36x36</t>
  </si>
  <si>
    <t>W11-11(48)</t>
  </si>
  <si>
    <t>GOLF CART (Symbol) - 48x48</t>
  </si>
  <si>
    <t>DUCK (Symbol)</t>
  </si>
  <si>
    <t>W11-12P</t>
  </si>
  <si>
    <t>EMERGENCY SIGNAL AHEAD (plaque)</t>
  </si>
  <si>
    <t>W11-12-DE(60)</t>
  </si>
  <si>
    <t>FIRE SIGNAL STOP ON FLASHING RED - 60x48</t>
  </si>
  <si>
    <t>W11-12-DE(72)</t>
  </si>
  <si>
    <t>FIRE SIGNAL STOP ON FLASHING RED - 72x48</t>
  </si>
  <si>
    <t>W11-14(24)</t>
  </si>
  <si>
    <t>HORSE - DRAWN VEHICLES (Symbol) - 24x24</t>
  </si>
  <si>
    <t>W11-14(30)</t>
  </si>
  <si>
    <t>HORSE - DRAWN VEHICLES (Symbol) - 30x30</t>
  </si>
  <si>
    <t>W11-14(36)</t>
  </si>
  <si>
    <t>HORSE - DRAWN VEHICLES (Symbol) - 36x36</t>
  </si>
  <si>
    <t>W11-14(48)</t>
  </si>
  <si>
    <t>HORSE - DRAWN VEHICLES (Symbol) - 48x48</t>
  </si>
  <si>
    <t>W11-15(18)</t>
  </si>
  <si>
    <t>BIKE - PEDESTRIAN (Symbol) - 18x18</t>
  </si>
  <si>
    <t>W11-15(24)</t>
  </si>
  <si>
    <t>BIKE - PEDESTRIAN (Symbol) - 24x24</t>
  </si>
  <si>
    <t>W11-15(30)</t>
  </si>
  <si>
    <t>BIKE - PEDESTRIAN (Symbol) - 30x30</t>
  </si>
  <si>
    <t>W11-15(36)</t>
  </si>
  <si>
    <t>BIKE - PEDESTRIAN (Symbol) - 36x36</t>
  </si>
  <si>
    <t>W11-15(48)</t>
  </si>
  <si>
    <t>BIKE - PEDESTRIAN (Symbol) - 48x48</t>
  </si>
  <si>
    <t>W11-15a(24)</t>
  </si>
  <si>
    <t>TRAIL CROSSING - 24x24</t>
  </si>
  <si>
    <t>W11-15a(30)</t>
  </si>
  <si>
    <t>TRAIL CROSSING - 30x30</t>
  </si>
  <si>
    <t>W11-15a(36)</t>
  </si>
  <si>
    <t>TRAIL CROSSING - 36x36</t>
  </si>
  <si>
    <t>W11-15a(48)</t>
  </si>
  <si>
    <t>TRAIL CROSSING - 48x48</t>
  </si>
  <si>
    <t>W11-15P(18)</t>
  </si>
  <si>
    <t>TRAIL X-ING (plaque) - 18x12</t>
  </si>
  <si>
    <t>W11-15P(24)</t>
  </si>
  <si>
    <t>TRAIL X-ING (plaque) - 24x18</t>
  </si>
  <si>
    <t>W11-15P(30)</t>
  </si>
  <si>
    <t>TRAIL X-ING (plaque) - 30x24</t>
  </si>
  <si>
    <t>W11-15P(36)</t>
  </si>
  <si>
    <t>TRAIL X-ING (plaque) - 36x30</t>
  </si>
  <si>
    <t>W11-16(24)</t>
  </si>
  <si>
    <t>BEAR (Symbol) - 24x24</t>
  </si>
  <si>
    <t>W11-16(30)</t>
  </si>
  <si>
    <t>BEAR (Symbol) - 30x30</t>
  </si>
  <si>
    <t>W11-16(36)</t>
  </si>
  <si>
    <t>BEAR (Symbol) - 36x36</t>
  </si>
  <si>
    <t>W11-16(48)</t>
  </si>
  <si>
    <t>BEAR (Symbol) - 48x48</t>
  </si>
  <si>
    <t>W11-17(24)</t>
  </si>
  <si>
    <t>SHEEP (Symbol) - 24x24</t>
  </si>
  <si>
    <t>W11-17(30)</t>
  </si>
  <si>
    <t>SHEEP (Symbol) - 30x30</t>
  </si>
  <si>
    <t>W11-17(36)</t>
  </si>
  <si>
    <t>SHEEP (Symbol) - 36x36</t>
  </si>
  <si>
    <t>W11-17(48)</t>
  </si>
  <si>
    <t>SHEEP (Symbol) - 48x48</t>
  </si>
  <si>
    <t>W11-18(24)</t>
  </si>
  <si>
    <t>BIGHORN SHEEP (Symbol) - 24x24</t>
  </si>
  <si>
    <t>W11-18(30)</t>
  </si>
  <si>
    <t>BIGHORN SHEEP (Symbol) - 30x30</t>
  </si>
  <si>
    <t>W11-18(36)</t>
  </si>
  <si>
    <t>BIGHORN SHEEP (Symbol) - 36x36</t>
  </si>
  <si>
    <t>W11-18(48)</t>
  </si>
  <si>
    <t>BIGHORN SHEEP (Symbol) - 48x48</t>
  </si>
  <si>
    <t>W11-19(24)</t>
  </si>
  <si>
    <t>DONKEY (Symbol) - 24x24</t>
  </si>
  <si>
    <t>W11-19(30)</t>
  </si>
  <si>
    <t>DONKEY (Symbol) - 30x30</t>
  </si>
  <si>
    <t>W11-19(36)</t>
  </si>
  <si>
    <t>DONKEY (Symbol) - 36x36</t>
  </si>
  <si>
    <t>W11-19(48)</t>
  </si>
  <si>
    <t>DONKEY (Symbol) - 48x48</t>
  </si>
  <si>
    <t>W11-20(24)</t>
  </si>
  <si>
    <t>ELK (Symbol) - 24x24</t>
  </si>
  <si>
    <t>W11-20(30)</t>
  </si>
  <si>
    <t>ELK (Symbol) - 30x30</t>
  </si>
  <si>
    <t>W11-20(36)</t>
  </si>
  <si>
    <t>ELK (Symbol) - 36x36</t>
  </si>
  <si>
    <t>W11-20(48)</t>
  </si>
  <si>
    <t>ELK (Symbol) - 48x48</t>
  </si>
  <si>
    <t>W11-21(24)</t>
  </si>
  <si>
    <t>MOOSE (Symbol) - 24x24</t>
  </si>
  <si>
    <t>W11-21(30)</t>
  </si>
  <si>
    <t>MOOSE (Symbol) - 30x30</t>
  </si>
  <si>
    <t>W11-21(36)</t>
  </si>
  <si>
    <t>MOOSE (Symbol) - 36x36</t>
  </si>
  <si>
    <t>W11-21(48)</t>
  </si>
  <si>
    <t>MOOSE (Symbol) - 48x48</t>
  </si>
  <si>
    <t>W11-22(24)</t>
  </si>
  <si>
    <t>WILD HORSE (Symbol) - 24x24</t>
  </si>
  <si>
    <t>W11-22(30)</t>
  </si>
  <si>
    <t>WILD HORSE (Symbol) - 30x30</t>
  </si>
  <si>
    <t>W11-22(36)</t>
  </si>
  <si>
    <t>WILD HORSE (Symbol) - 36x36</t>
  </si>
  <si>
    <t>W11-22(48)</t>
  </si>
  <si>
    <t>WILD HORSE (Symbol) - 48x48</t>
  </si>
  <si>
    <t>W11-23-DE(30)</t>
  </si>
  <si>
    <t>LOW FLYING AIRCRAFT - 30x30</t>
  </si>
  <si>
    <t>W11-23-DE(36)</t>
  </si>
  <si>
    <t>LOW FLYING AIRCRAFT - 36x36</t>
  </si>
  <si>
    <t>W11-24aP-DE</t>
  </si>
  <si>
    <t>HIDDEN ENTRANCE (plaque)</t>
  </si>
  <si>
    <t>W11-25-DE(30)</t>
  </si>
  <si>
    <t>PLANT ENTRANCE - 30x30</t>
  </si>
  <si>
    <t>W11-25-DE(36)</t>
  </si>
  <si>
    <t>PLANT ENTRANCE - 36x36</t>
  </si>
  <si>
    <t>DOUBLE ARROW - 30x30</t>
  </si>
  <si>
    <t>DOUBLE ARROW - 36x36</t>
  </si>
  <si>
    <t>W12-2(18)</t>
  </si>
  <si>
    <t>LOW CLEARANCE (Arrow) - 18x18</t>
  </si>
  <si>
    <t>W12-2(30)</t>
  </si>
  <si>
    <t>LOW CLEARANCE (Arrow) - 30x30</t>
  </si>
  <si>
    <t>LOW CLEARANCE (Arrow) - 36x36</t>
  </si>
  <si>
    <t>LOW CLEARANCE (Arrow) - 48x48</t>
  </si>
  <si>
    <t>W12-2a</t>
  </si>
  <si>
    <t>XX FT XX IN</t>
  </si>
  <si>
    <t>W13-1P-15(18)</t>
  </si>
  <si>
    <t>ADVISORY SPEED (15 MPH) 18x18</t>
  </si>
  <si>
    <t>W13-1P-15(24)</t>
  </si>
  <si>
    <t>ADVISORY SPEED (15 MPH) 24x24</t>
  </si>
  <si>
    <t>W13-1P-15(30)</t>
  </si>
  <si>
    <t>ADVISORY SPEED (15 MPH) 30x30</t>
  </si>
  <si>
    <t>W13-1P-20(18)</t>
  </si>
  <si>
    <t>ADVISORY SPEED (20 MPH) 18x18</t>
  </si>
  <si>
    <t>W13-1P-20(24)</t>
  </si>
  <si>
    <t>ADVISORY SPEED (20 MPH) 24x24</t>
  </si>
  <si>
    <t>W13-1P-20(30)</t>
  </si>
  <si>
    <t>ADVISORY SPEED (20 MPH) 30x30</t>
  </si>
  <si>
    <t>W13-1P-25(18)</t>
  </si>
  <si>
    <t>ADVISORY SPEED (25 MPH) 18x18</t>
  </si>
  <si>
    <t>W13-1P-25(24)</t>
  </si>
  <si>
    <t>ADVISORY SPEED (25 MPH) 24x24</t>
  </si>
  <si>
    <t>W13-1P-25(30)</t>
  </si>
  <si>
    <t>ADVISORY SPEED (25 MPH) 30x30</t>
  </si>
  <si>
    <t>W13-1P-30(18)</t>
  </si>
  <si>
    <t>ADVISORY SPEED (30 MPH) 18x18</t>
  </si>
  <si>
    <t>W13-1P-30(24)</t>
  </si>
  <si>
    <t>ADVISORY SPEED (30 MPH) 24x24</t>
  </si>
  <si>
    <t>W13-1P-30(30)</t>
  </si>
  <si>
    <t>ADVISORY SPEED (30 MPH) 30x30</t>
  </si>
  <si>
    <t>W13-1P-35(18)</t>
  </si>
  <si>
    <t>ADVISORY SPEED (35 MPH) 18x18</t>
  </si>
  <si>
    <t>W13-1P-35(24)</t>
  </si>
  <si>
    <t>ADVISORY SPEED (35 MPH) 24x24</t>
  </si>
  <si>
    <t>W13-1P-35(30)</t>
  </si>
  <si>
    <t>ADVISORY SPEED (35 MPH) 30x30</t>
  </si>
  <si>
    <t>W13-1P-40(18)</t>
  </si>
  <si>
    <t>ADVISORY SPEED (40 MPH) 18x18</t>
  </si>
  <si>
    <t>W13-1P-40(24)</t>
  </si>
  <si>
    <t>ADVISORY SPEED (40 MPH) 24x24</t>
  </si>
  <si>
    <t>W13-1P-40(30)</t>
  </si>
  <si>
    <t>ADVISORY SPEED (40 MPH) 30x30</t>
  </si>
  <si>
    <t>W13-1P-45(18)</t>
  </si>
  <si>
    <t>ADVISORY SPEED (45 MPH) 18x18</t>
  </si>
  <si>
    <t>W13-1P-45(24)</t>
  </si>
  <si>
    <t>ADVISORY SPEED (45 MPH) 24x24</t>
  </si>
  <si>
    <t>W13-1P-45(30)</t>
  </si>
  <si>
    <t>ADVISORY SPEED (45 MPH) 30x30</t>
  </si>
  <si>
    <t>ADVISORY EXIT SPEED - 24x30</t>
  </si>
  <si>
    <t>ADVISORY EXIT SPEED - 36x48</t>
  </si>
  <si>
    <t>ADVISORY EXIT SPEED - 48x60</t>
  </si>
  <si>
    <t>ADVISORY RAMP SPEED - 24x30</t>
  </si>
  <si>
    <t>ADVISORY RAMP SPEED - 36x48</t>
  </si>
  <si>
    <t>ADVISORY RAMP SPEED - 48x60</t>
  </si>
  <si>
    <t>W13-4P</t>
  </si>
  <si>
    <t>ON RAMP (plaque)</t>
  </si>
  <si>
    <t>W13-6(24)</t>
  </si>
  <si>
    <t>COMBINATION HORIZONTAL ALIGNMENT/ADVISORY EXIT SPEED - 24x42</t>
  </si>
  <si>
    <t>W13-6(36)</t>
  </si>
  <si>
    <t>COMBINATION HORIZONTAL ALIGNMENT/ADVISORY EXIT SPEED - 36x60</t>
  </si>
  <si>
    <t>W13-6(48)</t>
  </si>
  <si>
    <t>COMBINATION HORIZONTAL ALIGNMENT/ADVISORY EXIT SPEED - 48x84</t>
  </si>
  <si>
    <t>W13-7(24)</t>
  </si>
  <si>
    <t>COMBINATION HORIZONTAL ALIGNMENT/ADVISORY RAMP SPEED - 24x42</t>
  </si>
  <si>
    <t>W13-7(36)</t>
  </si>
  <si>
    <t>COMBINATION HORIZONTAL ALIGNMENT/ADVISORY RAMP SPEED - 36x60</t>
  </si>
  <si>
    <t>W13-7(48)</t>
  </si>
  <si>
    <t>COMBINATION HORIZONTAL ALIGNMENT/ADVISORY RAMP SPEED - 48x84</t>
  </si>
  <si>
    <t>W14-1(24)</t>
  </si>
  <si>
    <t>DEAD END - 24x24</t>
  </si>
  <si>
    <t>W14-1(30)</t>
  </si>
  <si>
    <t>DEAD END - 30x30</t>
  </si>
  <si>
    <t>W14-1(36)</t>
  </si>
  <si>
    <t>DEAD END - 36x36</t>
  </si>
  <si>
    <t>W14-1(48)</t>
  </si>
  <si>
    <t>DEAD END - 48x48</t>
  </si>
  <si>
    <t>W14-1a_R</t>
  </si>
  <si>
    <t>DEAD END (Arrow right)</t>
  </si>
  <si>
    <t>W14-1a_L</t>
  </si>
  <si>
    <t>DEAD END (Arrow left)</t>
  </si>
  <si>
    <t>W14-2(24)</t>
  </si>
  <si>
    <t>NO OUTLET - 24x24</t>
  </si>
  <si>
    <t>W14-2(30)</t>
  </si>
  <si>
    <t>NO OUTLET - 30x30</t>
  </si>
  <si>
    <t>W14-2(36)</t>
  </si>
  <si>
    <t>NO OUTLET - 36x36</t>
  </si>
  <si>
    <t>W14-2(48)</t>
  </si>
  <si>
    <t>NO OUTLET - 48x48</t>
  </si>
  <si>
    <t>W14-2a_R</t>
  </si>
  <si>
    <t>NO OUTLET (Arrow right)</t>
  </si>
  <si>
    <t>W14-2a_L</t>
  </si>
  <si>
    <t>NO OUTLET (Arrow left)</t>
  </si>
  <si>
    <t>W14-3(40)</t>
  </si>
  <si>
    <t>NO PASSING ZONE (pennant) - 40x40x30</t>
  </si>
  <si>
    <t>W14-3(48)</t>
  </si>
  <si>
    <t>NO PASSING ZONE (pennant) - 48x48x36</t>
  </si>
  <si>
    <t>W14-3(64)</t>
  </si>
  <si>
    <t>NO PASSING ZONE (pennant) - 64x64x48</t>
  </si>
  <si>
    <t>W15-1(18)</t>
  </si>
  <si>
    <t>PLAYGROUND (Symbol) - 18x18</t>
  </si>
  <si>
    <t>W15-1(24)</t>
  </si>
  <si>
    <t>PLAYGROUND (Symbol) - 24x24</t>
  </si>
  <si>
    <t>PLAYGROUND (Symbol) - 30x30</t>
  </si>
  <si>
    <t>PLAYGROUND (Symbol) - 36x36</t>
  </si>
  <si>
    <t>W15-1(48)</t>
  </si>
  <si>
    <t>PLAYGROUND (Symbol) - 48x48</t>
  </si>
  <si>
    <t>W16-1P(18)</t>
  </si>
  <si>
    <t>SHARE THE ROAD (plaque) - 18x24</t>
  </si>
  <si>
    <t>W16-1P(24)</t>
  </si>
  <si>
    <t>SHARE THE ROAD (plaque) - 24x30</t>
  </si>
  <si>
    <t>W16-2P(18)</t>
  </si>
  <si>
    <t>XX FEET (plaque) - 18x12</t>
  </si>
  <si>
    <t>W16-2P(24)</t>
  </si>
  <si>
    <t>XX FEET (plaque) - 24x18</t>
  </si>
  <si>
    <t>W16-2P(30)</t>
  </si>
  <si>
    <t>XX FEET (plaque) - 30x24</t>
  </si>
  <si>
    <t>W16-2P_FYG(24)</t>
  </si>
  <si>
    <t>W16-2P_FYG(30)</t>
  </si>
  <si>
    <t>W16-2aP(18)</t>
  </si>
  <si>
    <t>XX FT (plaque) - 18x9</t>
  </si>
  <si>
    <t>W16-2aP(24)</t>
  </si>
  <si>
    <t>XX FT (plaque) - 24x12</t>
  </si>
  <si>
    <t>W16-2aP(30)</t>
  </si>
  <si>
    <t>XX FT (plaque) - 30x18</t>
  </si>
  <si>
    <t>W16-2aP_FYG(24)</t>
  </si>
  <si>
    <t>W16-2aP_FYG(30)</t>
  </si>
  <si>
    <t>W16-3P</t>
  </si>
  <si>
    <t>XX MILES (2 - lines plaque)</t>
  </si>
  <si>
    <t>W16-3aP</t>
  </si>
  <si>
    <t>XX MILES (plaque)</t>
  </si>
  <si>
    <t>W16-4P</t>
  </si>
  <si>
    <t>NEXT XX FEET (plaque)</t>
  </si>
  <si>
    <t>W16-5P</t>
  </si>
  <si>
    <t>SUPPLEMENTAL ARROW (plaque)</t>
  </si>
  <si>
    <t>W16-5P_FYG(24)</t>
  </si>
  <si>
    <t>SUPPLEMENTAL ARROW (plaque) - 24x12</t>
  </si>
  <si>
    <t>W16-5P_FYG(30)</t>
  </si>
  <si>
    <t>SUPPLEMENTAL ARROW (plaque) - 30x18</t>
  </si>
  <si>
    <t>W16-6P_L</t>
  </si>
  <si>
    <t>LEFT ADVANCE TURN ARROW (plaque)</t>
  </si>
  <si>
    <t>W16-6P_R</t>
  </si>
  <si>
    <t>RIGHT ADVANCE TURN ARROW (plaque)</t>
  </si>
  <si>
    <t>W16-6P_FYG(24)L</t>
  </si>
  <si>
    <t>W16-6P_FYG(24)R</t>
  </si>
  <si>
    <t>W16-6P_FYG(30)L</t>
  </si>
  <si>
    <t>LEFT ADVANCE TURN ARROW (plaque) - 30x18</t>
  </si>
  <si>
    <t>W16-6P_FYG(30)R</t>
  </si>
  <si>
    <t>RIGHT ADVANCE TURN ARROW (plaque) - 30x18</t>
  </si>
  <si>
    <t>W16-7P_R(24)</t>
  </si>
  <si>
    <t>RIGHT DOWNWARD DIAGONAL ARROW (plaque) - 24x12</t>
  </si>
  <si>
    <t>W16-7P_R(30)</t>
  </si>
  <si>
    <t>RIGHT DOWNWARD DIAGONAL ARROW (plaque) - 30x18</t>
  </si>
  <si>
    <t>W16-7P_L(24)</t>
  </si>
  <si>
    <t>LEFT DOWNWARD DIAGONAL ARROW (plaque) - 24x12</t>
  </si>
  <si>
    <t>W16-7P_L(30)</t>
  </si>
  <si>
    <t>LEFT DOWNWARD DIAGONAL ARROW (plaque) - 30x18</t>
  </si>
  <si>
    <t>W16-7P_FYG(21)R</t>
  </si>
  <si>
    <t>RIGHT DOWNWARD DIAGONAL ARROW (plaque) - 21x15</t>
  </si>
  <si>
    <t>W16-7P_FYG(24)R</t>
  </si>
  <si>
    <t>W16-7P_FYG(30)R</t>
  </si>
  <si>
    <t>W16-7P_FYG(21)L</t>
  </si>
  <si>
    <t>LEFT DOWNWARD DIAGONAL ARROW (plaque) - 21x15</t>
  </si>
  <si>
    <t>W16-7P_FYG(24)L</t>
  </si>
  <si>
    <t>W16-7P_FYG(30)L</t>
  </si>
  <si>
    <t>W16-8P</t>
  </si>
  <si>
    <t>ADVANCE STREET NAME (1 - line plaque)</t>
  </si>
  <si>
    <t>W16-8aP</t>
  </si>
  <si>
    <t>ADVANCE STREET NAME (2 - line plaque)</t>
  </si>
  <si>
    <t>W16-9P(24)</t>
  </si>
  <si>
    <t>AHEAD (plaque) - 24x12</t>
  </si>
  <si>
    <t>W16-9P(30)</t>
  </si>
  <si>
    <t>AHEAD (plaque) - 30x18</t>
  </si>
  <si>
    <t>W16-9P_FYG(24)</t>
  </si>
  <si>
    <t>W16-9P_FYG(30)</t>
  </si>
  <si>
    <t>W16-10P(24)</t>
  </si>
  <si>
    <t>PHOTO ENFORCED (Symbol) (plaque) - 24x12</t>
  </si>
  <si>
    <t>W16-10P(36)</t>
  </si>
  <si>
    <t>PHOTO ENFORCED (Symbol) (plaque) - 36x18</t>
  </si>
  <si>
    <t>W16-10P(48)</t>
  </si>
  <si>
    <t>PHOTO ENFORCED (Symbol) (plaque) - 48x24</t>
  </si>
  <si>
    <t>W16-10aP(24)</t>
  </si>
  <si>
    <t>W16-10aP(36)</t>
  </si>
  <si>
    <t>W16-10aP(48)</t>
  </si>
  <si>
    <t>W16-11P(24)</t>
  </si>
  <si>
    <t>HOV (plaque) - 24x12</t>
  </si>
  <si>
    <t>W16-11P(30)</t>
  </si>
  <si>
    <t>HOV (plaque) - 30x18</t>
  </si>
  <si>
    <t>W16-12P</t>
  </si>
  <si>
    <t>TRAFFIC CIRCLE (plaque)</t>
  </si>
  <si>
    <t>W16-13P</t>
  </si>
  <si>
    <t>WHEN FLASHING (plaque)</t>
  </si>
  <si>
    <t>W16-15P</t>
  </si>
  <si>
    <t>NEW (plaque)</t>
  </si>
  <si>
    <t>W16-16P</t>
  </si>
  <si>
    <t>LAST EXIT BEFORE TOLL (plaque)</t>
  </si>
  <si>
    <t>W16-17P</t>
  </si>
  <si>
    <t>ROUNDABOUT (plaque)</t>
  </si>
  <si>
    <t>W16-18P</t>
  </si>
  <si>
    <t>NOTICE (plaque)</t>
  </si>
  <si>
    <t>W17-1(24)</t>
  </si>
  <si>
    <t>SPEED HUMP - 24x24</t>
  </si>
  <si>
    <t>W17-1(30)</t>
  </si>
  <si>
    <t>SPEED HUMP - 30x30</t>
  </si>
  <si>
    <t>W17-1(36)</t>
  </si>
  <si>
    <t>SPEED HUMP - 36x36</t>
  </si>
  <si>
    <t>W17-1(48)</t>
  </si>
  <si>
    <t>SPEED HUMP - 48x48</t>
  </si>
  <si>
    <t>W19-1</t>
  </si>
  <si>
    <t>FREEWAY ENDS XX MILES</t>
  </si>
  <si>
    <t>W19-2</t>
  </si>
  <si>
    <t>EXPRESSWAY ENDS XX MILES</t>
  </si>
  <si>
    <t>W19-3</t>
  </si>
  <si>
    <t>FREEWAY ENDS</t>
  </si>
  <si>
    <t>W19-4</t>
  </si>
  <si>
    <t>EXPRESSWAY ENDS</t>
  </si>
  <si>
    <t>W19-5</t>
  </si>
  <si>
    <t>ALL TRAFFIC MUST EXIT</t>
  </si>
  <si>
    <t>W20-1(30)</t>
  </si>
  <si>
    <t>ROAD WORK (with distance) - 30x30</t>
  </si>
  <si>
    <t>W20-1(48)</t>
  </si>
  <si>
    <t>ROAD WORK (with distance) - 48x48</t>
  </si>
  <si>
    <t>W20-2(30)</t>
  </si>
  <si>
    <t>DETOUR (with distance) - 30x30</t>
  </si>
  <si>
    <t>W20-2(48)</t>
  </si>
  <si>
    <t>DETOUR (with distance) - 48x48</t>
  </si>
  <si>
    <t>W20-3(30)</t>
  </si>
  <si>
    <t>ROAD (STREET) CLOSED (with distance) - 30x30</t>
  </si>
  <si>
    <t>W20-3(48)</t>
  </si>
  <si>
    <t>ROAD (STREET) CLOSED (with distance) - 48x48</t>
  </si>
  <si>
    <t>W20-4(30)</t>
  </si>
  <si>
    <t>ONE LANE ROAD (with distance) - 30x30</t>
  </si>
  <si>
    <t>W20-4(48)</t>
  </si>
  <si>
    <t>ONE LANE ROAD (with distance) - 48x48</t>
  </si>
  <si>
    <t>W20-5(30)</t>
  </si>
  <si>
    <t>LANE CLOSED (with distance) - 30x30</t>
  </si>
  <si>
    <t>W20-5(48)</t>
  </si>
  <si>
    <t>LANE CLOSED (with distance) - 48x48</t>
  </si>
  <si>
    <t>W20-5a(30)</t>
  </si>
  <si>
    <t>LANES CLOSED (with distance) - 30x30</t>
  </si>
  <si>
    <t>W20-5a(48)</t>
  </si>
  <si>
    <t>LANES CLOSED (with distance) - 48x48</t>
  </si>
  <si>
    <t>W20-7(30)</t>
  </si>
  <si>
    <t>FLAGGER (symbol) - 30x30</t>
  </si>
  <si>
    <t>W20-7(48)</t>
  </si>
  <si>
    <t>FLAGGER (symbol) - 48x48</t>
  </si>
  <si>
    <t>W20-7-DE(30)</t>
  </si>
  <si>
    <t>FLAGGER AHEAD - 30x30</t>
  </si>
  <si>
    <t>W20-7-DE(48)</t>
  </si>
  <si>
    <t>FLAGGER AHEAD - 48x48</t>
  </si>
  <si>
    <t>W20-7a(30)</t>
  </si>
  <si>
    <t>FLAGGER - 30x30</t>
  </si>
  <si>
    <t>W20-7a(48)</t>
  </si>
  <si>
    <t>FLAGGER - 48x48</t>
  </si>
  <si>
    <t>W20-8</t>
  </si>
  <si>
    <t>SLOW (on stop/slow paddle)</t>
  </si>
  <si>
    <t>W21-1(30)</t>
  </si>
  <si>
    <t>WORKERS (symbol) - 30x30</t>
  </si>
  <si>
    <t>W21-1(48)</t>
  </si>
  <si>
    <t>WORKERS (symbol) - 48x48</t>
  </si>
  <si>
    <t>W21-1a(30)</t>
  </si>
  <si>
    <t>WORKERS - 30x30</t>
  </si>
  <si>
    <t>W21-1a(48)</t>
  </si>
  <si>
    <t>WORKERS - 48x48</t>
  </si>
  <si>
    <t>FRESH OIL (TAR) - 30x30</t>
  </si>
  <si>
    <t>FRESH OIL (TAR) - 48x48</t>
  </si>
  <si>
    <t>W21-3(30)</t>
  </si>
  <si>
    <t>ROAD MACHINERY AHEAD - 30x30</t>
  </si>
  <si>
    <t>ROAD MACHINERY AHEAD - 48x48</t>
  </si>
  <si>
    <t>W21-4(30)</t>
  </si>
  <si>
    <t>SLOW MOVING VEHICLE - 30x30</t>
  </si>
  <si>
    <t>W21-4(48)</t>
  </si>
  <si>
    <t>SLOW MOVING VEHICLE  - 48x48</t>
  </si>
  <si>
    <t>W21-5(30)</t>
  </si>
  <si>
    <t>SHOULDER WORK - 30x30</t>
  </si>
  <si>
    <t>W21-5(48)</t>
  </si>
  <si>
    <t>SHOULDER WORK - 48x48</t>
  </si>
  <si>
    <t>W21-5a(30)</t>
  </si>
  <si>
    <t>SHOULDER CLOSED - 30x30</t>
  </si>
  <si>
    <t>W21-5a(48)</t>
  </si>
  <si>
    <t>SHOULDER CLOSED - 48x48</t>
  </si>
  <si>
    <t>W21-5b(30)</t>
  </si>
  <si>
    <t>SHOULDER CLOSED (with distance) - 30x30</t>
  </si>
  <si>
    <t>W21-5b(48)</t>
  </si>
  <si>
    <t>SHOULDER CLOSED (with distance) - 48x48</t>
  </si>
  <si>
    <t>W21-6(30)</t>
  </si>
  <si>
    <t>SURVEY CREW - 30x30</t>
  </si>
  <si>
    <t>SURVEY CREW - 48x48</t>
  </si>
  <si>
    <t>W21-7(30)</t>
  </si>
  <si>
    <t>UTILITY WORK AHEAD - 30x30</t>
  </si>
  <si>
    <t>W21-7(48)</t>
  </si>
  <si>
    <t>UTILITY WORK AHEAD - 48x48</t>
  </si>
  <si>
    <t>W21-7-DE(30)</t>
  </si>
  <si>
    <t>WATER ON ROAD - 30x30</t>
  </si>
  <si>
    <t>W21-7-DE(36)</t>
  </si>
  <si>
    <t>WATER ON ROAD - 36x36</t>
  </si>
  <si>
    <t>W21-7-DE(48)</t>
  </si>
  <si>
    <t>WATER ON ROAD - 48x48</t>
  </si>
  <si>
    <t>W21-8(30)</t>
  </si>
  <si>
    <t>MOWING AHEAD - 30x30</t>
  </si>
  <si>
    <t>W21-8(48)</t>
  </si>
  <si>
    <t>MOWING AHEAD - 48x48</t>
  </si>
  <si>
    <t>W21-9-DE(36)</t>
  </si>
  <si>
    <t>WATCH FOR TURNING TRAFFIC - 36x36</t>
  </si>
  <si>
    <t>W21-9-DE(48)</t>
  </si>
  <si>
    <t>WATCH FOR TURNING TRAFFIC - 48x48</t>
  </si>
  <si>
    <t>W21-9P-DE</t>
  </si>
  <si>
    <t>WATCH FOR TURNING TRAFFIC (plaque) - 30x18</t>
  </si>
  <si>
    <t>W21-10-DE(36)</t>
  </si>
  <si>
    <t>WATCH FOR ENTERING TRAFFIC - 36x36</t>
  </si>
  <si>
    <t>W21-10-DE(48)</t>
  </si>
  <si>
    <t>WATCH FOR ENTERING TRAFFIC - 48x48</t>
  </si>
  <si>
    <t>WATCH CHILDREN (Symbol)</t>
  </si>
  <si>
    <t>W21-11P-DE</t>
  </si>
  <si>
    <t>WATCH CHILDREN (plaque)</t>
  </si>
  <si>
    <t>W21-12P-DE</t>
  </si>
  <si>
    <t>STRICTLY ENFORCED (plaque)</t>
  </si>
  <si>
    <t>W21-14DE(30)</t>
  </si>
  <si>
    <t>DEAF CHILD - 30x30</t>
  </si>
  <si>
    <t>W21-14DE(36)</t>
  </si>
  <si>
    <t>DEAF CHILD - 36x36</t>
  </si>
  <si>
    <t>W21-15DE(30)</t>
  </si>
  <si>
    <t>BLIND CHILD - 30x30</t>
  </si>
  <si>
    <t>W21-15DE(36)</t>
  </si>
  <si>
    <t>BLIND CHILD - 36x36</t>
  </si>
  <si>
    <t>W22-1(30)</t>
  </si>
  <si>
    <t>BLASTING ZONE AHEAD - 30x30</t>
  </si>
  <si>
    <t>W22-1(48)</t>
  </si>
  <si>
    <t>BLASTING ZONE AHEAD - 48x48</t>
  </si>
  <si>
    <t>TURN OFF 2-WAY RADIO AND CELL PHONE</t>
  </si>
  <si>
    <t>W22-3(36)</t>
  </si>
  <si>
    <t>END BLASTING ZONE - 36x30</t>
  </si>
  <si>
    <t>W22-3(42)</t>
  </si>
  <si>
    <t>END BLASTING ZONE - 42x36</t>
  </si>
  <si>
    <t>W23-1</t>
  </si>
  <si>
    <t>SLOW TRAFFIC AHEAD</t>
  </si>
  <si>
    <t>W23-2</t>
  </si>
  <si>
    <t>NEW TRAFFIC PATTERN AHEAD</t>
  </si>
  <si>
    <t>W23-2P-DE(30)</t>
  </si>
  <si>
    <t>NEW TRAFFIC PATTERN (plaque) - 30x24</t>
  </si>
  <si>
    <t>W23-2P-DE(36)</t>
  </si>
  <si>
    <t>NEW TRAFFIC PATTERN (plaque) - 36x30</t>
  </si>
  <si>
    <t>W24-1(30)</t>
  </si>
  <si>
    <t>DOUBLE REVERSE CURVE (1 lane) - 30x30</t>
  </si>
  <si>
    <t>W24-1(48)</t>
  </si>
  <si>
    <t>DOUBLE REVERSE CURVE (1 lane) - 48x48</t>
  </si>
  <si>
    <t>W24-1a(30)</t>
  </si>
  <si>
    <t>DOUBLE REVERSE CURVE (2 lanes) - 30x30</t>
  </si>
  <si>
    <t>W24-1a(48)</t>
  </si>
  <si>
    <t>DOUBLE REVERSE CURVE (2 lanes) - 48x48</t>
  </si>
  <si>
    <t>W24-1b(30)</t>
  </si>
  <si>
    <t>DOUBLE REVERSE CURVE (3 lanes) - 30x30</t>
  </si>
  <si>
    <t>W24-1b(48)</t>
  </si>
  <si>
    <t>DOUBLE REVERSE CURVE (3 lanes) - 48x48</t>
  </si>
  <si>
    <t>W24-1cP</t>
  </si>
  <si>
    <t>ALL LANES</t>
  </si>
  <si>
    <t>ONCOMING TRAFFIC HAS EXTENDED GREEN</t>
  </si>
  <si>
    <t>WET ROAD PAINT</t>
  </si>
  <si>
    <t>ONCOMING TRAFFIC MAY HAVE EXTENDED GREEN</t>
  </si>
  <si>
    <t>GUIDE SIGNS</t>
  </si>
  <si>
    <t>INTERSTATE ROUTE (2 - Digit Sign) - 24x24</t>
  </si>
  <si>
    <t>M1-1(30)</t>
  </si>
  <si>
    <t>INTERSTATE ROUTE (3 - Digit Sign) - 30x24</t>
  </si>
  <si>
    <t>INTERSTATE ROUTE (2 - Digit Sign) - 36x36</t>
  </si>
  <si>
    <t>M1-1(45)</t>
  </si>
  <si>
    <t>INTERSTATE ROUTE (3 - Digit Sign) - 45x36</t>
  </si>
  <si>
    <t>M1-2(24)</t>
  </si>
  <si>
    <t>OFF - INTERSTATE ROUTE (Loop) (2 - Digit Sign) - 24x24</t>
  </si>
  <si>
    <t>M1-2(30)</t>
  </si>
  <si>
    <t>OFF - INTERSTATE ROUTE (Loop) (3 - Digit Sign) - 30x24</t>
  </si>
  <si>
    <t>M1-2(36)</t>
  </si>
  <si>
    <t>OFF - INTERSTATE ROUTE (Loop) (2 - Digit Sign) - 36x36</t>
  </si>
  <si>
    <t>M1-2(45)</t>
  </si>
  <si>
    <t>OFF - INTERSTATE ROUTE (Loop) (3 - Digit Sign) - 45x36</t>
  </si>
  <si>
    <t>M1-3(24)</t>
  </si>
  <si>
    <t>OFF - INTERSTATE ROUTE (Spur) (2 - Digit Sign) - 24x24</t>
  </si>
  <si>
    <t>M1-3(30)</t>
  </si>
  <si>
    <t>OFF - INTERSTATE ROUTE (Spur) (3 - Digit Sign) - 30x24</t>
  </si>
  <si>
    <t>M1-3(36)</t>
  </si>
  <si>
    <t>OFF - INTERSTATE ROUTE (Spur) (2 - Digit Sign) - 36x36</t>
  </si>
  <si>
    <t>M1-3(45)</t>
  </si>
  <si>
    <t>OFF - INTERSTATE ROUTE (Spur) (3 - Digit Sign) - 45x36</t>
  </si>
  <si>
    <t>US ROUTE (2 - Digit Sign) - 24x24</t>
  </si>
  <si>
    <t>M1-4(30)</t>
  </si>
  <si>
    <t>US ROUTE (3 - Digit Sign) - 30x24</t>
  </si>
  <si>
    <t>US ROUTE (2 - Digit Sign) - 36x36</t>
  </si>
  <si>
    <t>M1-4(45)</t>
  </si>
  <si>
    <t>US ROUTE (3 - Digit Sign) - 45x36</t>
  </si>
  <si>
    <t>STATE ROUTE (2 - Digit Sign) - 24x24</t>
  </si>
  <si>
    <t>M1-5(30)</t>
  </si>
  <si>
    <t>STATE ROUTE (3 - Digit Sign) - 30x24</t>
  </si>
  <si>
    <t>STATE ROUTE (2 - Digit Sign) - 36x36</t>
  </si>
  <si>
    <t>M1-5(45)</t>
  </si>
  <si>
    <t>STATE ROUTE (3 - Digit Sign) - 45x36</t>
  </si>
  <si>
    <t>M1-6(24)</t>
  </si>
  <si>
    <t>COUNTY ROUTE (1-3 Digit Signs) - 24x24</t>
  </si>
  <si>
    <t>M1-6(36)</t>
  </si>
  <si>
    <t>COUNTY ROUTE (1-3 Digit Signs) - 36x36</t>
  </si>
  <si>
    <t>M1-7(18)</t>
  </si>
  <si>
    <t>FOREST ROUTE (1-3 Digit Signs) - 18x18</t>
  </si>
  <si>
    <t>M1-7(24)</t>
  </si>
  <si>
    <t>FOREST ROUTE (1-3 Digit Signs) - 24x24</t>
  </si>
  <si>
    <t>M1-7(36)</t>
  </si>
  <si>
    <t>FOREST ROUTE (1-3 Digit Signs) - 36x36</t>
  </si>
  <si>
    <t>M1-8(12)</t>
  </si>
  <si>
    <t>BIKE ROUTE - 12x18</t>
  </si>
  <si>
    <t>M1-8(18)</t>
  </si>
  <si>
    <t>BIKE ROUTE - 18x24</t>
  </si>
  <si>
    <t>M1-8a(12)</t>
  </si>
  <si>
    <t>BIKE ROUTE (pictograph) - 12x18</t>
  </si>
  <si>
    <t>M1-8a(18)</t>
  </si>
  <si>
    <t>BIKE ROUTE (pictograph) - 18x24</t>
  </si>
  <si>
    <t>M1-9(12)</t>
  </si>
  <si>
    <t>US BIKE ROUTE - 12x18</t>
  </si>
  <si>
    <t>M1-9(18)</t>
  </si>
  <si>
    <t>US BIKE ROUTE - 18x24</t>
  </si>
  <si>
    <t>M2-1(12)(B)</t>
  </si>
  <si>
    <t>JUNCTION - 12x6</t>
  </si>
  <si>
    <t>M2-1(21)</t>
  </si>
  <si>
    <t>JUNCTION - 21x15</t>
  </si>
  <si>
    <t>M2-1(30)</t>
  </si>
  <si>
    <t>JUNCTION - 30x21</t>
  </si>
  <si>
    <t>M2-2</t>
  </si>
  <si>
    <t>COMBINATION JUNCTION (2- route signs)</t>
  </si>
  <si>
    <t>M3-1(12)(B)</t>
  </si>
  <si>
    <t>CARDINAL DIRECTION - NORTH - 12x6</t>
  </si>
  <si>
    <t>CARDINAL DIRECTION - NORTH - 24x12</t>
  </si>
  <si>
    <t>M3-1(36)</t>
  </si>
  <si>
    <t>CARDINAL DIRECTION - NORTH - 36x18</t>
  </si>
  <si>
    <t>M3-2(12)(B)</t>
  </si>
  <si>
    <t>CARDINAL DIRECTION - EAST - 12x6</t>
  </si>
  <si>
    <t>CARDINAL DIRECTION - EAST - 24x12</t>
  </si>
  <si>
    <t>M3-2(36)</t>
  </si>
  <si>
    <t>CARDINAL DIRECTION - EAST - 36x18</t>
  </si>
  <si>
    <t>M3-3(12)</t>
  </si>
  <si>
    <t>CARDINAL DIRECTION - SOUTH - 12x6</t>
  </si>
  <si>
    <t>CARDINAL DIRECTION - SOUTH - 24x12</t>
  </si>
  <si>
    <t>M3-3(36)</t>
  </si>
  <si>
    <t>CARDINAL DIRECTION - SOUTH - 36x18</t>
  </si>
  <si>
    <t>M3-4(12)</t>
  </si>
  <si>
    <t>CARDINAL DIRECTION - WEST - 12x6</t>
  </si>
  <si>
    <t>CARDINAL DIRECTION - WEST - 24x12</t>
  </si>
  <si>
    <t>M3-4(36)</t>
  </si>
  <si>
    <t>CARDINAL DIRECTION - WEST - 36x18</t>
  </si>
  <si>
    <t>M4-1(12)</t>
  </si>
  <si>
    <t>ALTERNATE  - 12x6</t>
  </si>
  <si>
    <t>M4-1(24)</t>
  </si>
  <si>
    <t>ALTERNATE  - 24x12</t>
  </si>
  <si>
    <t>M4-1(36)</t>
  </si>
  <si>
    <t>ALTERNATE - 36x18</t>
  </si>
  <si>
    <t>M4-1a(12)</t>
  </si>
  <si>
    <t>ALT - 12x6</t>
  </si>
  <si>
    <t>ALT - 24x12</t>
  </si>
  <si>
    <t>M4-1a(36)</t>
  </si>
  <si>
    <t>ALT - 36x18</t>
  </si>
  <si>
    <t>M4-2(12)</t>
  </si>
  <si>
    <t>BY-PASS  - 12x6</t>
  </si>
  <si>
    <t>M4-2(24)</t>
  </si>
  <si>
    <t>BY-PASS  - 24x12</t>
  </si>
  <si>
    <t>M4-2(36)</t>
  </si>
  <si>
    <t>BY-PASS - 36x18</t>
  </si>
  <si>
    <t>M4-3(12)</t>
  </si>
  <si>
    <t>BUSINESS- 12x6</t>
  </si>
  <si>
    <t>BUSINESS- 24x12</t>
  </si>
  <si>
    <t>M4-3(36)</t>
  </si>
  <si>
    <t>BUSINESS - 36x18</t>
  </si>
  <si>
    <t>TRUCK - 24x12</t>
  </si>
  <si>
    <t>M4-4(36)</t>
  </si>
  <si>
    <t>TRUCK - 36x18</t>
  </si>
  <si>
    <t>M4-5(12)</t>
  </si>
  <si>
    <t>TO - 12x6</t>
  </si>
  <si>
    <t>TO - 24x12</t>
  </si>
  <si>
    <t>M4-5(36)</t>
  </si>
  <si>
    <t>TO - 36x18</t>
  </si>
  <si>
    <t>M4-6(12)</t>
  </si>
  <si>
    <t>END - 12x6</t>
  </si>
  <si>
    <t>END - 24x12</t>
  </si>
  <si>
    <t>M4-6(36)</t>
  </si>
  <si>
    <t>END - 36x18</t>
  </si>
  <si>
    <t>M4-7(12)</t>
  </si>
  <si>
    <t>TEMPORARY - 12x6</t>
  </si>
  <si>
    <t>M4-7(24)</t>
  </si>
  <si>
    <t>TEMPORARY - 24x12</t>
  </si>
  <si>
    <t>M4-7(36)</t>
  </si>
  <si>
    <t>TEMPORARY - 36x18</t>
  </si>
  <si>
    <t>M4-7a(12)</t>
  </si>
  <si>
    <t>TEMP - 12x6</t>
  </si>
  <si>
    <t>M4-7a(24)</t>
  </si>
  <si>
    <t>TEMP - 24x12</t>
  </si>
  <si>
    <t>M4-7a(36)</t>
  </si>
  <si>
    <t>TEMP- 36x18</t>
  </si>
  <si>
    <t>M4-8(12)</t>
  </si>
  <si>
    <t>DETOUR - 12x6</t>
  </si>
  <si>
    <t>DETOUR - 30x15</t>
  </si>
  <si>
    <t>M4-8a</t>
  </si>
  <si>
    <t>END DETOUR</t>
  </si>
  <si>
    <t>M4-8b</t>
  </si>
  <si>
    <t>END</t>
  </si>
  <si>
    <t>M4-9_L(30)</t>
  </si>
  <si>
    <t>DETOUR (left arrow) - 30x24</t>
  </si>
  <si>
    <t>M4-9_R(30)</t>
  </si>
  <si>
    <t>DETOUR (right arrow) - 30x24</t>
  </si>
  <si>
    <t>M4-9_L(48)</t>
  </si>
  <si>
    <t>DETOUR (left arrow) - 48x36</t>
  </si>
  <si>
    <t>M4-9_R(48)</t>
  </si>
  <si>
    <t>DETOUR (right arrow) - 48x36</t>
  </si>
  <si>
    <t>M4-9-DE(30)</t>
  </si>
  <si>
    <t>DETOUR (up arrow) - 30x24</t>
  </si>
  <si>
    <t>M4-9-DE(48)</t>
  </si>
  <si>
    <t>DETOUR (up arrow) - 48x36</t>
  </si>
  <si>
    <t>M4-9a(24)</t>
  </si>
  <si>
    <t>BIKE/PEDESTRIAN DETOUR (up arrow) - 24x18</t>
  </si>
  <si>
    <t>M4-9a_L(24)</t>
  </si>
  <si>
    <t>BIKE/PEDESTRIAN DETOUR (left arrow) - 24x18</t>
  </si>
  <si>
    <t>M4-9a_R(24)</t>
  </si>
  <si>
    <t>BIKE/PEDESTRIAN DETOUR (right arrow) - 24x18</t>
  </si>
  <si>
    <t>M4-9a(30)</t>
  </si>
  <si>
    <t>BIKE/PEDESTRIAN DETOUR (up arrow) - 30x24</t>
  </si>
  <si>
    <t>M4-9a_L(30)</t>
  </si>
  <si>
    <t>BIKE/PEDESTRIAN DETOUR (left arrow) - 30x24</t>
  </si>
  <si>
    <t>M4-9a_R(30)</t>
  </si>
  <si>
    <t>BIKE/PEDESTRIAN DETOUR (right arrow) - 30x24</t>
  </si>
  <si>
    <t>M4-9b(24)</t>
  </si>
  <si>
    <t>PEDESTRIAN DETOUR (up arrow) - 24x18</t>
  </si>
  <si>
    <t>M4-9b_L(24)</t>
  </si>
  <si>
    <t>PEDESTRIAN DETOUR (left arrow) - 24x18</t>
  </si>
  <si>
    <t>M4-9b_R(24)</t>
  </si>
  <si>
    <t>PEDESTRIAN DETOUR (right arrow) - 24x18</t>
  </si>
  <si>
    <t>M4-9b(30)</t>
  </si>
  <si>
    <t>PEDESTRIAN DETOUR (up arrow) - 30x24</t>
  </si>
  <si>
    <t>M4-9b_L(30)</t>
  </si>
  <si>
    <t>PEDESTRIAN DETOUR (left arrow) - 30x24</t>
  </si>
  <si>
    <t>M4-9b_R(30)</t>
  </si>
  <si>
    <t>PEDESTRIAN DETOUR (right arrow) - 30x24</t>
  </si>
  <si>
    <t>M4-9c(24)</t>
  </si>
  <si>
    <t>BIKE DETOUR (up arrow) - 24x18</t>
  </si>
  <si>
    <t>M4-9c_L(24)</t>
  </si>
  <si>
    <t>BIKE DETOUR (left arrow) - 24x18</t>
  </si>
  <si>
    <t>M4-9c_R(24)</t>
  </si>
  <si>
    <t>BIKE DETOUR (right arrow) - 24x18</t>
  </si>
  <si>
    <t>M4-9c(30)</t>
  </si>
  <si>
    <t>BIKE DETOUR (up arrow) - 30x24</t>
  </si>
  <si>
    <t>M4-9c_L(30)</t>
  </si>
  <si>
    <t>BIKE DETOUR (left arrow) - 30x24</t>
  </si>
  <si>
    <t>M4-9c_R(30)</t>
  </si>
  <si>
    <t>BIKE DETOUR (right arrow) - 30x24</t>
  </si>
  <si>
    <t>M4-10_L</t>
  </si>
  <si>
    <t>DETOUR (Left)</t>
  </si>
  <si>
    <t>M4-10_R</t>
  </si>
  <si>
    <t>DETOUR (Right)</t>
  </si>
  <si>
    <t>M4-14(12)</t>
  </si>
  <si>
    <t>BEGIN - 12x6</t>
  </si>
  <si>
    <t>M4-14(24)</t>
  </si>
  <si>
    <t>BEGIN - 24x12</t>
  </si>
  <si>
    <t>M4-14(36)</t>
  </si>
  <si>
    <t>BEGIN - 36x18</t>
  </si>
  <si>
    <t>M4-15(24)</t>
  </si>
  <si>
    <t>TOLL - 24x12</t>
  </si>
  <si>
    <t>M4-15(36)</t>
  </si>
  <si>
    <t>TOLL - 36x18</t>
  </si>
  <si>
    <t>M4-16(24)</t>
  </si>
  <si>
    <t>NO CASH - 24x12</t>
  </si>
  <si>
    <t>M4-16(36)</t>
  </si>
  <si>
    <t>NO CASH - 36x18</t>
  </si>
  <si>
    <t>M4-17</t>
  </si>
  <si>
    <t>TOLL COLLECTOR (Symbol)</t>
  </si>
  <si>
    <t>M4-18</t>
  </si>
  <si>
    <t>EXACT CHANGE (Symbol)</t>
  </si>
  <si>
    <t>M4-20(24)</t>
  </si>
  <si>
    <t>ETC ONLY - 24x24</t>
  </si>
  <si>
    <t>M4-20(36)</t>
  </si>
  <si>
    <t>ETC ONLY - 36x36</t>
  </si>
  <si>
    <t>M5-1_R(B)</t>
  </si>
  <si>
    <t>ADVANCE TURN ARROW (Right - 90)</t>
  </si>
  <si>
    <t>M5-1_L(B)</t>
  </si>
  <si>
    <t>ADVANCE TURN ARROW (Left - 90)</t>
  </si>
  <si>
    <t>M5-1_R</t>
  </si>
  <si>
    <t>M5-1_L</t>
  </si>
  <si>
    <t>M5-2_R(B)</t>
  </si>
  <si>
    <t>ADVANCE TURN ARROW (Right - 45)</t>
  </si>
  <si>
    <t>M5-2_L(B)</t>
  </si>
  <si>
    <t>ADVANCE TURN ARROW (Left - 45)</t>
  </si>
  <si>
    <t>M5-2_R</t>
  </si>
  <si>
    <t>M5-2_L</t>
  </si>
  <si>
    <t>M5-3_R</t>
  </si>
  <si>
    <t>ADVANCE TURN ARROW (Right - curved-stem)</t>
  </si>
  <si>
    <t>M5-3_L</t>
  </si>
  <si>
    <t>ADVANCE TURN ARROW (Left - curved-stem)</t>
  </si>
  <si>
    <t>M5-4(24)</t>
  </si>
  <si>
    <t>LEFT LANE - 24x18</t>
  </si>
  <si>
    <t>M5-4(36)</t>
  </si>
  <si>
    <t>LEFT LANE - 36x24</t>
  </si>
  <si>
    <t>M5-5(24)</t>
  </si>
  <si>
    <t>CENTER LANE - 24x18</t>
  </si>
  <si>
    <t>M5-5(36)</t>
  </si>
  <si>
    <t>CENTER LANE - 36x24</t>
  </si>
  <si>
    <t>M5-6(24)</t>
  </si>
  <si>
    <t>RIGHT LANE - 24x18</t>
  </si>
  <si>
    <t>M5-6(36)</t>
  </si>
  <si>
    <t>RIGHT LANE - 36x24</t>
  </si>
  <si>
    <t>M6-1_R(B)</t>
  </si>
  <si>
    <t>DIRECTIONAL ARROW (Right) - 12x9</t>
  </si>
  <si>
    <t>M6-1_L(B)</t>
  </si>
  <si>
    <t>DIRECTIONAL ARROW (Left) - 12x9</t>
  </si>
  <si>
    <t>M6-1_R(21)</t>
  </si>
  <si>
    <t>DIRECTIONAL ARROW (Right) - 21x15</t>
  </si>
  <si>
    <t>M6-1_L(21)</t>
  </si>
  <si>
    <t>DIRECTIONAL ARROW (Left) - 21x15</t>
  </si>
  <si>
    <t>M6-1_R(30)</t>
  </si>
  <si>
    <t>DIRECTIONAL ARROW (Right) - 30x21</t>
  </si>
  <si>
    <t>M6-1_L(30)</t>
  </si>
  <si>
    <t>DIRECTIONAL ARROW (Left) - 30x21</t>
  </si>
  <si>
    <t>M6-2_R(B)</t>
  </si>
  <si>
    <t>DIRECTIONAL ARROW (Right - upward 45) - 12x9</t>
  </si>
  <si>
    <t>M6-2_L(B)</t>
  </si>
  <si>
    <t>DIRECTIONAL ARROW (Left - upward  45) - 12x9</t>
  </si>
  <si>
    <t>M6-2_R(21)</t>
  </si>
  <si>
    <t>DIRECTIONAL ARROW (Right - upward 45) - 21x15</t>
  </si>
  <si>
    <t>M6-2_L(21)</t>
  </si>
  <si>
    <t>DIRECTIONAL ARROW (Left - upward  45) - 21x15</t>
  </si>
  <si>
    <t>M6-2_R(30)</t>
  </si>
  <si>
    <t>DIRECTIONAL ARROW (Right - upward  45) - 30x21</t>
  </si>
  <si>
    <t>M6-2_L(30)</t>
  </si>
  <si>
    <t>DIRECTIONAL ARROW (Left - upward  45) - 30x21</t>
  </si>
  <si>
    <t>M6-2a_R(21)</t>
  </si>
  <si>
    <t>DIRECTIONAL ARROW (Right - downward 45) - 21x15</t>
  </si>
  <si>
    <t>M6-2a_L(21)</t>
  </si>
  <si>
    <t>DIRECTIONAL ARROW (Left - downward  45) - 21x15</t>
  </si>
  <si>
    <t>M6-2a_R(30)</t>
  </si>
  <si>
    <t>DIRECTIONAL ARROW (Right - downward  45) - 30x21</t>
  </si>
  <si>
    <t>M6-2a_L(30)</t>
  </si>
  <si>
    <t>DIRECTIONAL ARROW (Left - downward  45) - 30x21</t>
  </si>
  <si>
    <t>M6-3(B)</t>
  </si>
  <si>
    <t>DIRECTIONAL ARROW (Up) - 12x9</t>
  </si>
  <si>
    <t>M6-3(21)</t>
  </si>
  <si>
    <t>DIRECTIONAL ARROW (Up) - 21x15</t>
  </si>
  <si>
    <t>M6-3(30)</t>
  </si>
  <si>
    <t>DIRECTIONAL ARROW (Up) - 30x21</t>
  </si>
  <si>
    <t>M6-4(B)</t>
  </si>
  <si>
    <t>DIRECTIONAL ARROW AUXILIARY (Left and Right) - 12x9</t>
  </si>
  <si>
    <t>M6-4(21)</t>
  </si>
  <si>
    <t>DIRECTIONAL ARROW AUXILIARY (Left and Right) - 21x15</t>
  </si>
  <si>
    <t>M6-4(30)</t>
  </si>
  <si>
    <t>DIRECTIONAL ARROW AUXILIARY (Left and Right) - 30x21</t>
  </si>
  <si>
    <t>M6-5_R(B)</t>
  </si>
  <si>
    <t>DIRECTIONAL ARROW (Right to Left - 45) - 12x9</t>
  </si>
  <si>
    <t>M6-5_L(B)</t>
  </si>
  <si>
    <t>DIRECTIONAL ARROW (Left to Right - 45) - 12x9</t>
  </si>
  <si>
    <t>M6-5_R(21)</t>
  </si>
  <si>
    <t>DIRECTIONAL ARROW (Right to Left - 45) - 21x15</t>
  </si>
  <si>
    <t>M6-5_L(21)</t>
  </si>
  <si>
    <t>DIRECTIONAL ARROW (Left to Right - 45) - 21x15</t>
  </si>
  <si>
    <t>M6-5_R(30)</t>
  </si>
  <si>
    <t>DIRECTIONAL ARROW (Right to Left - 45) - 30x21</t>
  </si>
  <si>
    <t>M6-5_L(30)</t>
  </si>
  <si>
    <t>DIRECTIONAL ARROW (Left to Right - 45) - 30x21</t>
  </si>
  <si>
    <t>M6-6_R(B)</t>
  </si>
  <si>
    <t>DIRECTIONAL ARROW AUXILIARY (Up - Right) - 12x9</t>
  </si>
  <si>
    <t>M6-6_L(B)</t>
  </si>
  <si>
    <t>DIRECTIONAL ARROW AUXILIARY (Up - Left) - 12x9</t>
  </si>
  <si>
    <t>M6-6_R(21)</t>
  </si>
  <si>
    <t>DIRECTIONAL ARROW AUXILIARY (Up - Right) - 21x15</t>
  </si>
  <si>
    <t>M6-6_L(21)</t>
  </si>
  <si>
    <t>DIRECTIONAL ARROW AUXILIARY (Up - Left) - 21x15</t>
  </si>
  <si>
    <t>M6-6_R(30)</t>
  </si>
  <si>
    <t>DIRECTIONAL ARROW AUXILIARY (Up - Right) - 30x21</t>
  </si>
  <si>
    <t>M6-6_L(30)</t>
  </si>
  <si>
    <t>DIRECTIONAL ARROW AUXILIARY (Up - Left) - 30x21</t>
  </si>
  <si>
    <t>M6-7_R(B)</t>
  </si>
  <si>
    <t>DIRECTIONAL ARROW AUXILIARY (Up - 45 Right) - 12x9</t>
  </si>
  <si>
    <t>M6-7_L(B)</t>
  </si>
  <si>
    <t>DIRECTIONAL ARROW AUXILIARY ( Up - 45 Left) - 12x9</t>
  </si>
  <si>
    <t>M6-7_R(21)</t>
  </si>
  <si>
    <t>DIRECTIONAL ARROW AUXILIARY (Up - 45 Right) - 21x15</t>
  </si>
  <si>
    <t>M6-7_L(21)</t>
  </si>
  <si>
    <t>DIRECTIONAL ARROW AUXILIARY ( Up - 45 Left) - 21x15</t>
  </si>
  <si>
    <t>M6-7_R(30)</t>
  </si>
  <si>
    <t>DIRECTIONAL ARROW AUXILIARY (Up - 45 Right) - 30x21</t>
  </si>
  <si>
    <t>M6-7_L(30)</t>
  </si>
  <si>
    <t>DIRECTIONAL ARROW AUXILIARY ( Up - 45 Left) - 30x21</t>
  </si>
  <si>
    <t>DESTINATION SIGNS</t>
  </si>
  <si>
    <t>D1-1(B)</t>
  </si>
  <si>
    <t>DESTINATION (1 Line)</t>
  </si>
  <si>
    <t>D1-1a(6-B)</t>
  </si>
  <si>
    <t>D1-1a(18-B)</t>
  </si>
  <si>
    <t>D1-1b(6-B)</t>
  </si>
  <si>
    <t>BICYCLE DESTINATION (1 Line)</t>
  </si>
  <si>
    <t>D1-1b(18-B)</t>
  </si>
  <si>
    <t>D1-1c(6-B)</t>
  </si>
  <si>
    <t>D1-1c(18-B)</t>
  </si>
  <si>
    <t>D1-1d</t>
  </si>
  <si>
    <t>CIRCULAR INTERSECTION DESTINATION (1 Line)</t>
  </si>
  <si>
    <t>D1-1e</t>
  </si>
  <si>
    <t>CIRCULAR INTERSECTION DEPARTURE GUIDE</t>
  </si>
  <si>
    <t>D1-2(B)</t>
  </si>
  <si>
    <t>DESTINATION (2 Line)</t>
  </si>
  <si>
    <t>D1-2a(12-B)</t>
  </si>
  <si>
    <t>D1-2a(30-B)</t>
  </si>
  <si>
    <t>D1-2d</t>
  </si>
  <si>
    <t>CIRCULAR INTERSECTION DESTINATION (2 Line)</t>
  </si>
  <si>
    <t>D1-2b(12-B)</t>
  </si>
  <si>
    <t>BICYCLE DESTINATION (2 Line)</t>
  </si>
  <si>
    <t>D1-2c(12-B)</t>
  </si>
  <si>
    <t>D1-3(B)</t>
  </si>
  <si>
    <t>DESTINATION (3 Line)</t>
  </si>
  <si>
    <t>D1-3a(18-B)</t>
  </si>
  <si>
    <t>D1-3a(42-B)</t>
  </si>
  <si>
    <t>D1-3b(18-B)</t>
  </si>
  <si>
    <t>BICYCLE DESTINATION (3 Line)</t>
  </si>
  <si>
    <t>D1-3b(42-B)</t>
  </si>
  <si>
    <t>D1-3c(18-B)</t>
  </si>
  <si>
    <t>D1-3c(42-B)</t>
  </si>
  <si>
    <t>D1-3d</t>
  </si>
  <si>
    <t>CIRCULAR INTERSECTION DESTINATION (3 Line)</t>
  </si>
  <si>
    <t>DISTANCE (1 Line)</t>
  </si>
  <si>
    <t>DISTANCE (2 Line)</t>
  </si>
  <si>
    <t>DISTANCE (3 Line)</t>
  </si>
  <si>
    <t>D3-1(6)</t>
  </si>
  <si>
    <t>STREET NAME (1 Line)</t>
  </si>
  <si>
    <t>D3-1(8)</t>
  </si>
  <si>
    <t>D3-1(9)</t>
  </si>
  <si>
    <t>D3-1(12)</t>
  </si>
  <si>
    <t>D3-1a(6)</t>
  </si>
  <si>
    <t>STREET NAME + ROUTE SHIELD (1 Line)</t>
  </si>
  <si>
    <t>D3-1a(9)</t>
  </si>
  <si>
    <t>D3-1a(12)</t>
  </si>
  <si>
    <t>D3-1a(16)</t>
  </si>
  <si>
    <t>D3-1-DE1</t>
  </si>
  <si>
    <t>PRIVATE STREET NAME</t>
  </si>
  <si>
    <t>COUNTY ROAD PLATE</t>
  </si>
  <si>
    <t>D3-2(30)</t>
  </si>
  <si>
    <t>ADVANCE STREET NAME (2 Line)</t>
  </si>
  <si>
    <t>D3-2(42)</t>
  </si>
  <si>
    <t>ADVANCE STREET NAME (3 Line)</t>
  </si>
  <si>
    <t>D3-2(60)</t>
  </si>
  <si>
    <t>ADVANCE STREET NAME (4 Line)</t>
  </si>
  <si>
    <t>WELCOME TO</t>
  </si>
  <si>
    <t>D3-2-DE2</t>
  </si>
  <si>
    <t>DEVELOPMENT NAME</t>
  </si>
  <si>
    <t>D4-1(18)</t>
  </si>
  <si>
    <t>PARKING AREA - 18x15</t>
  </si>
  <si>
    <t>D4-1(30)</t>
  </si>
  <si>
    <t>PARKING AREA - 30x24</t>
  </si>
  <si>
    <t>PARK &amp; RIDE - 24x30</t>
  </si>
  <si>
    <t>PARK &amp; RIDE - 30x36</t>
  </si>
  <si>
    <t>PARK &amp; RIDE - 36x48</t>
  </si>
  <si>
    <t>D4-3</t>
  </si>
  <si>
    <t>BICYCLE PARKING AREA</t>
  </si>
  <si>
    <t>BUS STOP (DART)</t>
  </si>
  <si>
    <t>D5-1(66)</t>
  </si>
  <si>
    <t>REST AREA XX MILES - 66x36</t>
  </si>
  <si>
    <t>D5-1(96)</t>
  </si>
  <si>
    <t>REST AREA XX MILES - 96x54</t>
  </si>
  <si>
    <t>D5-1a(78)</t>
  </si>
  <si>
    <t>REST AREA NEXT RIGHT - 78x36</t>
  </si>
  <si>
    <t>D5-1a(114)</t>
  </si>
  <si>
    <t>REST AREA NEXT RIGHT - 114x48</t>
  </si>
  <si>
    <t>D5-1a(120)</t>
  </si>
  <si>
    <t>REST AREA NEXT RIGHT - 120x60</t>
  </si>
  <si>
    <t>D5-2_L(66)</t>
  </si>
  <si>
    <t>REST AREA (with arrow) - 66x36</t>
  </si>
  <si>
    <t>D5-2_R(66)</t>
  </si>
  <si>
    <t>D5-2_L(96)</t>
  </si>
  <si>
    <t>REST AREA (with arrow) - 96x54</t>
  </si>
  <si>
    <t>D5-2_R(96)</t>
  </si>
  <si>
    <t>D5-2a_L(42)</t>
  </si>
  <si>
    <t>REST AREA GORE - 42x48</t>
  </si>
  <si>
    <t>D5-2a_R(42)</t>
  </si>
  <si>
    <t>D5-2a_L(66)</t>
  </si>
  <si>
    <t>REST AREA GORE - 66x72</t>
  </si>
  <si>
    <t>D5-2a_R(66)</t>
  </si>
  <si>
    <t>D5-2a_L(78)</t>
  </si>
  <si>
    <t>REST AREA GORE - 78x78</t>
  </si>
  <si>
    <t>D5-2a_R(78)</t>
  </si>
  <si>
    <t>D5-5_L</t>
  </si>
  <si>
    <t>REST AREA (with horizontal arrow)</t>
  </si>
  <si>
    <t>D5-5_R</t>
  </si>
  <si>
    <t>D5-6(60)</t>
  </si>
  <si>
    <t>NEXT REST AREA XX MILES - 60x48</t>
  </si>
  <si>
    <t>D5-6(90)</t>
  </si>
  <si>
    <t>NEXT REST AREA XX MILES - 90x72</t>
  </si>
  <si>
    <t>D5-7(90)</t>
  </si>
  <si>
    <t>REST AREA TOURIST INFO CENTER XX MILES - 90x72</t>
  </si>
  <si>
    <t>D5-7(132)</t>
  </si>
  <si>
    <t>REST AREA TOURIST INFO CENTER XX MILES - 132x96</t>
  </si>
  <si>
    <t>D5-7(144)</t>
  </si>
  <si>
    <t>REST AREA TOURIST INFO CENTER XX MILES - 144x102</t>
  </si>
  <si>
    <t>D5-8_L(84)</t>
  </si>
  <si>
    <t>REST AREA TOURIST INFO CENTER (with arrow) 84x72</t>
  </si>
  <si>
    <t>D5-8_R(84)</t>
  </si>
  <si>
    <t>D5-8_L(E)</t>
  </si>
  <si>
    <t>REST AREA TOURIST INFO CENTER (with arrow) 120x96</t>
  </si>
  <si>
    <t>D5-8_R(E)</t>
  </si>
  <si>
    <t>D5-8_L(F)</t>
  </si>
  <si>
    <t>REST AREA TOURIST INFO CENTER (with arrow) 120x102</t>
  </si>
  <si>
    <t>D5-8_R(F)</t>
  </si>
  <si>
    <t>D5-11(90)</t>
  </si>
  <si>
    <t>REST AREA TOURIST INFO CENTER NEXT RIGHT - 90x72</t>
  </si>
  <si>
    <t>D5-11(132)</t>
  </si>
  <si>
    <t>REST AREA TOURIST INFO CENTER NEXT RIGHT - 132x96</t>
  </si>
  <si>
    <t>D5-11(144)</t>
  </si>
  <si>
    <t>REST AREA TOURIST INFO CENTER NEXT RIGHT - 144x102</t>
  </si>
  <si>
    <t>D5-12</t>
  </si>
  <si>
    <t>INTERSTATE OASIS</t>
  </si>
  <si>
    <t>D5-12P</t>
  </si>
  <si>
    <t>INTERSTATE OASIS (plaque)</t>
  </si>
  <si>
    <t>D5-13(84)</t>
  </si>
  <si>
    <t>BRAKE CHECK AREA XX MILES - 84x48</t>
  </si>
  <si>
    <t>D5-13(126)</t>
  </si>
  <si>
    <t>BRAKE CHECK AREA XX MILES - 126x72</t>
  </si>
  <si>
    <t>D5-14_L(78)</t>
  </si>
  <si>
    <t>BRAKE CHECK AREA (with arrow) - 78x60</t>
  </si>
  <si>
    <t>D5-14_R(78)</t>
  </si>
  <si>
    <t>D5-14_L(96)</t>
  </si>
  <si>
    <t>BRAKE CHECK AREA (with arrow) - 96x72</t>
  </si>
  <si>
    <t>D5-14_R(96)</t>
  </si>
  <si>
    <t>D5-15(66)</t>
  </si>
  <si>
    <t>CHAIN-UP ARE XX MILES - 66x48</t>
  </si>
  <si>
    <t>D5-15(96)</t>
  </si>
  <si>
    <t>CHAIN-UP ARE XX MILES - 96x72</t>
  </si>
  <si>
    <t>D5-16_L(72)</t>
  </si>
  <si>
    <t>CHAIN-UP AREA (with arrow) - 72x54</t>
  </si>
  <si>
    <t>D5-16_R(72)</t>
  </si>
  <si>
    <t>D5-16_L(96)</t>
  </si>
  <si>
    <t>CHAIN-UP AREA (with arrow) - 96x66</t>
  </si>
  <si>
    <t>D5-16_R(96)</t>
  </si>
  <si>
    <t>D6-4</t>
  </si>
  <si>
    <t>NATIONAL SCENIC BYWAYS</t>
  </si>
  <si>
    <t>D6-4a</t>
  </si>
  <si>
    <t>D8-1(60)</t>
  </si>
  <si>
    <t>WEIGH STATION XX MILES - 60x48</t>
  </si>
  <si>
    <t>D8-1(78)</t>
  </si>
  <si>
    <t>WEIGH STATION XX MILES - 78x60</t>
  </si>
  <si>
    <t>D8-1(96)</t>
  </si>
  <si>
    <t>WEIGH STATION XX MILES - 96x72</t>
  </si>
  <si>
    <t>D8-2(66)</t>
  </si>
  <si>
    <t>WEIGH STATION NEXT RIGHT - 66x54</t>
  </si>
  <si>
    <t>D8-2(84)</t>
  </si>
  <si>
    <t>WEIGH STATION NEXT RIGHT - 84x72</t>
  </si>
  <si>
    <t>D8-2(108)</t>
  </si>
  <si>
    <t>WEIGH STATION NEXT RIGHT - 108x90</t>
  </si>
  <si>
    <t>D8-3(48)</t>
  </si>
  <si>
    <t>WEIGH STATION (with arrow) - 48x42</t>
  </si>
  <si>
    <t>D8-3(66)</t>
  </si>
  <si>
    <t>WEIGH STATION (with arrow) - 66x60</t>
  </si>
  <si>
    <t>D8-3(84)</t>
  </si>
  <si>
    <t>WEIGH STATION (with arrow) - 84x78</t>
  </si>
  <si>
    <t>D9-1(24)</t>
  </si>
  <si>
    <t>TELEPHONE (Symbol) - 24x24</t>
  </si>
  <si>
    <t>D9-1(30)</t>
  </si>
  <si>
    <t>TELEPHONE (Symbol) - 30x30</t>
  </si>
  <si>
    <t>D9-2(24)</t>
  </si>
  <si>
    <t>HOSPITAL (Symbol) - 24x24</t>
  </si>
  <si>
    <t>D9-2(30)</t>
  </si>
  <si>
    <t>HOSPITAL (Symbol) - 30x30</t>
  </si>
  <si>
    <t>D9-3(24)</t>
  </si>
  <si>
    <t>CAMPING (Symbol) - 24x24</t>
  </si>
  <si>
    <t>D9-3(30)</t>
  </si>
  <si>
    <t>CAMPING (Symbol) - 30x30</t>
  </si>
  <si>
    <t>D9-3a(24)</t>
  </si>
  <si>
    <t>TRAILER CAMPING (Symbol) - 24x24</t>
  </si>
  <si>
    <t>D9-3a(30)</t>
  </si>
  <si>
    <t>TRAILER CAMPING (Symbol) - 30x30</t>
  </si>
  <si>
    <t>D9-4(24)</t>
  </si>
  <si>
    <t>LITTER CONTAINER - 24x30</t>
  </si>
  <si>
    <t>D9-4(36)</t>
  </si>
  <si>
    <t>LITTER CONTAINER - 36x48</t>
  </si>
  <si>
    <t>D9-6(24)</t>
  </si>
  <si>
    <t>HANDICAPPED (Symbol) - 24x24</t>
  </si>
  <si>
    <t>D9-6(30)</t>
  </si>
  <si>
    <t>D9-6P</t>
  </si>
  <si>
    <t>D9-7(24)</t>
  </si>
  <si>
    <t>GAS (Symbol) - 24x24</t>
  </si>
  <si>
    <t>D9-7(30)</t>
  </si>
  <si>
    <t>GAS (Symbol) - 30x30</t>
  </si>
  <si>
    <t>D9-8(24)</t>
  </si>
  <si>
    <t>FOOD (Symbol) - 24x24</t>
  </si>
  <si>
    <t>D9-8(30)</t>
  </si>
  <si>
    <t>FOOD (Symbol) - 30x30</t>
  </si>
  <si>
    <t>D9-9(24)</t>
  </si>
  <si>
    <t>LODGING (Symbol) - 24x24</t>
  </si>
  <si>
    <t>D9-9(30)</t>
  </si>
  <si>
    <t>LODGING (Symbol) - 30x30</t>
  </si>
  <si>
    <t>D9-10(24)</t>
  </si>
  <si>
    <t>TOURIST INFORMATION (Symbol) - 24x24</t>
  </si>
  <si>
    <t>D9-10(30)</t>
  </si>
  <si>
    <t>TOURIST INFORMATION (Symbol) - 30x30</t>
  </si>
  <si>
    <t>D9-11(24)</t>
  </si>
  <si>
    <t>DIESEL FUEL (Symbol) - 24x24</t>
  </si>
  <si>
    <t>D9-11(30)</t>
  </si>
  <si>
    <t>DIESEL FUEL (Symbol) - 30x30</t>
  </si>
  <si>
    <t>D9-11a(24)</t>
  </si>
  <si>
    <t>ALTERNATIVE FUEL - COMPRESSED NATURAL GAS (Symbol) - 24x24</t>
  </si>
  <si>
    <t>D9-11a(30)</t>
  </si>
  <si>
    <t>ALTERNATIVE FUEL - COMPRESSED NATURAL GAS (Symbol) - 30x30</t>
  </si>
  <si>
    <t>D9-11b(24)</t>
  </si>
  <si>
    <t>ELECTRIC VEHICLE CHARGING (Symbol) - 24x24</t>
  </si>
  <si>
    <t>D9-11b(30)</t>
  </si>
  <si>
    <t>ELECTRIC VEHICLE CHARGING (Symbol) - 30x30</t>
  </si>
  <si>
    <t>D9-11bP(24)</t>
  </si>
  <si>
    <t>ELECTRIC VEHICLE CHARGING (plaque) - 24x18</t>
  </si>
  <si>
    <t>D9-11bP(30)</t>
  </si>
  <si>
    <t>ELECTRIC VEHICLE CHARGING (plaque) - 30x24</t>
  </si>
  <si>
    <t>D9-11c(24)</t>
  </si>
  <si>
    <t>ALTERNATIVE FUEL - ETHANOL (Symbol) - 24x24</t>
  </si>
  <si>
    <t>D9-11c(30)</t>
  </si>
  <si>
    <t>ALTERNATIVE FUEL - ETHANOL (Symbol) - 30x30</t>
  </si>
  <si>
    <t>D9-12(24)</t>
  </si>
  <si>
    <t>RV SANITARY STATION (Symbol) - 24x24</t>
  </si>
  <si>
    <t>D9-12(30)</t>
  </si>
  <si>
    <t>RV SANITARY STATION (Symbol) - 30x30</t>
  </si>
  <si>
    <t>D9-13(24)</t>
  </si>
  <si>
    <t>EMERGENCY MEDICAL SERVICES (Symbol) - 24x24</t>
  </si>
  <si>
    <t>D9-13(30)</t>
  </si>
  <si>
    <t>EMERGENCY MEDICAL SERVICES (Symbol) - 30x30</t>
  </si>
  <si>
    <t>D9-13aP(24)</t>
  </si>
  <si>
    <t>HOSPITAL (plaque) - 24x12</t>
  </si>
  <si>
    <t>D9-13aP(30)</t>
  </si>
  <si>
    <t>HOSPITAL (plaque) - 30x12</t>
  </si>
  <si>
    <t>D9-13bP(24)</t>
  </si>
  <si>
    <t>AMBULANCE STATION (plaque) - 24x12</t>
  </si>
  <si>
    <t>D9-13bP(30)</t>
  </si>
  <si>
    <t>AMBULANCE STATION (plaque) - 30x15</t>
  </si>
  <si>
    <t>D9-13cP(24)</t>
  </si>
  <si>
    <t>EMERGENCY MEDICAL CARE (plaque) - 24x18</t>
  </si>
  <si>
    <t>D9-13cP(30)</t>
  </si>
  <si>
    <t>EMERGENCY MEDICAL CARE (plaque) - 30x24</t>
  </si>
  <si>
    <t>D9-14(24)</t>
  </si>
  <si>
    <t>POLICE (Symbol) - 24x24</t>
  </si>
  <si>
    <t>D9-14(30)</t>
  </si>
  <si>
    <t>POLICE (Symbol) - 30x30</t>
  </si>
  <si>
    <t>D9-15(24)</t>
  </si>
  <si>
    <t>PROPANE GAS (Symbol) - 24x24</t>
  </si>
  <si>
    <t>D9-15(30)</t>
  </si>
  <si>
    <t>PROPANE GAS (Symbol) - 30x30</t>
  </si>
  <si>
    <t>D9-16(24)</t>
  </si>
  <si>
    <t>TRUCK PARKING (Symbol) - 24x24</t>
  </si>
  <si>
    <t>D9-16(30)</t>
  </si>
  <si>
    <t>TRUCK PARKING (Symbol) - 30x30</t>
  </si>
  <si>
    <t>D9-17P(102)</t>
  </si>
  <si>
    <t>NEXT SERVICES XX MILES (plaque) - 102x24</t>
  </si>
  <si>
    <t>D9-17P(156)</t>
  </si>
  <si>
    <t>NEXT SERVICES XX MILES (plaque) - 156x30</t>
  </si>
  <si>
    <t>D9-18</t>
  </si>
  <si>
    <t>GENERAL SERVICES (up to 6 symbols)</t>
  </si>
  <si>
    <t>D9-18a</t>
  </si>
  <si>
    <t>GENERAL SERVICES</t>
  </si>
  <si>
    <t>D9-18b(108)</t>
  </si>
  <si>
    <t>GENERAL SERVICES (up to 6 symbols) with ACTION OR EXIT INFORMATION - 108x84</t>
  </si>
  <si>
    <t>D9-18b(E)</t>
  </si>
  <si>
    <t>GENERAL SERVICES (up to 6 symbols) with ACTION OR EXIT INFORMATION - 132x108</t>
  </si>
  <si>
    <t>D9-18b(F)</t>
  </si>
  <si>
    <t>GENERAL SERVICES (up to 6 symbols) with ACTION OR EXIT INFORMATION - 132x114</t>
  </si>
  <si>
    <t>D9-18c(72)</t>
  </si>
  <si>
    <t>GENERAL SERVICES with ACTION OR EXIT INFORMATION - 72x60</t>
  </si>
  <si>
    <t>D9-18c(108)</t>
  </si>
  <si>
    <t>GENERAL SERVICES with ACTION OR EXIT INFORMATION - 108x84</t>
  </si>
  <si>
    <t>D9-18c(132)</t>
  </si>
  <si>
    <t>GENERAL SERVICES with ACTION OR EXIT INFORMATION - 132x108</t>
  </si>
  <si>
    <t>D9-20(24)</t>
  </si>
  <si>
    <t>PHARMACY (Symbol) - 24x24</t>
  </si>
  <si>
    <t>D9-20(30)</t>
  </si>
  <si>
    <t>PHARMACY (Symbol) - 30x30</t>
  </si>
  <si>
    <t>D9-20aP(24)</t>
  </si>
  <si>
    <t>24 HR (plaque) - 24x12</t>
  </si>
  <si>
    <t>D9-20aP(30)</t>
  </si>
  <si>
    <t>24 HR (plaque) - 30x12</t>
  </si>
  <si>
    <t>D9-21(24)</t>
  </si>
  <si>
    <t>TELECOMMUNICATION DEVICES FOR THE DEAF (Symbol) - 24x24</t>
  </si>
  <si>
    <t>D9-21(30)</t>
  </si>
  <si>
    <t>TELECOMMUNICATION DEVICES FOR THE DEAF (Symbol) - 30x30</t>
  </si>
  <si>
    <t>D9-22(24)</t>
  </si>
  <si>
    <t>WIRELESS INTERNET (Symbol) - 24x24</t>
  </si>
  <si>
    <t>D9-22(30)</t>
  </si>
  <si>
    <t>WIRELESS INTERNET (Symbol) - 30x30</t>
  </si>
  <si>
    <t>D10-1(6)</t>
  </si>
  <si>
    <t>REFERENCE LOCATION (1- Digit) - 6x12</t>
  </si>
  <si>
    <t>REFERENCE LOCATION (1- Digit) - 10x18</t>
  </si>
  <si>
    <t>REFERENCE LOCATION (1- Digit) - 12x24</t>
  </si>
  <si>
    <t>D10-1a(6)</t>
  </si>
  <si>
    <t>INTERMEDIATE REFERENCE LOCATION (2- Digit) - 6x18</t>
  </si>
  <si>
    <t>D10-1a(10)</t>
  </si>
  <si>
    <t>INTERMEDIATE REFERENCE LOCATION (2- Digit) - 10x27</t>
  </si>
  <si>
    <t>D10-1a(12)</t>
  </si>
  <si>
    <t>INTERMEDIATE REFERENCE LOCATION (2- Digit) - 12x36</t>
  </si>
  <si>
    <t>D10-2(6)</t>
  </si>
  <si>
    <t>REFERENCE LOCATION (2- Digit) - 6x18</t>
  </si>
  <si>
    <t>REFERENCE LOCATION (2- Digit) - 10x27</t>
  </si>
  <si>
    <t>REFERENCE LOCATION (2- Digit) - 12x36</t>
  </si>
  <si>
    <t>D10-2a(6)</t>
  </si>
  <si>
    <t>INTERMEDIATE REFERENCE LOCATION (2- Digit) - 6x24</t>
  </si>
  <si>
    <t>D10-2a(10)</t>
  </si>
  <si>
    <t>INTERMEDIATE REFERENCE LOCATION (2- Digit) - 10x36</t>
  </si>
  <si>
    <t>D10-2a(12)</t>
  </si>
  <si>
    <t>INTERMEDIATE REFERENCE LOCATION (2- Digit) - 12x48</t>
  </si>
  <si>
    <t>D10-3(6)</t>
  </si>
  <si>
    <t>REFERENCE LOCATION (3- Digit) - 6x24</t>
  </si>
  <si>
    <t>REFERENCE LOCATION (3- Digit) - 10x36</t>
  </si>
  <si>
    <t>REFERENCE LOCATION (3- Digit) - 12x48</t>
  </si>
  <si>
    <t>D10-3a(6)</t>
  </si>
  <si>
    <t>INTERMEDIATE REFERENCE LOCATION (4- Digit) - 6x30</t>
  </si>
  <si>
    <t>D10-3a(10)</t>
  </si>
  <si>
    <t>INTERMEDIATE REFERENCE LOCATION (4- Digit) - 10x48</t>
  </si>
  <si>
    <t>D10-3a(12)</t>
  </si>
  <si>
    <t>INTERMEDIATE REFERENCE LOCATION (4- Digit) - 12x60</t>
  </si>
  <si>
    <t>ENHANCED REFERENCE LOCATION</t>
  </si>
  <si>
    <t>INTERMEDIATE ENHANCED REFERENCE LOCATION</t>
  </si>
  <si>
    <t>BIKE ROUTE</t>
  </si>
  <si>
    <t>D11-1a</t>
  </si>
  <si>
    <t>BIKE (Symbol)</t>
  </si>
  <si>
    <t>D11-1bP</t>
  </si>
  <si>
    <t>BIKE ROUTE (plaque)</t>
  </si>
  <si>
    <t>D11-1c</t>
  </si>
  <si>
    <t>BIKE ROUTE (destination)</t>
  </si>
  <si>
    <t>D11-2</t>
  </si>
  <si>
    <t>PEDESTRIANS PERMITTED</t>
  </si>
  <si>
    <t>D11-3</t>
  </si>
  <si>
    <t>SKATERS PERMITTED</t>
  </si>
  <si>
    <t>D11-4</t>
  </si>
  <si>
    <t>EQUESTRIANS PERMITTED</t>
  </si>
  <si>
    <t>D12-1-DE</t>
  </si>
  <si>
    <t>RADIO - TRAFFIC INFORMATION</t>
  </si>
  <si>
    <t>D12-2(60)</t>
  </si>
  <si>
    <t>CARPOOL INFORMATION - 60x42</t>
  </si>
  <si>
    <t>D12-2(96)</t>
  </si>
  <si>
    <t>CARPOOL INFORMATION - 96x66</t>
  </si>
  <si>
    <t>D12-3(84)</t>
  </si>
  <si>
    <t>CHANNEL 9 MONITORED - 84x48</t>
  </si>
  <si>
    <t>D12-3(132)</t>
  </si>
  <si>
    <t>CHANNEL 9 MONITORED - 132x84</t>
  </si>
  <si>
    <t>D12-4(66)</t>
  </si>
  <si>
    <t>EMERGENCY CALL 911 - 66x30</t>
  </si>
  <si>
    <t>D12-4(96)</t>
  </si>
  <si>
    <t>EMERGENCY CALL 911 - 96x48</t>
  </si>
  <si>
    <t>REPORT DISABLED VEHICLES CALL #77</t>
  </si>
  <si>
    <t>D12-5(42)</t>
  </si>
  <si>
    <t>TRAVEL INFO CALL 511 (pictograph) - 42x60</t>
  </si>
  <si>
    <t>D12-5(66)</t>
  </si>
  <si>
    <t>TRAVEL INFO CALL 511 (pictograph) - 66x78</t>
  </si>
  <si>
    <t>D12-5a(48)</t>
  </si>
  <si>
    <t>TRAVEL INFO CALL 511 - 48x36</t>
  </si>
  <si>
    <t>D12-5a(66)</t>
  </si>
  <si>
    <t>TRAVEL INFO CALL 511 - 66x48</t>
  </si>
  <si>
    <t>SIGNAL UNDER STUDY FOR REMOVAL</t>
  </si>
  <si>
    <t>D13-1_L(60)</t>
  </si>
  <si>
    <t>CROSSOVER (arrow - left) - 60x30</t>
  </si>
  <si>
    <t>D13-1_R(60)</t>
  </si>
  <si>
    <t>CROSSOVER (arrow - right) - 60x30</t>
  </si>
  <si>
    <t>D13-1_L(78)</t>
  </si>
  <si>
    <t>CROSSOVER (arrow - left) - 78x42</t>
  </si>
  <si>
    <t>D13-1_R(78)</t>
  </si>
  <si>
    <t>CROSSOVER (arrow - right) - 78x42</t>
  </si>
  <si>
    <t>D13-2(60)</t>
  </si>
  <si>
    <t>CROSSOVER (distance) - 60x30</t>
  </si>
  <si>
    <t>D13-2(78)</t>
  </si>
  <si>
    <t>CROSSOVER (distance) - 78x42</t>
  </si>
  <si>
    <t>D13-3</t>
  </si>
  <si>
    <t>FREEWAY ENTRANCE</t>
  </si>
  <si>
    <t>D13-3a_L</t>
  </si>
  <si>
    <t>FREEWAY ENTRANCE (left - arrow)</t>
  </si>
  <si>
    <t>D13-3a_R</t>
  </si>
  <si>
    <t>FREEWAY ENTRANCE (right - arrow)</t>
  </si>
  <si>
    <t>D14-1(36)</t>
  </si>
  <si>
    <t>ACKNOWLEDGEMENT - 36x30</t>
  </si>
  <si>
    <t>D14-1(72)</t>
  </si>
  <si>
    <t>ACKNOWLEDGEMENT - 72x48</t>
  </si>
  <si>
    <t>D14-1-DE</t>
  </si>
  <si>
    <t>SPONSOR A HIGHWAY</t>
  </si>
  <si>
    <t>D14-2(36)</t>
  </si>
  <si>
    <t>D14-2(72)</t>
  </si>
  <si>
    <t>D14-3(42)</t>
  </si>
  <si>
    <t>ACKNOWLEDGEMENT - 42x24</t>
  </si>
  <si>
    <t>D14-3(96)</t>
  </si>
  <si>
    <t>ACKNOWLEDGEMENT - 96x36</t>
  </si>
  <si>
    <t>D14-3-DE</t>
  </si>
  <si>
    <t>D14-4-DE</t>
  </si>
  <si>
    <t>DELAWARE BYWAYS</t>
  </si>
  <si>
    <t>D15-1</t>
  </si>
  <si>
    <t>COMBINATION LANE USE/DESTINATION</t>
  </si>
  <si>
    <t>D17-1(42)</t>
  </si>
  <si>
    <t>NEXT TRUCK LANE XX MILES - 42x48</t>
  </si>
  <si>
    <t>D17-1(60)</t>
  </si>
  <si>
    <t>NEXT TRUCK LANE XX MILES - 60x66</t>
  </si>
  <si>
    <t>D17-2(42)</t>
  </si>
  <si>
    <t>TRUCK LANE XX MILES - 42x42</t>
  </si>
  <si>
    <t>D17-2(60)</t>
  </si>
  <si>
    <t>TRUCK LANE XX MILES - 60x54</t>
  </si>
  <si>
    <t>D17-7(72)</t>
  </si>
  <si>
    <t>SLOW VEHICLE TURN-OUT XX MILES - 72x42</t>
  </si>
  <si>
    <t>D17-7(96)</t>
  </si>
  <si>
    <t>SLOW VEHICLE TURN-OUT XX MILES - 96x54</t>
  </si>
  <si>
    <t>EXIT SIGNS</t>
  </si>
  <si>
    <t>EXIT GORE (No Number)</t>
  </si>
  <si>
    <t>E5-1a(78)</t>
  </si>
  <si>
    <t>EXIT GORE (1-, 2- Digit Exit Number)</t>
  </si>
  <si>
    <t>E5-1a(96)</t>
  </si>
  <si>
    <t>EXIT GORE (3- Digit Exit Number)</t>
  </si>
  <si>
    <t>E5-1a(90)</t>
  </si>
  <si>
    <t>EXIT GORE (1 - Digit Exit Number with Single Letter Suffix)</t>
  </si>
  <si>
    <t>E5-1a(108)</t>
  </si>
  <si>
    <t>EXIT GORE (2 - Digit Exit Number with Single Letter Suffix)</t>
  </si>
  <si>
    <t>E5-1a(126)</t>
  </si>
  <si>
    <t>EXIT GORE (3 - Digit Exit Number with Single Letter Suffix)</t>
  </si>
  <si>
    <t>E5-1a(120)</t>
  </si>
  <si>
    <t>EXIT GORE (1 - Digit Exit Number with Dual Letter Suffix)</t>
  </si>
  <si>
    <t>E5-1a(138)</t>
  </si>
  <si>
    <t>EXIT GORE (2 - Digit Exit Number with Dual Letter Suffix)</t>
  </si>
  <si>
    <t>E5-1a(156)</t>
  </si>
  <si>
    <t>EXIT GORE (3 - Digit Exit Number with Dual Letter Suffix)</t>
  </si>
  <si>
    <t>EXIT OPEN</t>
  </si>
  <si>
    <t>E5-2a</t>
  </si>
  <si>
    <t>EXIT CLOSED</t>
  </si>
  <si>
    <t>E5-3</t>
  </si>
  <si>
    <t>EXIT ONLY</t>
  </si>
  <si>
    <t>E8-1</t>
  </si>
  <si>
    <t>PREFERENTIAL LANE ENTRANCE GORE</t>
  </si>
  <si>
    <t>E8-1a</t>
  </si>
  <si>
    <t>PREFERENTIAL LANE INTERMEDIATE ENTRANCE GORE</t>
  </si>
  <si>
    <t>E8-2</t>
  </si>
  <si>
    <t>PREFERENTIAL LANE ENTRANCE DIRECTION (overhead)</t>
  </si>
  <si>
    <t>E8-2a</t>
  </si>
  <si>
    <t>PREFERENTIAL LANE ENTRANCE DIRECTION (post-mounted)</t>
  </si>
  <si>
    <t>E8-3</t>
  </si>
  <si>
    <t>PREFERENTIAL LANE ENTRANCE ADVANCE</t>
  </si>
  <si>
    <t>E8-4</t>
  </si>
  <si>
    <t>PREFERENTIAL LANE DIRECT EXIT GORE</t>
  </si>
  <si>
    <t>E8-5</t>
  </si>
  <si>
    <t>PREFERENTIAL LANE INTERMEDIATE EGRESS DIRECTION</t>
  </si>
  <si>
    <t>E8-6</t>
  </si>
  <si>
    <t>PREFERENTIAL LANE INTERMEDIATE EGRESS ADVANCE</t>
  </si>
  <si>
    <t>INFORMATION SIGNS</t>
  </si>
  <si>
    <t>I1-1</t>
  </si>
  <si>
    <t>SIGNALS SET FOR XX MPH</t>
  </si>
  <si>
    <t>I-2(18)</t>
  </si>
  <si>
    <t>JURISDICTIONAL BOUNDARY</t>
  </si>
  <si>
    <t>I-2(36)</t>
  </si>
  <si>
    <t>ENTERING CORPORATE LIMITS</t>
  </si>
  <si>
    <t>NOW LEAVING CORPORATE LIMITS</t>
  </si>
  <si>
    <t>I-3(18)</t>
  </si>
  <si>
    <t>GEOGRAPHICAL FEATURES</t>
  </si>
  <si>
    <t>I-3(36)</t>
  </si>
  <si>
    <t>I-5(24)</t>
  </si>
  <si>
    <t>AIRPORT (Symbol) - 24x24</t>
  </si>
  <si>
    <t>I-5(30)</t>
  </si>
  <si>
    <t>AIRPORT (Symbol) - 30x30</t>
  </si>
  <si>
    <t>I-6(24)</t>
  </si>
  <si>
    <t>BUS STATION (Symbol) - 24x24</t>
  </si>
  <si>
    <t>I-6(30)</t>
  </si>
  <si>
    <t>BUS STATION (Symbol) - 30x30</t>
  </si>
  <si>
    <t>TRAIN STATION (Symbol) - 24x24</t>
  </si>
  <si>
    <t>TRAIN STATION (Symbol) - 30x30</t>
  </si>
  <si>
    <t>I-8(24)</t>
  </si>
  <si>
    <t>LIBRARY (Symbol) - 24x24</t>
  </si>
  <si>
    <t>I-8(30)</t>
  </si>
  <si>
    <t>LIBRARY (Symbol) - 30x30</t>
  </si>
  <si>
    <t>I-9(24)</t>
  </si>
  <si>
    <t>VEHICLE FERRY TERMINAL (Symbol) - 24x24</t>
  </si>
  <si>
    <t>I-9(30)</t>
  </si>
  <si>
    <t>VEHICLE FERRY TERMINAL (Symbol) - 30x30</t>
  </si>
  <si>
    <t>I-11</t>
  </si>
  <si>
    <t>RECYCLING COLLECTION CENTER</t>
  </si>
  <si>
    <t>I-12</t>
  </si>
  <si>
    <t>LIGHT RAIL TRANSIT STATION</t>
  </si>
  <si>
    <t>DELAWARE COUNTY (Logo)</t>
  </si>
  <si>
    <t>EMERGENCY SIGNS</t>
  </si>
  <si>
    <t>EM-1</t>
  </si>
  <si>
    <t>HURRICANE EVACUATION ROUTE (up arrow)</t>
  </si>
  <si>
    <t>EM-1_L</t>
  </si>
  <si>
    <t>HURRICANE EVACUATION ROUTE (left arrow)</t>
  </si>
  <si>
    <t>EM-1_R</t>
  </si>
  <si>
    <t>HURRICANE EVACUATION ROUTE (right arrow)</t>
  </si>
  <si>
    <t>EVACUATION ROUTE</t>
  </si>
  <si>
    <t>EM-1a</t>
  </si>
  <si>
    <t>TSUNAMI EVACUATION ROUTE</t>
  </si>
  <si>
    <t>EM-2</t>
  </si>
  <si>
    <t>AREA CLOSED</t>
  </si>
  <si>
    <t>EM-3</t>
  </si>
  <si>
    <t>TRAFFIC CONTROL POINT</t>
  </si>
  <si>
    <t>EM-4</t>
  </si>
  <si>
    <t>MAINTAIN TOP SPEED</t>
  </si>
  <si>
    <t>EM-5</t>
  </si>
  <si>
    <t>ROAD USE PERMIT REQUIRED FOR THRU TRAFFIC</t>
  </si>
  <si>
    <t>EM-6a</t>
  </si>
  <si>
    <t>MEDICAL CENTER (up arrow)</t>
  </si>
  <si>
    <t>EM-6a_L</t>
  </si>
  <si>
    <t>MEDICAL CENTER (left arrow)</t>
  </si>
  <si>
    <t>EM-6a_R</t>
  </si>
  <si>
    <t>MEDICAL CENTER (right arrow)</t>
  </si>
  <si>
    <t>EM-6b</t>
  </si>
  <si>
    <t>WELFARE CENTER (up arrow)</t>
  </si>
  <si>
    <t>EM-6b_L</t>
  </si>
  <si>
    <t>WELFARE CENTER (left arrow)</t>
  </si>
  <si>
    <t>EM-6b_R</t>
  </si>
  <si>
    <t>WELFARE CENTER (right arrow)</t>
  </si>
  <si>
    <t>EM-6c</t>
  </si>
  <si>
    <t>REGISTRATION CENTER (up arrow)</t>
  </si>
  <si>
    <t>EM-6c_L</t>
  </si>
  <si>
    <t>REGISTRATION CENTER (left arrow)</t>
  </si>
  <si>
    <t>EM-6c_R</t>
  </si>
  <si>
    <t>REGISTRATION CENTER (right arrow)</t>
  </si>
  <si>
    <t>EM-6d</t>
  </si>
  <si>
    <t>DECONTAMINATION CENTER (up arrow)</t>
  </si>
  <si>
    <t>EM-6d_L</t>
  </si>
  <si>
    <t>DECONTAMINATION CENTER (left arrow)</t>
  </si>
  <si>
    <t>EM-6d_R</t>
  </si>
  <si>
    <t>DECONTAMINATION CENTER (right arrow)</t>
  </si>
  <si>
    <t>EM-7a</t>
  </si>
  <si>
    <t>EMERGENCY SHELTER X MI (up arrow)</t>
  </si>
  <si>
    <t>EM-7a_L</t>
  </si>
  <si>
    <t>EMERGENCY SHELTER X MI (left arrow)</t>
  </si>
  <si>
    <t>EM-7a_R</t>
  </si>
  <si>
    <t>EMERGENCY SHELTER X MI (right arrow)</t>
  </si>
  <si>
    <t>EM-7b</t>
  </si>
  <si>
    <t>HURRICANE SHELTER X MI (up arrow)</t>
  </si>
  <si>
    <t>EM-7b_L</t>
  </si>
  <si>
    <t>HURRICANE SHELTER X MI (left arrow)</t>
  </si>
  <si>
    <t>EM-7b_R</t>
  </si>
  <si>
    <t>HURRICANE SHELTER X MI (right arrow)</t>
  </si>
  <si>
    <t>EM-7c</t>
  </si>
  <si>
    <t>FALLOUT SHELTER X MI (up arrow)</t>
  </si>
  <si>
    <t>EM-7c_L</t>
  </si>
  <si>
    <t>FALLOUT SHELTER X MI (left arrow)</t>
  </si>
  <si>
    <t>EM-7c_R</t>
  </si>
  <si>
    <t>FALLOUT SHELTER X MI (right arrow)</t>
  </si>
  <si>
    <t>EM-7d</t>
  </si>
  <si>
    <t>CHEMICAL SHELTER X MI (up arrow)</t>
  </si>
  <si>
    <t>EM-7d_L</t>
  </si>
  <si>
    <t>CHEMICAL SHELTER X MI (left arrow)</t>
  </si>
  <si>
    <t>EM-7d_R</t>
  </si>
  <si>
    <t>CHEMICAL SHELTER X MI (right arrow)</t>
  </si>
  <si>
    <t>EM-7-DE</t>
  </si>
  <si>
    <t>EMERGENCY SIREN</t>
  </si>
  <si>
    <t>TYPE 1 OBJECT MARKER</t>
  </si>
  <si>
    <t>OM2-2V</t>
  </si>
  <si>
    <t>TYPE 2 OBJECT MARKER</t>
  </si>
  <si>
    <t>OM2-2H</t>
  </si>
  <si>
    <t>OM3-L(B)</t>
  </si>
  <si>
    <t>TYPE 3 OBJECT MARKER (Bike path)</t>
  </si>
  <si>
    <t>OM3-L</t>
  </si>
  <si>
    <t>TYPE 3 OBJECT MARKER</t>
  </si>
  <si>
    <t>OM3-C(B)</t>
  </si>
  <si>
    <t>OM3-C</t>
  </si>
  <si>
    <t>OM3-R(B)</t>
  </si>
  <si>
    <t>OM3-R</t>
  </si>
  <si>
    <t>END OF ROAD OBJECT MARKER</t>
  </si>
  <si>
    <t>S1-1(30)</t>
  </si>
  <si>
    <t>SCHOOL SIGN (Symbol) - 30x30</t>
  </si>
  <si>
    <t>SCHOOL SIGN (Symbol) - 36x36</t>
  </si>
  <si>
    <t>SCHOOL SIGN (Symbol) - 48x48</t>
  </si>
  <si>
    <t>SCHOOL BUS STOP AHEAD - 30x30</t>
  </si>
  <si>
    <t>SCHOOL BUS STOP AHEAD - 36x36</t>
  </si>
  <si>
    <t>S3-1(48)</t>
  </si>
  <si>
    <t>SCHOOL BUS STOP AHEAD - 48x48</t>
  </si>
  <si>
    <t>S3-1-DE(30)</t>
  </si>
  <si>
    <t>SCHOOL CHILDREN WALK ALONG THIS ROAD - 30x30</t>
  </si>
  <si>
    <t>S3-1-DE(36)</t>
  </si>
  <si>
    <t>SCHOOL CHILDREN WALK ALONG THIS ROAD - 36x36</t>
  </si>
  <si>
    <t>S3-1-DE(48)</t>
  </si>
  <si>
    <t>SCHOOL CHILDREN WALK ALONG THIS ROAD - 48x48</t>
  </si>
  <si>
    <t>S3-2(30)</t>
  </si>
  <si>
    <t>SCHOOL BUS TURN AHEAD - 30x30</t>
  </si>
  <si>
    <t>S3-2(36)</t>
  </si>
  <si>
    <t>SCHOOL BUS TURN AHEAD - 36x36</t>
  </si>
  <si>
    <t>S3-2(48)</t>
  </si>
  <si>
    <t>SCHOOL BUS TURN AHEAD - 48x48</t>
  </si>
  <si>
    <t>S4-1P(24)</t>
  </si>
  <si>
    <t>X:XX to X:XX AM X:XX to X:XX PM - 24x10</t>
  </si>
  <si>
    <t>S4-1P(36)</t>
  </si>
  <si>
    <t>X:XX to X:XX AM X:XX to X:XX PM - 36x18</t>
  </si>
  <si>
    <t>S4-2P(24)</t>
  </si>
  <si>
    <t>WHEN CHILDREN ARE PRESENT - 24x10</t>
  </si>
  <si>
    <t>S4-2P(36)</t>
  </si>
  <si>
    <t>WHEN CHILDREN ARE PRESENT  - 36x18</t>
  </si>
  <si>
    <t>S4-3P(24)</t>
  </si>
  <si>
    <t>SCHOOL - 24x8</t>
  </si>
  <si>
    <t>S4-3P(36)</t>
  </si>
  <si>
    <t>SCHOOL - 36x12</t>
  </si>
  <si>
    <t>S4-4P(24)</t>
  </si>
  <si>
    <t>WHEN FLASHING - 24x10</t>
  </si>
  <si>
    <t>S4-4P(36)</t>
  </si>
  <si>
    <t>WHEN FLASHING  - 36x18</t>
  </si>
  <si>
    <t>S4-5(30)</t>
  </si>
  <si>
    <t>REDUCED SPEED - SCHOOL ZONE AHEAD (Symbol) - 30x30</t>
  </si>
  <si>
    <t>REDUCED SPEED - SCHOOL ZONE AHEAD (Symbol)  - 36x36</t>
  </si>
  <si>
    <t>REDUCED SPEED - SCHOOL ZONE AHEAD (Symbol)  - 48x48</t>
  </si>
  <si>
    <t>S4-5a(30)</t>
  </si>
  <si>
    <t>REDUCED SPEED - SCHOOL ZONE AHEAD - 30x30</t>
  </si>
  <si>
    <t>S4-5a(36)</t>
  </si>
  <si>
    <t>REDUCED SPEED - SCHOOL ZONE AHEAD - 36x36</t>
  </si>
  <si>
    <t>S4-5a(48)</t>
  </si>
  <si>
    <t>REDUCED SPEED - SCHOOL ZONE AHEAD - 48x48</t>
  </si>
  <si>
    <t>S4-6P(24)</t>
  </si>
  <si>
    <t>MON - FRI - 24x10</t>
  </si>
  <si>
    <t>S4-6P(36)</t>
  </si>
  <si>
    <t>MON - FRI  - 36x18</t>
  </si>
  <si>
    <t>S4-7P(24)</t>
  </si>
  <si>
    <t>ALL YEAR - 24x12</t>
  </si>
  <si>
    <t>S4-7P(30)</t>
  </si>
  <si>
    <t>ALL YEAR - 30x18</t>
  </si>
  <si>
    <t>S5-1(24)</t>
  </si>
  <si>
    <t>SCHOOL SPEED LIMIT XX WHEN FLASHIG - 24x48</t>
  </si>
  <si>
    <t>S5-1(36)</t>
  </si>
  <si>
    <t>SCHOOL SPEED LIMIT XX WHEN FLASHIG - 36x72</t>
  </si>
  <si>
    <t>S5-1-DE(24)</t>
  </si>
  <si>
    <t>S5-1-DE(36)</t>
  </si>
  <si>
    <t>S5-2(24)</t>
  </si>
  <si>
    <t>END SCHOOL ZONE - 24x30</t>
  </si>
  <si>
    <t>S5-2(36)</t>
  </si>
  <si>
    <t>END SCHOOL ZONE - 36x48</t>
  </si>
  <si>
    <t>S5-3(24)</t>
  </si>
  <si>
    <t>END SCHOOL SPEED LIMIT - 24x30</t>
  </si>
  <si>
    <t>S5-3(36)</t>
  </si>
  <si>
    <t>END SCHOOL SPEED LIMIT - 36x48</t>
  </si>
  <si>
    <t>S5-3-DE</t>
  </si>
  <si>
    <t>SCHOOL SPEED XX LIMIT WHEN FLASHING (overhead use only)</t>
  </si>
  <si>
    <t>TRAFFIC CONTROL</t>
  </si>
  <si>
    <t>G20-1(60)</t>
  </si>
  <si>
    <t>ROAD WORK NEXT XX MILES - 60x24</t>
  </si>
  <si>
    <t>G20-1(72)</t>
  </si>
  <si>
    <t>ROAD WORK NEXT XX MILES - 72x48</t>
  </si>
  <si>
    <t>END ROAD WORK</t>
  </si>
  <si>
    <t>G20-2-DE</t>
  </si>
  <si>
    <t>END MOWING</t>
  </si>
  <si>
    <t>G20-4</t>
  </si>
  <si>
    <t>PILOT CAR FOLLOW ME</t>
  </si>
  <si>
    <t>G20-5aP</t>
  </si>
  <si>
    <t>WORK ZONE (plaque)</t>
  </si>
  <si>
    <t>R1-2(18)</t>
  </si>
  <si>
    <t>SIGNING</t>
  </si>
  <si>
    <t>Rouleau Sign Brackets (2 per average sign, 3 per longer sign)</t>
  </si>
  <si>
    <t>DOT1216-CAMERAPOLES</t>
  </si>
  <si>
    <t>25' (7.6m) Steel Round Strain Pole</t>
  </si>
  <si>
    <t>28' (8.5m) Steel Round Strain Pole</t>
  </si>
  <si>
    <t>30' (9.1m) Steel Round Strain Pole</t>
  </si>
  <si>
    <t>32' (9.8m) Steel Round Strain Pole</t>
  </si>
  <si>
    <t>37' (11.3m) Steel Round Strain Pole</t>
  </si>
  <si>
    <t>DOT1206-STEEL_POLES</t>
  </si>
  <si>
    <t>25' (7.6m) Steel 16-Flute Ornamental Strain Pole</t>
  </si>
  <si>
    <t>28' (8.5m) Steel 16-Flute Ornamental Strain Pole</t>
  </si>
  <si>
    <t>30' (9.1m) Steel 16-Flute Ornamental Strain Pole</t>
  </si>
  <si>
    <t>32' (9.8m) Steel 16-Flute Ornamental Strain Pole</t>
  </si>
  <si>
    <t>37' (11.3m) Steel 16-Flute Ornamental Strain Pole</t>
  </si>
  <si>
    <t>70' (21.3m) Steel Round Mast Arm</t>
  </si>
  <si>
    <t>80' (24.4m) Steel Round Mast Arm</t>
  </si>
  <si>
    <t>90' (27.4m) Steel Round Mast Arm</t>
  </si>
  <si>
    <t>Steel Round Mast Arm Pole, TYPE C (70' - 90' Arm Length)</t>
  </si>
  <si>
    <t>6' (1.8m) Steel 16-Flute Ornamental Pedestal Pole</t>
  </si>
  <si>
    <t>10' (3.0m) Steel 16-Flute Ornamental Pedestal Pole</t>
  </si>
  <si>
    <t>14' (4.3m) Steel 16-Flute Ornamental Pedestal Pole</t>
  </si>
  <si>
    <t>40' Steel Round Vehicle Detector Pole</t>
  </si>
  <si>
    <t>Cast Aluminum Ornamental Strain and Mast Arm Pole Split Base</t>
  </si>
  <si>
    <t>Cast Aluminum Ornamental Pedestal Pole Split Base</t>
  </si>
  <si>
    <t>Set of Four, 2' x 90" (51mm x 2286mm) Anchor Bolts with Two Hex Nuts and Two Flat Washers Per Bolt</t>
  </si>
  <si>
    <t>REMAIN</t>
  </si>
  <si>
    <t>Triangular Channelizing Islands</t>
  </si>
  <si>
    <t>Curb Ramp, Type 5</t>
  </si>
  <si>
    <t>Curb Ramp, Type 2, 3 and/or 4</t>
  </si>
  <si>
    <t>Curb Ramp, Type 1</t>
  </si>
  <si>
    <t>Sidewalk Surface Detectable Warning System</t>
  </si>
  <si>
    <t>Portland Cement Concrete Sidewalk, 6”</t>
  </si>
  <si>
    <t>Portland Cement Concrete Sidewalk, 4”</t>
  </si>
  <si>
    <t>Integral Portland Cement Concrete Curb and Gutter, Type 1 - 8</t>
  </si>
  <si>
    <t>Portland Cement Concrete Curb, Type 1 - 4</t>
  </si>
  <si>
    <t>Portland Cement Concrete Curb, Type 2</t>
  </si>
  <si>
    <t>Dowel Bars</t>
  </si>
  <si>
    <t>Patching P.C.C. Pavement, 6’ to 15’, Type A</t>
  </si>
  <si>
    <t>WMA, Superpave, Type C, 160 Gyrations, PG 64-22, Patching</t>
  </si>
  <si>
    <t>Topsoil</t>
  </si>
  <si>
    <t>Relocate Temporary Sidewalk – Type 2</t>
  </si>
  <si>
    <t>Temporary Pedestrian Pathway</t>
  </si>
  <si>
    <t>LF/DY</t>
  </si>
  <si>
    <t>Pedestrian Channelizing Barricade System</t>
  </si>
  <si>
    <t>Flagger, Sussex County, State, Overtime</t>
  </si>
  <si>
    <t>Flagger, Kent County, State, Overtime</t>
  </si>
  <si>
    <t>Flagger, New Castle County, State, Overtime</t>
  </si>
  <si>
    <t>Flagger, Sussex County, State</t>
  </si>
  <si>
    <t>Flagger, Kent County, State</t>
  </si>
  <si>
    <t>Flagger, New Castle County, State</t>
  </si>
  <si>
    <t>Temporary Warning Signs and Plaques</t>
  </si>
  <si>
    <t>Temporary Barricades, Type III</t>
  </si>
  <si>
    <t>Furnish &amp; Maintain Truck Mounted Attenuator, Type II</t>
  </si>
  <si>
    <t>Traffic Officers</t>
  </si>
  <si>
    <t>Plastic Drums</t>
  </si>
  <si>
    <t>Furnish &amp; Maintain Portable Light Assembly (Flood Lights)</t>
  </si>
  <si>
    <t>Furnish &amp; Maintain Portable Changeable Message Board</t>
  </si>
  <si>
    <t>Arrow Panels, Type C</t>
  </si>
  <si>
    <t>Bonding &amp; Grounding Existing Junction Well</t>
  </si>
  <si>
    <t>Adjust or Repair Existing Conduit Junction Well</t>
  </si>
  <si>
    <t>Furnish &amp; Install Precast Polymer Cover for Junction Well, Type 7</t>
  </si>
  <si>
    <t>Furnish &amp; Install Frame and Lid, for Junction Well, Type 5</t>
  </si>
  <si>
    <t>Furnish &amp; Install Frame and Lid, for Junction Well, Type 4</t>
  </si>
  <si>
    <t>Furnish &amp; Install Frame and Lid, for Junction Well, Type 1</t>
  </si>
  <si>
    <t>Furnish &amp; Install Span Wires, 1/4"</t>
  </si>
  <si>
    <t>Furnish &amp; Install Span Wires, 7/16"</t>
  </si>
  <si>
    <t>Furnish &amp; Install Down Guy and Anchor</t>
  </si>
  <si>
    <t>Pole Base Extension</t>
  </si>
  <si>
    <t>Furnish &amp; Install Ground Rod</t>
  </si>
  <si>
    <t>Sheeting for Pole Base</t>
  </si>
  <si>
    <t>Installation of Steel Pole (Equal to or Greater than 40')</t>
  </si>
  <si>
    <t>Transfer of Existing Span or Messenger Attachment</t>
  </si>
  <si>
    <t>Adjustment of Span or Messenger Wire</t>
  </si>
  <si>
    <t>Furnish &amp; Install Dead End Messenger Wire Attachment</t>
  </si>
  <si>
    <t>Furnish &amp; Install Opticom Emergency Preemption Detector</t>
  </si>
  <si>
    <t>Realign or Slide Existing Signal Head</t>
  </si>
  <si>
    <t>Pole Base Type 6</t>
  </si>
  <si>
    <t>Pole Base Type 3</t>
  </si>
  <si>
    <t>Furnish &amp; Install Weatherhead, up to 3", on Steel Pole</t>
  </si>
  <si>
    <t>Furnish &amp; Install Signal Head Backplate</t>
  </si>
  <si>
    <t>Furnish &amp; Install Pedestrian Pushbutton with Sign</t>
  </si>
  <si>
    <t>Furnish &amp; Install 16” LED Countdown Pedestrian Signal</t>
  </si>
  <si>
    <t>Furnish &amp; Install 12” LED Traffic Signal Head Indication Module</t>
  </si>
  <si>
    <t>Furnish &amp; Install 12” LED Signal Head Section Span Mount</t>
  </si>
  <si>
    <t>Furnish &amp; Install 12” LED Signal Head Section Rigid Mount</t>
  </si>
  <si>
    <t>Furnish &amp; Install 8” LED Traffic Signal Head Indication Module</t>
  </si>
  <si>
    <t>Furnish &amp; Install 8” LED Signal Head Section Span Mount</t>
  </si>
  <si>
    <t>Furnish &amp; Install 8” LED Signal Head Section Rigid Mount</t>
  </si>
  <si>
    <t>Install Overhead Sign</t>
  </si>
  <si>
    <t>REMOVAL</t>
  </si>
  <si>
    <t>Cabinet Base Type F</t>
  </si>
  <si>
    <t>Cabinet Base Type M</t>
  </si>
  <si>
    <t>Cabinet Base Type P</t>
  </si>
  <si>
    <t>Cabinet Base Type R</t>
  </si>
  <si>
    <t>Retroreflective Preformed Patterned Markings, 13"</t>
  </si>
  <si>
    <t>Retroreflective Preformed Patterned Markings, 8"</t>
  </si>
  <si>
    <t>Retroreflective Preformed Patterned Markings, 5"</t>
  </si>
  <si>
    <t>Removal of Pavement Striping</t>
  </si>
  <si>
    <t>Retroreflective Preformed Patterned Markings, Symbol/Legend</t>
  </si>
  <si>
    <t>Blackout Tape, 8"</t>
  </si>
  <si>
    <t>Temporary Markings, Tape, Words/Symbols</t>
  </si>
  <si>
    <t>Temporary Markings, Tape, 4"</t>
  </si>
  <si>
    <t>Blackout Tape, 6"</t>
  </si>
  <si>
    <t>Retroreflective Preformed Patterned Markings, 12"</t>
  </si>
  <si>
    <t>Temporary Markings, Paint Symbol/Legend</t>
  </si>
  <si>
    <t>Temporary Markings, Paint, 4"</t>
  </si>
  <si>
    <t>CONCRETE AND HOTMIX</t>
  </si>
  <si>
    <t>Performance and Payment Bond, Open End Signal Contract</t>
  </si>
  <si>
    <t>VARIABLE SPEED LIMIT SIGNS</t>
  </si>
  <si>
    <t>TRAFFIC CAMERA</t>
  </si>
  <si>
    <t>Supply Variable Speed Limit Sign (VSLS)</t>
  </si>
  <si>
    <t>VSLS Application Software</t>
  </si>
  <si>
    <t>Installation Training Program</t>
  </si>
  <si>
    <t>Operation Training Program</t>
  </si>
  <si>
    <t>Maintenance and Replacement Technique Training Program</t>
  </si>
  <si>
    <t>Technical Assistance and Support</t>
  </si>
  <si>
    <t>DOT1307-VARSPDLMTSIGN</t>
  </si>
  <si>
    <t>Installation of 4" dia. Hole in Pavement or Concrete</t>
  </si>
  <si>
    <t>Installation of 4" dia. Hole, in Excess of  6" per ea. additional inch drilled in Pavement</t>
  </si>
  <si>
    <t>Installation of Street Name Signs</t>
  </si>
  <si>
    <t>Installation of Signs (Two or More Mounting Holes)</t>
  </si>
  <si>
    <t>Removal of Traffic Signs</t>
  </si>
  <si>
    <t>Removal of Street Name Signs</t>
  </si>
  <si>
    <t>Removal of Sign Posts</t>
  </si>
  <si>
    <t>Straightening of Sign Posts</t>
  </si>
  <si>
    <t>S/F</t>
  </si>
  <si>
    <t>SALARY, OVER-TIME</t>
  </si>
  <si>
    <t>12' POSTS (W/ BASEPOST) NEEDED FOR PROJECT OR LOCATION</t>
  </si>
  <si>
    <t>6' DELINEATOR POST (W/ BOLT &amp; ETC.)</t>
  </si>
  <si>
    <t>Furnish &amp; Install 14/5 Traffic Control Cable</t>
  </si>
  <si>
    <t>SCHOOL SPEED LIMIT XX WHEN CHILDREN ARE PRESENT - 24x54</t>
  </si>
  <si>
    <t>SCHOOL SPEED LIMIT XX WHEN CHILDREN ARE PRESENT - 36x84</t>
  </si>
  <si>
    <t>17" Cast Aluminum Transformer Base</t>
  </si>
  <si>
    <t>R2-1(30)</t>
  </si>
  <si>
    <t>SPEED LIMIT (Blank - 30x36)</t>
  </si>
  <si>
    <t>R2-1-25(30)</t>
  </si>
  <si>
    <t>SPEED LIMIT (25 MPH - 30x36)</t>
  </si>
  <si>
    <t>R2-1-30(30)</t>
  </si>
  <si>
    <t>SPEED LIMIT (30 MPH - 30x36)</t>
  </si>
  <si>
    <t>R2-1-35(30)</t>
  </si>
  <si>
    <t>SPEED LIMIT (35 MPH - 30x36)</t>
  </si>
  <si>
    <t>R2-1-40(30)</t>
  </si>
  <si>
    <t>SPEED LIMIT (40 MPH - 30x36)</t>
  </si>
  <si>
    <t>R2-1-45(30)</t>
  </si>
  <si>
    <t>SPEED LIMIT (45 MPH - 30x36)</t>
  </si>
  <si>
    <t>R2-1-50(30)</t>
  </si>
  <si>
    <t>SPEED LIMIT (50 MPH - 30x36)</t>
  </si>
  <si>
    <t>R2-1-55(30)</t>
  </si>
  <si>
    <t>SPEED LIMIT (55 MPH - 30x36)</t>
  </si>
  <si>
    <t>R2-1-65(30)</t>
  </si>
  <si>
    <t>SPEED LIMIT (65 MPH - 30x36)</t>
  </si>
  <si>
    <t>Set of Four, Breakaway Couplings with one Hex Nut, Two Flat Washers and Two Shims Per Coupling (For Ornamental Ped and Special Poles)</t>
  </si>
  <si>
    <t>PROJECT CONTRACTOR ITEMS</t>
  </si>
  <si>
    <t>RUMBLE STRIPS</t>
  </si>
  <si>
    <t xml:space="preserve">RUMBLE STRIPS, FULL LANE WIDTH            </t>
  </si>
  <si>
    <t xml:space="preserve">RUMBLE STRIPS, BIKE-FRIENDLY, CONCRETE             </t>
  </si>
  <si>
    <t xml:space="preserve">RUMBLE STRIPS, CONCRETE, SHALLOW DEPTH            </t>
  </si>
  <si>
    <t xml:space="preserve">RUMBLE STRIPS, CONCRETE              </t>
  </si>
  <si>
    <t xml:space="preserve">RUMBLE STRIPS, CENTER LINE, CONCRETE            </t>
  </si>
  <si>
    <t xml:space="preserve">FLEXIBLE DELINEATOR, PERMANENT </t>
  </si>
  <si>
    <t>MISCELLEANEOUS</t>
  </si>
  <si>
    <t>CDMA</t>
  </si>
  <si>
    <t>Includes gateway, power supply, warranty, and antenna.</t>
  </si>
  <si>
    <t>Signal/VMS Comm - AC Power</t>
  </si>
  <si>
    <t>Camera/RWIS/Bluetooth Comm - AC Power</t>
  </si>
  <si>
    <t>Wavetronix - AC/DC Power</t>
  </si>
  <si>
    <t>FIBER</t>
  </si>
  <si>
    <t>FIBER - MODEM</t>
  </si>
  <si>
    <t>Fiber Modem (Ruggedcom)</t>
  </si>
  <si>
    <t>See item nos. 999456 &amp; 999457.</t>
  </si>
  <si>
    <t>Sole Source
See item no. 999625.</t>
  </si>
  <si>
    <t>SIGN
DISPOSITION</t>
  </si>
  <si>
    <t xml:space="preserve">Base Extension (split) Aluminum w/Natural Mill Finish </t>
  </si>
  <si>
    <t>Pole Base Type 3A</t>
  </si>
  <si>
    <t>Pole Base Type 3B</t>
  </si>
  <si>
    <t>Pole Base Type 3C</t>
  </si>
  <si>
    <t>OLD#</t>
  </si>
  <si>
    <t>PLAN
IDENTIFIER</t>
  </si>
  <si>
    <t>SIGN
AREA (EVAL)</t>
  </si>
  <si>
    <t>ITEM 819016
4" HOLE, 0-6"
(EACH)</t>
  </si>
  <si>
    <t>ITEM 819017
4" HOLE, &gt;6"
(EACH)</t>
  </si>
  <si>
    <t>ADD TO ASSEMBLY</t>
  </si>
  <si>
    <r>
      <t xml:space="preserve">Select disposition of sign (Remain, Remove, Reposition, Renew, New or Add to Assembly)
</t>
    </r>
    <r>
      <rPr>
        <b/>
        <sz val="10"/>
        <color rgb="FFFF0000"/>
        <rFont val="MS Sans Serif"/>
        <family val="2"/>
      </rPr>
      <t>Example Under Data tab, Data Validation, Setting, List, Source =$T$50:$T$54</t>
    </r>
  </si>
  <si>
    <r>
      <t xml:space="preserve">Looks @ Column T (Sign Disposition) if "Reposition", "Renew", "New",  or "Add to Assembly"" = true, if not = false
</t>
    </r>
    <r>
      <rPr>
        <b/>
        <sz val="10"/>
        <color rgb="FFFF0000"/>
        <rFont val="MS Sans Serif"/>
        <family val="2"/>
      </rPr>
      <t>Example =OR(T??="REPOSITION", T??="RENEW", T??="NEW", T??="ADD TO ASSEMBLY")</t>
    </r>
  </si>
  <si>
    <r>
      <t xml:space="preserve">Select disposition of sign (Remove, Reposition, Renew, New or Add to Assembly)
</t>
    </r>
    <r>
      <rPr>
        <b/>
        <sz val="10"/>
        <color rgb="FFFF0000"/>
        <rFont val="MS Sans Serif"/>
        <family val="2"/>
      </rPr>
      <t>Example Under Data tab, Data Validation, Setting, List, Source =$Z$50:$Z$54</t>
    </r>
  </si>
  <si>
    <t>ITEM 819019 INSTALLATION OR REMOVAL  OF TRAFFIC SIGN(S) ON MULTIPLE SIGN POSTS (SF)</t>
  </si>
  <si>
    <t xml:space="preserve">INSTALLATION OR REMOVAL OF TRAFFIC SIGN(S) ON MULTIPLE  SIGN POSTS   </t>
  </si>
  <si>
    <t>PERMANENT SIGN SCHEDULE</t>
  </si>
  <si>
    <t>PUSH BUTTON TO CROSS STREET WAIT FOR  WALK SIGNAL</t>
  </si>
  <si>
    <t>PLAN IDENTIFIER</t>
  </si>
  <si>
    <t>POST INSTALLATION TYPE</t>
  </si>
  <si>
    <t>SIGN DISPOSITION</t>
  </si>
  <si>
    <t>DE MUTCD Signing Items</t>
  </si>
  <si>
    <t>Remain, Remove, Reposition, Renew, New, Add to Assembly</t>
  </si>
  <si>
    <t>SIGN WIDTH (IN)</t>
  </si>
  <si>
    <t>SIGN HEIGHT (IN)</t>
  </si>
  <si>
    <t>SHEET NO.</t>
  </si>
  <si>
    <t>1A,1B,2,3A,3B,3C</t>
  </si>
  <si>
    <t>SIGN
DESIGNATION</t>
  </si>
  <si>
    <t>Number of sign panels of the same sign designation</t>
  </si>
  <si>
    <t>EXPLANATION</t>
  </si>
  <si>
    <t>Specific instructions or legend information, such as texts for street name, destination and subdivision signs, etc.; and numbers for State or US routes.</t>
  </si>
  <si>
    <r>
      <rPr>
        <b/>
        <sz val="10"/>
        <color theme="10"/>
        <rFont val="MS Sans Serif"/>
        <family val="2"/>
      </rPr>
      <t xml:space="preserve">   </t>
    </r>
    <r>
      <rPr>
        <b/>
        <u/>
        <sz val="10"/>
        <color theme="10"/>
        <rFont val="MS Sans Serif"/>
        <family val="2"/>
      </rPr>
      <t>RETURN TO SIGNALS</t>
    </r>
  </si>
  <si>
    <t>Signal &amp;ITMS Items</t>
  </si>
  <si>
    <r>
      <rPr>
        <b/>
        <sz val="10"/>
        <color theme="10"/>
        <rFont val="MS Sans Serif"/>
        <family val="2"/>
      </rPr>
      <t xml:space="preserve">   </t>
    </r>
    <r>
      <rPr>
        <b/>
        <u/>
        <sz val="10"/>
        <color theme="10"/>
        <rFont val="MS Sans Serif"/>
        <family val="2"/>
      </rPr>
      <t>RETURN TO ITMS</t>
    </r>
  </si>
  <si>
    <r>
      <rPr>
        <sz val="10"/>
        <color theme="10"/>
        <rFont val="MS Sans Serif"/>
        <family val="2"/>
      </rPr>
      <t xml:space="preserve">   </t>
    </r>
    <r>
      <rPr>
        <b/>
        <u/>
        <sz val="10"/>
        <color theme="10"/>
        <rFont val="MS Sans Serif"/>
        <family val="2"/>
      </rPr>
      <t>RETURN TO PAVEMENT MARKINGS</t>
    </r>
  </si>
  <si>
    <t>INPUT FIELDS</t>
  </si>
  <si>
    <t>If varies for sign designation or modified standard</t>
  </si>
  <si>
    <t>PIF</t>
  </si>
  <si>
    <t>--SELECT--</t>
  </si>
  <si>
    <t xml:space="preserve">RUMBLE STRIPS, BIKE-FRIENDLY, BITUMINOUS PAVEMENT   </t>
  </si>
  <si>
    <t xml:space="preserve">RUMBLE STRIPS, BITUMINOUS PAVEMENT        </t>
  </si>
  <si>
    <t>RUMBLE STRIPS, CENTER LINE, BITUMINOUS PAVEMENT</t>
  </si>
  <si>
    <r>
      <rPr>
        <b/>
        <sz val="12"/>
        <color theme="10"/>
        <rFont val="MS Sans Serif"/>
        <family val="2"/>
      </rPr>
      <t xml:space="preserve">   </t>
    </r>
    <r>
      <rPr>
        <b/>
        <u/>
        <sz val="12"/>
        <color theme="10"/>
        <rFont val="MS Sans Serif"/>
        <family val="2"/>
      </rPr>
      <t>Pavement Marking Items</t>
    </r>
  </si>
  <si>
    <r>
      <rPr>
        <b/>
        <sz val="12"/>
        <color theme="10"/>
        <rFont val="MS Sans Serif"/>
        <family val="2"/>
      </rPr>
      <t xml:space="preserve">   </t>
    </r>
    <r>
      <rPr>
        <b/>
        <u/>
        <sz val="12"/>
        <color theme="10"/>
        <rFont val="MS Sans Serif"/>
        <family val="2"/>
      </rPr>
      <t>RETURN TO SIGN SCHEDULE</t>
    </r>
  </si>
  <si>
    <t>CONTRACTOR</t>
  </si>
  <si>
    <t>SS-1, SS-2, ..., SS-XX by inputting numbers only</t>
  </si>
  <si>
    <t>BITUMINOUS</t>
  </si>
  <si>
    <t>Concrete, Bituminous, Soil</t>
  </si>
  <si>
    <t>Select Post installation type (CONCRETE, BITUMINOUS, or SOIL)
Example Under Data tab, Data Validation, Setting, List, Source =$AH$51:$AH$53</t>
  </si>
  <si>
    <t>Looks at Column AI for BITUMINOUS, if true adds Columns Y &amp; AG, if false = 0
Example =IF(AH??="BITUMINOUS",(Y??+AG??),0)</t>
  </si>
  <si>
    <r>
      <t xml:space="preserve">Sole Source
</t>
    </r>
    <r>
      <rPr>
        <b/>
        <sz val="11"/>
        <rFont val="Calibri"/>
        <family val="2"/>
        <scheme val="minor"/>
      </rPr>
      <t>Add 15" Extension (split) for Type P &amp; M Cabinets @ $550.</t>
    </r>
  </si>
  <si>
    <t>Miscellaneous Roadway Signing Fee</t>
  </si>
  <si>
    <t>STOP HERE FOR PEDESTRIANS (Right with Pedestrian Symbol)</t>
  </si>
  <si>
    <t>STOP HERE FOR PEDESTRIANS (Left with Pedestrian Symbol)</t>
  </si>
  <si>
    <t>X15</t>
  </si>
  <si>
    <t>Mainly for P&amp;R projects (max. amount $5,000)</t>
  </si>
  <si>
    <t>Sets, Installation of Sign Bands and Buckles</t>
  </si>
  <si>
    <t>Maintenance Fee:</t>
  </si>
  <si>
    <t>Daniel Macchione</t>
  </si>
  <si>
    <t>Charlanne A. Thornton, Director of Finance</t>
  </si>
  <si>
    <t>(Add for developer funded projects only)</t>
  </si>
  <si>
    <t>Traffic ONLY, Pavement Markings</t>
  </si>
  <si>
    <t>ROMMEL</t>
  </si>
  <si>
    <t>Cabinet Base Type K (HIB)</t>
  </si>
  <si>
    <t>Lighting Control and Distribution Enclosure (120/240; 100 AMP)</t>
  </si>
  <si>
    <t>Furnish &amp; Install #6 Triplex Aluminum Service Cable</t>
  </si>
  <si>
    <t>Splicing of Electrical Cable Underground</t>
  </si>
  <si>
    <t>Splicing of Electrical Cable Above Ground</t>
  </si>
  <si>
    <t>Triplex Splice</t>
  </si>
  <si>
    <t>Furnish &amp; Install #1/0 AWG Stranded Copper</t>
  </si>
  <si>
    <t>WMA, Superpave, Bituminous Concrete Base Course, 160 Gyrations, PG 64-22, Patching</t>
  </si>
  <si>
    <t>Patching P.C.C. Pavement, Greater Than 15' To 100', Type B</t>
  </si>
  <si>
    <t>Removal of Existing Portland Cement Concrete Pavement, Curb, Sidewalk, Etc.</t>
  </si>
  <si>
    <t>Saw Cutting, Bituminous Concrete</t>
  </si>
  <si>
    <t>Removal of Electric Service on Wood or Metal Pole</t>
  </si>
  <si>
    <t>Furnish &amp; Install Additional Disconnect Switch</t>
  </si>
  <si>
    <t>Relocation of Existing Conduit Junction Well</t>
  </si>
  <si>
    <t>Pole Base Type 1</t>
  </si>
  <si>
    <t>Pole Base Type 2</t>
  </si>
  <si>
    <t>Pole Base Type 2A</t>
  </si>
  <si>
    <t>Pole Base Type 2B</t>
  </si>
  <si>
    <t>Pole Base Type 4B</t>
  </si>
  <si>
    <t>Installation of Steel Mast Arm Pole with Single or Twin Mast arms up to 60’</t>
  </si>
  <si>
    <t>Furnish 10' Pedestal Pole</t>
  </si>
  <si>
    <t>Furnish 14' Pedestal Pole</t>
  </si>
  <si>
    <t>Furnish Pedestal Pole Transformer Base</t>
  </si>
  <si>
    <t>Installation of Steel Mast Arm Pole with Single Mast Arm Greater than 70’</t>
  </si>
  <si>
    <t>Cutting of Wood Pole</t>
  </si>
  <si>
    <t>Installation and Removal of Traffic Signal Head Indication/LED Module</t>
  </si>
  <si>
    <t>Installation and Removal of Pedestrian Signal Head Indication/LED Module</t>
  </si>
  <si>
    <t>Furnish 8” LED Signal Head Section</t>
  </si>
  <si>
    <t>Furnish 12” LED Signal Head Section</t>
  </si>
  <si>
    <t>Furnish 8” LED Traffic Signal Head Indication Module</t>
  </si>
  <si>
    <t>Furnish 12” LED Traffic Signal Head Indication Module</t>
  </si>
  <si>
    <t>Furnish 16” LED Countdown Pedestrian Signal Head</t>
  </si>
  <si>
    <t>Furnish 16” LED Countdown Pedestrian Signal Head Indication Module</t>
  </si>
  <si>
    <t>Furnish Pedestrian Pushbutton with Sign</t>
  </si>
  <si>
    <t>Furnish Signal Head Backplate</t>
  </si>
  <si>
    <t>Install Roadway Weather Information System (RWIS)</t>
  </si>
  <si>
    <t>Install Weigh-in-Motion System (WIMS)</t>
  </si>
  <si>
    <t>Relocate Microwave Detection Device</t>
  </si>
  <si>
    <t>Relocate Video Detection Device</t>
  </si>
  <si>
    <t>Relocate Thermal Detection Device</t>
  </si>
  <si>
    <t>Relocate Roadway Weather Information System (RWIS)</t>
  </si>
  <si>
    <t>Relocate Weigh-in-Motion System (WIMS)</t>
  </si>
  <si>
    <t>Removal of Breakaway I-Beam Posts</t>
  </si>
  <si>
    <t>Remove Sign Panel on Breakaway I-Beam Sign Support</t>
  </si>
  <si>
    <t>Installation of Sign on/over Highway Structure</t>
  </si>
  <si>
    <t>Installation of Sign on Span Wire or Mast Arm</t>
  </si>
  <si>
    <t>Removal of Sign on Span Wire or Mast Arm</t>
  </si>
  <si>
    <t>Remove Sign on Roadside I-Beam Structure</t>
  </si>
  <si>
    <t>Erosion Control Blanket Mulch</t>
  </si>
  <si>
    <t>Turf Reinforcement Matting, Type 1</t>
  </si>
  <si>
    <t>Removal of Messenger Wire, Cable and Hardware</t>
  </si>
  <si>
    <t>Removal of Span Wire Attachment</t>
  </si>
  <si>
    <t>Removal of Existing Junction Well</t>
  </si>
  <si>
    <t>Removal of Conduit from Wood Pole</t>
  </si>
  <si>
    <t>Removal of Cable from Conduit or Traffic/Lighting Pole</t>
  </si>
  <si>
    <t>Remove Steel Pole (Equal to or Greater than 40’)</t>
  </si>
  <si>
    <t>Remove Pedestal Pole</t>
  </si>
  <si>
    <t>Removal of Signal Head or Pedestrian Head from Pole or Pedestal</t>
  </si>
  <si>
    <t>Removal of Cable from Messenger Wire</t>
  </si>
  <si>
    <t>Removal of Signal Head or Opticom Detector from Span Wire or Mast Arm</t>
  </si>
  <si>
    <t>Removal of Wood Pole</t>
  </si>
  <si>
    <t>Removal of Down Guy and Anchor</t>
  </si>
  <si>
    <t>Removal of Overhead Guy</t>
  </si>
  <si>
    <t>Installation or Removal of Pedestrian Button on Wood or Metal Pole</t>
  </si>
  <si>
    <t>Installation or Removal of Pole or Post Mounted Cabinet</t>
  </si>
  <si>
    <t>Installation or Removal of Base or Pad Mounted Cabinet</t>
  </si>
  <si>
    <t>LIGHTING</t>
  </si>
  <si>
    <t>Light Standard Attachments</t>
  </si>
  <si>
    <t>Removal of Street Lighting System</t>
  </si>
  <si>
    <t>Removal of Luminaire</t>
  </si>
  <si>
    <t>Installation of Luminaire</t>
  </si>
  <si>
    <t>Luminaire (LED), 150 Watts HPS Equivalent</t>
  </si>
  <si>
    <t>Luminaire (LED), 250 Watts HPS Equivalent</t>
  </si>
  <si>
    <t>Luminaire (LED), 400 Watts HPS Equivalent</t>
  </si>
  <si>
    <t>Luminaire (LED), 640 Watts HPS Equivalent (High Mast Only)</t>
  </si>
  <si>
    <t>LED Wall Pack, 250 Watts HPS Equivalent</t>
  </si>
  <si>
    <t>LED Wall Pack, 400 Watts HPS Equivalent</t>
  </si>
  <si>
    <t>LED Wall Pack, 75 Watts HPS Equivalent</t>
  </si>
  <si>
    <t>LED Wall Pack, 150 Watts HPS Equivalent</t>
  </si>
  <si>
    <t>Aluminum Lighting Standard with Single Davit Arm, 30’ Pole</t>
  </si>
  <si>
    <t>Aluminum Lighting Standard with Single Davit Arm, 40’ Pole</t>
  </si>
  <si>
    <t>Aluminum Lighting Single Davit Arm, 8’ Arm Spread</t>
  </si>
  <si>
    <t>Aluminum Lighting Single Davit Arm, 12’ Arm Spread</t>
  </si>
  <si>
    <t>Aluminum Lighting Single Davit Arm, 15’ Arm Spread</t>
  </si>
  <si>
    <t>Aluminum Lighting Standard, 30’ Pole</t>
  </si>
  <si>
    <t>Aluminum Lighting Standard, 40’ Pole</t>
  </si>
  <si>
    <t>Aluminum Lighting Standard Single Truss Arm, 30’ Pole</t>
  </si>
  <si>
    <t>Aluminum Lighting Single Davit Arm, 10’ Arm Spread</t>
  </si>
  <si>
    <t>Aluminum Lighting Single Davit Arm, 20’ Arm Spread</t>
  </si>
  <si>
    <t>Permanent Pavement Striping, Epoxy Resin Paint, White/Yellow, 10”</t>
  </si>
  <si>
    <t>Permanent Pavement Striping, Epoxy Resin Paint, Black, 3"</t>
  </si>
  <si>
    <t>Permanent Pavement Striping, Epoxy Resin Paint, Black, 5"</t>
  </si>
  <si>
    <t>Retroreflective Preformed Patterned Markings, 10"</t>
  </si>
  <si>
    <t>Permanent Pavement Striping, Epoxy Resin Paint, Black, 9"</t>
  </si>
  <si>
    <t>Painting of White or Yellow 5” Line</t>
  </si>
  <si>
    <t>Raised/Recessed Pavement Marker</t>
  </si>
  <si>
    <t>Removal of Raised/Recessed Pavement Marker Lens</t>
  </si>
  <si>
    <t>Removal of Raised/Recessed Pavement Marker Housing</t>
  </si>
  <si>
    <t>Temporary Markings, Tape, 6"</t>
  </si>
  <si>
    <t>LF </t>
  </si>
  <si>
    <t>Retroreflective Thermoplastic Markings, Bike Symbol, Poured in Place Using Template</t>
  </si>
  <si>
    <t>Retroreflective Thermoplastic Markings, Pedestrian Symbol, Poured in Place Using Template</t>
  </si>
  <si>
    <t>Retroreflective Thermoplastic Markings, Handicap Symbol, Poured in Place Using Template</t>
  </si>
  <si>
    <t>Tubular Markers</t>
  </si>
  <si>
    <t>TOTAL HIGHWAY LIGHTING ESTIMATE</t>
  </si>
  <si>
    <t>SIGN
AREA
(SF)
(EVAL)</t>
  </si>
  <si>
    <t>EX. CONCRETE</t>
  </si>
  <si>
    <t>NEW CONCRETE</t>
  </si>
  <si>
    <t xml:space="preserve">RUMBLE STRIPS, BITUMINOUS PAVEMENT, SHALLOW DEPTH            </t>
  </si>
  <si>
    <t>Code X11
12' Post
(W/ Basepost)
(EACH)</t>
  </si>
  <si>
    <t>SR1-18-DE(42)</t>
  </si>
  <si>
    <t>SR1-19-DE(42)</t>
  </si>
  <si>
    <t>SR1-20-DE(42)</t>
  </si>
  <si>
    <t>Sign
Width
(Inches)</t>
  </si>
  <si>
    <t>Sign
Height
(Inches)</t>
  </si>
  <si>
    <t>W1-4_L(48)</t>
  </si>
  <si>
    <t>LEFT ADVANCE TURN ARROW (plaque) - 24x18</t>
  </si>
  <si>
    <t>RIGHT ADVANCE TURN ARROW (plaque) - 24x18</t>
  </si>
  <si>
    <t>Pole Base Type 4A</t>
  </si>
  <si>
    <t>Temporary Sidewalk – Type 2 (Boardwalk)</t>
  </si>
  <si>
    <t>Removal of Sign on/over Highway Structure</t>
  </si>
  <si>
    <t>ADVANCE STREET NAME (3 - line plaque)</t>
  </si>
  <si>
    <t>ADVANCE STREET NAME (4 - line plaque)</t>
  </si>
  <si>
    <t>Width options 12, 18, 24, 30, 36, 42 &amp; 48</t>
  </si>
  <si>
    <t>Width options 18, 24, 30, 36, 42 &amp; 48</t>
  </si>
  <si>
    <t>D3-1(18)</t>
  </si>
  <si>
    <t>Width options 24, 30, 36, 42 &amp; 48</t>
  </si>
  <si>
    <t>STREET NAME (1 Line) Posted speed &gt; 40 MPH</t>
  </si>
  <si>
    <r>
      <t xml:space="preserve">STREET NAME (1 Line) Posted speed </t>
    </r>
    <r>
      <rPr>
        <sz val="10"/>
        <rFont val="Calibri"/>
        <family val="2"/>
      </rPr>
      <t>≤</t>
    </r>
    <r>
      <rPr>
        <sz val="10"/>
        <rFont val="MS Sans Serif"/>
      </rPr>
      <t xml:space="preserve"> 40 MPH</t>
    </r>
  </si>
  <si>
    <t>Width options 24, 30, 36 &amp; 42</t>
  </si>
  <si>
    <t>Width options 18, 24, 30, 36 &amp; 42</t>
  </si>
  <si>
    <t>ADVANCE STREET NAME (1 - line plaque) (Oversized)</t>
  </si>
  <si>
    <t>ADVANCE STREET NAME (2 - line plaque) (Oversized)</t>
  </si>
  <si>
    <t>ADVANCE STREET NAME (3 - line plaque) (Oversized)</t>
  </si>
  <si>
    <t>ADVANCE STREET NAME (4 - line plaque) (Oversized)</t>
  </si>
  <si>
    <t>1367a</t>
  </si>
  <si>
    <t>1368a</t>
  </si>
  <si>
    <t>1368b</t>
  </si>
  <si>
    <t>1368c</t>
  </si>
  <si>
    <t>1368d</t>
  </si>
  <si>
    <t>1368e</t>
  </si>
  <si>
    <t>STREET NAME (1 Line) Intersection of two subdivision streets</t>
  </si>
  <si>
    <t>72" max with on sign posts</t>
  </si>
  <si>
    <t>Price updated per quote Ref 21419TH, 2/14/19 Hill &amp; Smith, Inc</t>
  </si>
  <si>
    <t>871a</t>
  </si>
  <si>
    <t>W3-1(36)</t>
  </si>
  <si>
    <t>STOP AHEAD (Symbol) - 36x36</t>
  </si>
  <si>
    <t>874a</t>
  </si>
  <si>
    <t>W3-2(36)</t>
  </si>
  <si>
    <t>YIELD AHEAD (Symbol) - 36x36</t>
  </si>
  <si>
    <t>877a</t>
  </si>
  <si>
    <t>W3-3(36)</t>
  </si>
  <si>
    <t>SIGNAL AHEAD (Symbol) - 36x36</t>
  </si>
  <si>
    <t>1 Per Approach with Lane Shift</t>
  </si>
  <si>
    <r>
      <t xml:space="preserve">Sole Source
</t>
    </r>
    <r>
      <rPr>
        <b/>
        <sz val="11"/>
        <rFont val="Calibri"/>
        <family val="2"/>
        <scheme val="minor"/>
      </rPr>
      <t>Add 15" Extension (split) for Type P &amp; M Cabinets @ $550.</t>
    </r>
    <r>
      <rPr>
        <sz val="11"/>
        <rFont val="Calibri"/>
        <family val="2"/>
        <scheme val="minor"/>
      </rPr>
      <t xml:space="preserve">
Price updated per Estmate # 2019-372 from Traffic Products, LLC</t>
    </r>
  </si>
  <si>
    <r>
      <t xml:space="preserve">Sole Source
</t>
    </r>
    <r>
      <rPr>
        <b/>
        <sz val="11"/>
        <rFont val="Calibri"/>
        <family val="2"/>
        <scheme val="minor"/>
      </rPr>
      <t xml:space="preserve">Add 15" Extension (split) for Type P &amp; M Cabinets @ $550.
</t>
    </r>
    <r>
      <rPr>
        <sz val="11"/>
        <rFont val="Calibri"/>
        <family val="2"/>
        <scheme val="minor"/>
      </rPr>
      <t>Price updated per Estmate # 2019-372 from Traffic Products, LLC</t>
    </r>
  </si>
  <si>
    <t>1162a</t>
  </si>
  <si>
    <t>W11-1-DE(18)</t>
  </si>
  <si>
    <t>BICYCLE (Symbol) IN LANE - 18x18</t>
  </si>
  <si>
    <t>1163a</t>
  </si>
  <si>
    <t>W11-1-DE(24)</t>
  </si>
  <si>
    <t>BICYCLE (Symbol) IN LANE - 24x24</t>
  </si>
  <si>
    <t>1164a</t>
  </si>
  <si>
    <t>W11-1-DE(30)</t>
  </si>
  <si>
    <t>BICYCLE (Symbol) IN LANE - 30x30</t>
  </si>
  <si>
    <t>1165a</t>
  </si>
  <si>
    <t>W11-1-DE(36)</t>
  </si>
  <si>
    <t>BICYCLE (Symbol) IN LANE - 36x36</t>
  </si>
  <si>
    <t>1166a</t>
  </si>
  <si>
    <t>W11-1-DE(48)</t>
  </si>
  <si>
    <t>BICYCLE (Symbol) IN LANE - 48x48</t>
  </si>
  <si>
    <t>1 Per Each Day Per Approach (Project dependent)</t>
  </si>
  <si>
    <t>1 Per every Flagger and Traffic Officer</t>
  </si>
  <si>
    <t>60 Per Day, [plus Taper (Speed dependent, calcs required)]</t>
  </si>
  <si>
    <t>8 Hr Per Day (Total duration of project required)</t>
  </si>
  <si>
    <t>16 Per Day (4 per approach)</t>
  </si>
  <si>
    <t xml:space="preserve">8 hr per day - 12 hr per night </t>
  </si>
  <si>
    <t>Special to project - Coord. with Construction</t>
  </si>
  <si>
    <t>Based of Pedestrian needs per design</t>
  </si>
  <si>
    <t>Peter Haag, Chief of Traffic Engineering</t>
  </si>
  <si>
    <t>Nick Mogle, Signs &amp; Markings Manager</t>
  </si>
  <si>
    <t>As requested by TMC/Signal Maint for new controllers within existing cabinets to remain.</t>
  </si>
  <si>
    <t>7A</t>
  </si>
  <si>
    <t>15' POSTS (W/ BASEPOST) NEEDED FOR PROJECT OR LOCATION</t>
  </si>
  <si>
    <t>Code X11A
15' Post
(W/ Basepost)
(EACH)</t>
  </si>
  <si>
    <t>X11A</t>
  </si>
  <si>
    <t>Refer to Section 2A.18 (Mounting Height) of the Delaware MUTCD.</t>
  </si>
  <si>
    <t>List of Updates</t>
  </si>
  <si>
    <t>2020 Version 1.2</t>
  </si>
  <si>
    <t>Tab</t>
  </si>
  <si>
    <t>Version</t>
  </si>
  <si>
    <t>Description</t>
  </si>
  <si>
    <t>Added.</t>
  </si>
  <si>
    <t>Roadway Signing</t>
  </si>
  <si>
    <t>Sign Schedule</t>
  </si>
  <si>
    <t xml:space="preserve">PIF </t>
  </si>
  <si>
    <t>Outdated</t>
  </si>
  <si>
    <t>Per discussion with Max Saintil.</t>
  </si>
  <si>
    <t>Originator</t>
  </si>
  <si>
    <t>Updater</t>
  </si>
  <si>
    <t>J. van Boekhold</t>
  </si>
  <si>
    <t>Per request from Sign Shop/Scott Neidert</t>
  </si>
  <si>
    <r>
      <t xml:space="preserve">Added </t>
    </r>
    <r>
      <rPr>
        <b/>
        <sz val="11"/>
        <rFont val="Times New Roman"/>
        <family val="1"/>
      </rPr>
      <t>COLUMN AC</t>
    </r>
    <r>
      <rPr>
        <sz val="11"/>
        <rFont val="Times New Roman"/>
        <family val="1"/>
      </rPr>
      <t>: "Code X11A, 15' Post, (W/ Basepost), (EACH)"</t>
    </r>
  </si>
  <si>
    <r>
      <t xml:space="preserve">Added </t>
    </r>
    <r>
      <rPr>
        <b/>
        <sz val="11"/>
        <rFont val="Times New Roman"/>
        <family val="1"/>
      </rPr>
      <t>ROW 35</t>
    </r>
    <r>
      <rPr>
        <sz val="11"/>
        <rFont val="Times New Roman"/>
        <family val="1"/>
      </rPr>
      <t>: "15' POSTS (W/ BASEPOST) NEEDED FOR PROJECT OR LOCATION"</t>
    </r>
  </si>
  <si>
    <t>XXXX XXXX, Project Engineer/Designer</t>
  </si>
  <si>
    <t>Updated "Max Saintil, Project Engineer/Designer" to "XXXX XXXX, Project Engineer/Designer"</t>
  </si>
  <si>
    <t>Updated "Mark Luszcz, Chief Traffic Engineer; Denny Hehman, Traffic Systems Design Manager" to "Peter Haag, Chief of Traffic Engineering; XXXX XXXX, Project Engineer/Designer"</t>
  </si>
  <si>
    <t>Updated "Amanda Davis, Support Services Administrator" to "Kelly Wilson, Support Services Administrator"</t>
  </si>
  <si>
    <r>
      <t>Installation of Sign Posts, 9', 10', 11', 12'</t>
    </r>
    <r>
      <rPr>
        <sz val="10"/>
        <rFont val="MS Sans Serif"/>
      </rPr>
      <t>, 15' in Unpaved Area or Existing Holes</t>
    </r>
  </si>
  <si>
    <t>2020 Version 1.3</t>
  </si>
  <si>
    <t>2020 Version 1.4</t>
  </si>
  <si>
    <t>Updated "Kelly Wilson, Support Services Administrator" to "Sandra DiOrrio, Support Services Administrator"</t>
  </si>
  <si>
    <t>Sandra DiOrrio, Support Services Administrator</t>
  </si>
  <si>
    <t>2020 Version 1.5</t>
  </si>
  <si>
    <t>Sig &amp; ITMS Items</t>
  </si>
  <si>
    <r>
      <t xml:space="preserve">Added GridSmart to </t>
    </r>
    <r>
      <rPr>
        <b/>
        <sz val="11"/>
        <rFont val="Times New Roman"/>
        <family val="1"/>
      </rPr>
      <t>Detectors</t>
    </r>
    <r>
      <rPr>
        <sz val="11"/>
        <rFont val="Times New Roman"/>
        <family val="1"/>
      </rPr>
      <t xml:space="preserve"> Section </t>
    </r>
    <r>
      <rPr>
        <b/>
        <sz val="11"/>
        <rFont val="Times New Roman"/>
        <family val="1"/>
      </rPr>
      <t>Items # 2076, 2077, 2078, 2079</t>
    </r>
  </si>
  <si>
    <t>Brandan Martine</t>
  </si>
  <si>
    <r>
      <t xml:space="preserve">Added Crushed Stone - #57 Stone to </t>
    </r>
    <r>
      <rPr>
        <b/>
        <sz val="11"/>
        <rFont val="Times New Roman"/>
        <family val="1"/>
      </rPr>
      <t>Soil</t>
    </r>
    <r>
      <rPr>
        <sz val="11"/>
        <rFont val="Times New Roman"/>
        <family val="1"/>
      </rPr>
      <t xml:space="preserve"> Section (for Dewatering System) </t>
    </r>
    <r>
      <rPr>
        <b/>
        <sz val="11"/>
        <rFont val="Times New Roman"/>
        <family val="1"/>
      </rPr>
      <t>Item # 1176</t>
    </r>
  </si>
  <si>
    <t>GS-3-CAM Gridsmart Fisheye Video Detection Device (includes camera and CPU)</t>
  </si>
  <si>
    <t>Estimate two per intersection</t>
  </si>
  <si>
    <t>GS-3-SMC: Gridsmart Quick Connect Junction Box</t>
  </si>
  <si>
    <t>GS-3-A84: Gridsmart Fisheye 84" Mounting Arm with 90 degree bend</t>
  </si>
  <si>
    <t>Crushed Stone - #57 Stone</t>
  </si>
  <si>
    <t>Michael Pennington</t>
  </si>
  <si>
    <t>ITEM 819018 INSTALLATION OR REMOVAL OF TRAFFIC SIGN(S) ON SINGLE POST (EACH)</t>
  </si>
  <si>
    <t>7B</t>
  </si>
  <si>
    <t>X11B</t>
  </si>
  <si>
    <t>FLAT SHEET ALUMINUM SIGN PANELS</t>
  </si>
  <si>
    <t>Updated "Eddie Toulson, Traffic Operations Manager" to "Nick Mogle (Interium), Traffic Operations Manager"</t>
  </si>
  <si>
    <t>Relocated for visiblity of signage cost. SF price adjustments will be made after contractor bidding has taken place.</t>
  </si>
  <si>
    <t>Added ROW 36 - Line Item 7B (Code X11B) "FLAT SHEET ALUMINUM SIGN PANELS". Adjusted calculations in ROW 53 "TOTAL FOR SIGNING MATERIALS ".</t>
  </si>
  <si>
    <t>Updated UOM for Item# 823001 from "EA" to "SF" to match RFP document.</t>
  </si>
  <si>
    <t>Furnish &amp; Install 14/4 Traffic Control Cable</t>
  </si>
  <si>
    <t>Furnish &amp; Install 14/9 Traffic Control Cable</t>
  </si>
  <si>
    <t>Furnish &amp; Install 14/16 Traffic Control Cable</t>
  </si>
  <si>
    <t>WMA, Superpave, Type B, 160 Gyrations, PG 64-22, Patching</t>
  </si>
  <si>
    <t>Furnish &amp; Install 1-Conductor #14 AWG Stranded Copper</t>
  </si>
  <si>
    <t>Furnish &amp; Install 1-Conductor #2 AWG Stranded Copper</t>
  </si>
  <si>
    <t>Furnish &amp; Install 1-Conductor #4 AWG Stranded Copper</t>
  </si>
  <si>
    <t>Furnish &amp; Install 1-Conductor #6 AWG Stranded Copper</t>
  </si>
  <si>
    <t>Furnish &amp; Install 1-Conductor #8 AWG Stranded Copper</t>
  </si>
  <si>
    <t>Furnish &amp; Install 1-Conductor #10 AWG Stranded Copper</t>
  </si>
  <si>
    <t>Furnish &amp; Install 4-Conductor #18 AWG Shielded Opticom Cable</t>
  </si>
  <si>
    <t>Portland Cement Concrete Curb, Type 1 - 8</t>
  </si>
  <si>
    <t>Conduit Junction Well, Type 1, 20" x 20" Precast Concrete</t>
  </si>
  <si>
    <t>Conduit Junction Well, Type 5, 24" x 16" Precast Concrete</t>
  </si>
  <si>
    <t>Conduit Junction Well, Type 7, 36" x 60" Precast Polymer Concrete</t>
  </si>
  <si>
    <t>Furnish &amp; Install 16” LED Pedestrian Signal Head Indication Module</t>
  </si>
  <si>
    <t>Integral Portland Cement Concrete Curb and Gutter, Type 2</t>
  </si>
  <si>
    <t>Integral Portland Cement Concrete Curb and Gutter, Type 3 - 6</t>
  </si>
  <si>
    <t>Integral Portland Cement Concrete Curb and Gutter, Type 3 - 8</t>
  </si>
  <si>
    <t>Remove Steel Pole (Equal to or Greater than 15’ and Less than 40’)</t>
  </si>
  <si>
    <t>Permanent Pavement Striping, Alkyd - Thermoplastic, 5"</t>
  </si>
  <si>
    <t>Permanent Pavement Striping, Alkyd - Thermoplastic, 12"</t>
  </si>
  <si>
    <t>Permanent Pavement Striping, Symbol/Legend Alkyd - Thermoplastic</t>
  </si>
  <si>
    <t>Real-estate Acquisition Fee (Increments of $5000)</t>
  </si>
  <si>
    <t>Pave &amp; Rehab, Night Work Over-time</t>
  </si>
  <si>
    <t>Salary, Over-time</t>
  </si>
  <si>
    <t>Hardware &amp; Brackets (Misc. Nuts, Bolts, Brackets for Signal and Signing Items)(1 or 2 depending on intersection size) (Developer Only)</t>
  </si>
  <si>
    <t>Cabinet &amp; EPAC Controller Assembly w/ Harness (Fiber and Copper Capable)</t>
  </si>
  <si>
    <t>Pole Mounted Cabinet</t>
  </si>
  <si>
    <t>Cabinet (Lighting - Includes Power Strip and Surestor)</t>
  </si>
  <si>
    <t>Camera Cabinet</t>
  </si>
  <si>
    <t>Complete M Cabinet w/12 Channel EPAC Controller (includes Mounting Rack w/Power Supply, 5-4 Channel Loop Amplifiers, Load Switches, Conflict Monitor)</t>
  </si>
  <si>
    <t>Complete P Cabinet w/12 Channel EPAC Controller (includes Mounting Rack w/Power Supply, 5-4 Channel Loop Amplifiers, Load Switches, Conflict Monitor)</t>
  </si>
  <si>
    <t>Set of Phases (Load Switches - One Per Cabinet)</t>
  </si>
  <si>
    <t>Mounting Rack w/Power Supply</t>
  </si>
  <si>
    <t>Loop Ampilifer 4 Channel - Timing</t>
  </si>
  <si>
    <t>Intersection Management System (Conflict Monitor - One Per Cabinet)</t>
  </si>
  <si>
    <t>M-60 ATC Controller DelDOT SEPAC software (controller conversion only - not full cabinet)</t>
  </si>
  <si>
    <t>Microwave Detector</t>
  </si>
  <si>
    <t>Video Detector</t>
  </si>
  <si>
    <t>GS-3-CBL: Gridsmart Cable (1000 ft min.) and Astro-Bracket Cable (AB-3009)</t>
  </si>
  <si>
    <t>Fiber Interconnect Modem - Multimode (See Item 999625)</t>
  </si>
  <si>
    <t>Fiber Interconnect Modem - Singlemode (See Item 999625)</t>
  </si>
  <si>
    <t>Patch Cables (One Per Cabinet)</t>
  </si>
  <si>
    <t>Optical Transmitter (Emergency Preemption)</t>
  </si>
  <si>
    <t>Optical Receiver Card (Emergency Preemption)</t>
  </si>
  <si>
    <t>Steel Round Mast Arm Pole, TYPE A (20' - 40' Arm Length or 2 - 40' Arms)</t>
  </si>
  <si>
    <t>Steel Round Mast Arm Pole, TYPE B (45' - 60' Arm Length or 2 - 60' Arms)</t>
  </si>
  <si>
    <t>Steel 16-Flute Ornamental Mast Arm Pole, TYPE A (20' - 40' Arm Length or 2 - 40' Arms)</t>
  </si>
  <si>
    <t>Steel 16-Flute Ornamental Mast Arm Pole, TYPE B (45' - 60' Arm Length or 2 - 60' Arms)</t>
  </si>
  <si>
    <t>6' (1.8m) Steel Round Pedestal Pole</t>
  </si>
  <si>
    <t>10' (3.0m) 4" Round Aluminum Pedestal Pole</t>
  </si>
  <si>
    <t>14' (4.3m) 4" Round Aluminum Pedestal Pole (Warning Systems)</t>
  </si>
  <si>
    <t>Fixed VMS Size A (3 x 21) RegDA</t>
  </si>
  <si>
    <t>Fixed VMS Size B (3 x 15) RegDA</t>
  </si>
  <si>
    <t>Fixed VMS Size C (3 x 12) RegDA</t>
  </si>
  <si>
    <t>Fixed VMS Size B (3 x 15) HiDA</t>
  </si>
  <si>
    <t>Furnish &amp; Install #8 THHN Stranded Copper</t>
  </si>
  <si>
    <t>Furnish &amp; Install 1” Schedule 80 PVC Conduit (Open Cut)</t>
  </si>
  <si>
    <t>Furnish &amp; Install 2” Schedule 80 PVC Conduit (Open Cut)</t>
  </si>
  <si>
    <t>Furnish &amp; Install 3” Schedule 80 PVC Conduit (Open Cut)</t>
  </si>
  <si>
    <t>Furnish &amp; Install 4” Schedule 80 PVC Conduit (Open Cut)</t>
  </si>
  <si>
    <t>Furnish &amp; Install 2” Schedule 80 PVC Conduit (Trench)</t>
  </si>
  <si>
    <t>Furnish &amp; Install 1” Schedule 80 PVC Conduit (Trench)</t>
  </si>
  <si>
    <t>Furnish &amp; Install 3” Schedule 80 PVC Conduit (Trench)</t>
  </si>
  <si>
    <t>Furnish &amp; Install 4” Schedule 80 PVC Conduit (Trench)</t>
  </si>
  <si>
    <t>Furnish &amp; Install 1” Schedule 80 PVC Conduit (On Structure)</t>
  </si>
  <si>
    <t>Furnish &amp; Install 2” Schedule 80 PVC Conduit (On Structure)</t>
  </si>
  <si>
    <t>Furnish &amp; Install 3” Schedule 80 PVC Conduit (On Structure)</t>
  </si>
  <si>
    <t>Furnish &amp; Install 4” Schedule 80 PVC Conduit (On Structure)</t>
  </si>
  <si>
    <t>Furnish &amp; Install 1” Galvanized Steel Conduit (Open Cut)</t>
  </si>
  <si>
    <t>Furnish &amp; Install 2” Galvanized Steel Conduit (Open Cut)</t>
  </si>
  <si>
    <t>Furnish &amp; Install 3” Galvanized Steel Conduit (Open Cut)</t>
  </si>
  <si>
    <t>Furnish &amp; Install 4” Galvanized Steel Conduit (Open Cut)</t>
  </si>
  <si>
    <t>Furnish &amp; Install 1” Galvanized Steel Conduit (Trench)</t>
  </si>
  <si>
    <t>Furnish &amp; Install 2” Galvanized Steel Conduit (Trench)</t>
  </si>
  <si>
    <t>Furnish &amp; Install 3” Galvanized Steel Conduit (Trench)</t>
  </si>
  <si>
    <t>Furnish &amp; Install 4” Galvanized Steel Conduit (Trench)</t>
  </si>
  <si>
    <t>Furnish &amp; Install 1” Galvanized Steel Conduit (Bore)</t>
  </si>
  <si>
    <t>Furnish &amp; Install 2” Galvanized Steel Conduit (Bore)</t>
  </si>
  <si>
    <t>Furnish &amp; Install 3” Galvanized Steel Conduit (Bore)</t>
  </si>
  <si>
    <t>Furnish &amp; Install 4” Galvanized Steel Conduit (Bore)</t>
  </si>
  <si>
    <t>Furnish &amp; Install 1” Galvanized Steel Conduit (On Structure)</t>
  </si>
  <si>
    <t>Furnish &amp; Install 2” Galvanized Steel Conduit (On Structure)</t>
  </si>
  <si>
    <t>Furnish &amp; Install 3” Galvanized Steel Conduit (On Structure)</t>
  </si>
  <si>
    <t>Furnish &amp; Install 4” Galvanized Steel Conduit (On Structure)</t>
  </si>
  <si>
    <t>Furnish &amp; Install Second and Subsequent Additional 1" PVC Conduits in Trench or Open Cut</t>
  </si>
  <si>
    <t>Furnish &amp; Install Second and Subsequent Additional 2" PVC Conduits in Trench or Open Cut</t>
  </si>
  <si>
    <t>Furnish &amp; Install Second and Subsequent Additional 3" PVC Conduits in Trench or Open Cut</t>
  </si>
  <si>
    <t>Furnish &amp; Install Second and Subsequent Additional 4" PVC Conduits in Trench or Open Cut</t>
  </si>
  <si>
    <t>Furnish &amp; Install Second and Subsequent Additional 3" HDPE 13.5 SDR Conduit Conduits in Directional Bore</t>
  </si>
  <si>
    <t>Furnish &amp; Install Second and Subsequent Additional 4" HDPE 13.5 SDR Conduit Conduits in Directional Bore</t>
  </si>
  <si>
    <t>Furnish &amp; Install Second and Subsequent Additional 1" Galvanized Steel Conduit in Trench or Open Cut</t>
  </si>
  <si>
    <t>Furnish &amp; Install Second and Subsequent Additional 2" Galvanized Steel Conduit in Trench or Open Cut</t>
  </si>
  <si>
    <t>Furnish &amp; Install Second and Subsequent Additional 3" Galvanized Steel Conduit in Trench or Open Cut</t>
  </si>
  <si>
    <t>Furnish &amp; Install Second and Subsequent Additional 4" Galvanized Steel Conduit in Trench or Open Cut</t>
  </si>
  <si>
    <t>Furnish &amp; Maintain Straight Boom Lift, Up to 80', 4WD (Daily)</t>
  </si>
  <si>
    <t>Furnish &amp; Install Pedestal Pole</t>
  </si>
  <si>
    <t>Furnish &amp; Install Wood Pole, Class II (Heavy) – 30’</t>
  </si>
  <si>
    <t>Furnish &amp; Install Wood Pole, Class II (Heavy) – 40’</t>
  </si>
  <si>
    <t>Furnish &amp; Install Wood Pole, Class II (Heavy) – 50’</t>
  </si>
  <si>
    <t>Furnish &amp; Install Wood Pole, Class III – 30’</t>
  </si>
  <si>
    <t>Furnish &amp; Install Wood Pole, Class III – 40’</t>
  </si>
  <si>
    <t>Furnish &amp; Install Wood Pole, Class III – 50’</t>
  </si>
  <si>
    <t>Furnish &amp; Install Road Sign on Single Post</t>
  </si>
  <si>
    <t>Furnish &amp; Install Road Sign on Multiple Post</t>
  </si>
  <si>
    <t>Furnish &amp; Install 1-Conductor #4/0 AWG Stranded Copper</t>
  </si>
  <si>
    <t>Furnish &amp; Install 1-Conductor #3/0 AWG Stranded Copper</t>
  </si>
  <si>
    <t>Furnish &amp; Install 1-Conductor #2/0 AWG Stranded Copper</t>
  </si>
  <si>
    <t>Furnish &amp; Install #8/2 Wire UF W/ground</t>
  </si>
  <si>
    <t>Furnish &amp; Install #6 AWG Solid Copper Wire</t>
  </si>
  <si>
    <t>Furnish &amp; Install Loop Wire 1-Conductor #14 AWG encased in 1/4" Flexible Tubing in a Loop Sawcut</t>
  </si>
  <si>
    <t>Furnish &amp; Install a 1 - 1/2" Galvanized Rigid Metal Conduit Detector Sleeve with Loop Wire</t>
  </si>
  <si>
    <t>Furnishing Borrow Type C for Pipe, Utility Trench, and Structure Backfill</t>
  </si>
  <si>
    <t>Furnish &amp; Install 2” HDPE SDR-13.5 Conduit (Bore)</t>
  </si>
  <si>
    <t>Furnish &amp; Install 2-1/2” HDPE SDR-13.5 Conduit (Bore)</t>
  </si>
  <si>
    <t>Furnish &amp; Install 3” HDPE SDR-13.5 Conduit (Bore)</t>
  </si>
  <si>
    <t>Furnish &amp; Install 4” HDPE SDR-13.5 Conduit (Bore)</t>
  </si>
  <si>
    <t>Furnish &amp; Install 1-1/2” Schedule 80 PVC Conduit (Open Cut)</t>
  </si>
  <si>
    <t>Furnish &amp; Install 2-1/2” Schedule 80 PVC Conduit (Open Cut)</t>
  </si>
  <si>
    <t>Furnish &amp; Install 1-1/2” Schedule 80 PVC Conduit (Trench)</t>
  </si>
  <si>
    <t>Furnish &amp; Install 2-1/2” Schedule 80 PVC Conduit (Trench)</t>
  </si>
  <si>
    <t>Furnish &amp; Install 1-1/2” Schedule 80 PVC Conduit (On Structure)</t>
  </si>
  <si>
    <t>Furnish &amp; Install 2-1/2” Schedule 80 PVC Conduit (On Structure)</t>
  </si>
  <si>
    <t>Furnish &amp; Install 1-1/2” Galvanized Steel Conduit (Open Cut)</t>
  </si>
  <si>
    <t>Furnish &amp; Install 2-1/2” Galvanized Steel Conduit (Open Cut)</t>
  </si>
  <si>
    <t>Furnish &amp; Install 1-1/2” Galvanized Steel Conduit (Trench)</t>
  </si>
  <si>
    <t>Furnish &amp; Install 2-1/2” Galvanized Steel Conduit (Trench)</t>
  </si>
  <si>
    <t>Furnish &amp; Install 1-1/2” Galvanized Steel Conduit (Bore)</t>
  </si>
  <si>
    <t>Furnish &amp; Install 2-1/2” Galvanized Steel Conduit (Bore)</t>
  </si>
  <si>
    <t>Furnish &amp; Install 1-1/2” Galvanized Steel Conduit (On Structure)</t>
  </si>
  <si>
    <t>Furnish &amp; Install 2-1/2” Galvanized Steel Conduit (On Structure)</t>
  </si>
  <si>
    <t>Furnish &amp; Install Second and Subsequent Additional 1-1/2" PVC Conduits in Trench or Open Cut</t>
  </si>
  <si>
    <t>Furnish &amp; Install Second and Subsequent Additional 2-1/2" PVC Conduits in Trench or Open Cut</t>
  </si>
  <si>
    <t>Furnish &amp; Install Second and Subsequent Additional 1-1/2" Galvanized Steel Conduit in Trench or Open Cut</t>
  </si>
  <si>
    <t>Furnish &amp; Install Second and Subsequent Additional 2-1/2" Galvanized Steel Conduit in Trench or Open Cut</t>
  </si>
  <si>
    <t>Conduit Junction Well, Type 4, 20" x 42-1/2" Precast Concrete</t>
  </si>
  <si>
    <t>Installation of Steel Pole (17' to 40’)</t>
  </si>
  <si>
    <t>Furnishing Sod</t>
  </si>
  <si>
    <t>Partial Removal of Concrete Pole Bases and Cabinet Foundations</t>
  </si>
  <si>
    <t>Install Thermal Detection Device</t>
  </si>
  <si>
    <t>Install Microwave Detection Device</t>
  </si>
  <si>
    <t>Install Video Detection Device</t>
  </si>
  <si>
    <t>Furnish &amp; Install Second and Subsequent Additional 1" Galvanized Steel Conduit in Directional Bore</t>
  </si>
  <si>
    <t>Furnish &amp; Install Second and Subsequent Additional 1-1/2" Galvanized Steel Conduit in Directional Bore</t>
  </si>
  <si>
    <t>Furnish &amp; Install Second and Subsequent Additional 2" Galvanized Steel Conduit in Directional Bore</t>
  </si>
  <si>
    <t>Furnish &amp; Install Second and Subsequent Additional 2-1/2" Galvanized Steel Conduit in Directional Bore</t>
  </si>
  <si>
    <t>Furnish &amp; Install Second and Subsequent Additional 3" Galvanized Steel Conduit in Directional Bore</t>
  </si>
  <si>
    <t>Furnish &amp; Install Second and Subsequent Additional 4" Galvanized Steel Conduit in Directional Bore</t>
  </si>
  <si>
    <t>Permanent Pavement Striping, Epoxy Resin Paint, White or Yellow, 5"</t>
  </si>
  <si>
    <t>2020 Version 1.5.1</t>
  </si>
  <si>
    <t>Updated "Nick Mogle (Interium), Traffic Operations Manager" to "Nick Mogle, Traffic Operations Manager (Interim),"</t>
  </si>
  <si>
    <t>PS&amp;E Attached, Pavement Markings Involvement</t>
  </si>
  <si>
    <t>Added ROW 29: PS&amp;E Attached, Pavement Markings Involvement</t>
  </si>
  <si>
    <t>Bid doc had 1/#14, contractors caught during bit</t>
  </si>
  <si>
    <t>Furnish &amp; Install 2-Conductor #14 AWG Aluminum Shielded Cable</t>
  </si>
  <si>
    <t>Furnish and Install Second and Subsequent Additional 2" HDPE 13.5 SDR Conduit Conduits in Trench or Directional Bore</t>
  </si>
  <si>
    <t>Furnish and Install Second and Subsequent Additional 2-1/2" HDPE 13.5 SDR Conduit Conduits in Trench or Directional Bore</t>
  </si>
  <si>
    <t>Furnish &amp; Install Electric Utility Service Equipment (100 AMP)</t>
  </si>
  <si>
    <t>Furnish &amp; Install Electric Utility Service Equipment (200 AMP)</t>
  </si>
  <si>
    <t>Updated UOM for Item# 823001 from "SF" to "EA".</t>
  </si>
  <si>
    <t>Per Mark Harbeson, Item will remain UOM of EA untill end of 2021 when contractors are able to resubmit new prices.</t>
  </si>
  <si>
    <t>MAINTENANCE FEE (5%)</t>
  </si>
  <si>
    <t>DEVELOPER FUNDED</t>
  </si>
  <si>
    <t>TEMPORARY MARKINGS, PAINT, 4"</t>
  </si>
  <si>
    <t>PERMANENT PAVEMENT STRIPING, ALKYD-THERMOPLASTIC, 12"</t>
  </si>
  <si>
    <t>PERMANENT PAVEMENT STRIPING, ALKYD-THERMOPLASTIC, 5"</t>
  </si>
  <si>
    <t>TEMPORARY MARKINGS, TAPE, 4"</t>
  </si>
  <si>
    <t>TEMPORARY MARKINGS, TAPE, WORDS/SYMBOLS</t>
  </si>
  <si>
    <t>REMOVAL OF PAVEMENT STRIPING</t>
  </si>
  <si>
    <t>RETROREFLECTIVE PREFORMED PATTERNED MARKINGS, 8"</t>
  </si>
  <si>
    <t>RETROREFLECTIVE PREFORMED PATTERNED MARKINGS, 13"</t>
  </si>
  <si>
    <t>PAINTING OF WHITE OR YELLOW, SYMBOL/LEGEND</t>
  </si>
  <si>
    <t>PERMANENT PAVEMENT STRIPING, SYMBOL/LEGEND,  ALKYD-THERMOPLASTIC</t>
  </si>
  <si>
    <t>TEMPORARY MARKINGS, PAINT, SYMBOL/LEGEND</t>
  </si>
  <si>
    <t>RETROREFLECTIVE PREFORMED PATTERNED MARKINGS, 12"</t>
  </si>
  <si>
    <t>BLACKOUT TAPE</t>
  </si>
  <si>
    <t>PERMANENT PAVEMENT STRIPING, EPOXY RESIN PAINT, BLACK, 3"`</t>
  </si>
  <si>
    <t>PERMANENT PAVEMENT STRIPING, EPOXY RESIN PAINT, BLACK,  5"</t>
  </si>
  <si>
    <t>RETROREFLECTIVE PREFORMED PATTERENED MARKINGS, 5"</t>
  </si>
  <si>
    <t>RETROREFLECTIVE PREFORMED PATTERNED MARKINGS, 10"</t>
  </si>
  <si>
    <t>PERMANENT PAVEMENT STRIPING, EPOXY RESIN PAINT, BLACK, 9"</t>
  </si>
  <si>
    <t>PERMANENT PAVEMENT STRIPING, EPOXY RESIN PAINT, BLACK, 14"</t>
  </si>
  <si>
    <t>PAINTING OF WHITE OR YELLOW, 5" LINE</t>
  </si>
  <si>
    <t>RAISED/RECESSED PAVEMENT MARKER</t>
  </si>
  <si>
    <t>REPLACEMENT OF RAISED/RECESSED PAVEMENT MARKER LENS</t>
  </si>
  <si>
    <t>REMOVAL OF RAISED/RECESSED PAVEMENT MARKER LENS</t>
  </si>
  <si>
    <t>REMOVAL OF RAISED/RECESSED PAVEMENT MARKER HOUSING</t>
  </si>
  <si>
    <t>REMOVAL OF PAVEMENT MARKING TAPE</t>
  </si>
  <si>
    <t>TEMPORARY MARKINGS, TAPE, 6"</t>
  </si>
  <si>
    <t>RETROREFLECTIVE PERFORMED PATTERNED MARKINGS, 9"</t>
  </si>
  <si>
    <t>RETROREFLECTIVE PERFORMED PATTERNED MARKINGS, 4"</t>
  </si>
  <si>
    <t>PERMANENT PAVEMENT STRIPING, EPOXY RESIN PAINT, BLACK 6"</t>
  </si>
  <si>
    <t>PERMANENT PAVEMENT STRIPING, ALKYD-THERMOPLASTIC, 4"</t>
  </si>
  <si>
    <t>PERMANENT PAVEMENT STRIPING, ALKYD-THERMOPLASTIC, 6"</t>
  </si>
  <si>
    <t>PERMANENT PAVEMENT STRIPING, ALKYD-THERMOPLASTIC, 10"</t>
  </si>
  <si>
    <t>PERMANENT PAVEMENT STRIPING, EPOXY RESIN PAINT, WHITE/YELLOW, 6"</t>
  </si>
  <si>
    <t>PERMANENT PAVEMENT STRIPING, EPOXY RESIN PAINT, WHITE/YELLOW, 12"</t>
  </si>
  <si>
    <t>PERMANENT PAVEMENT STRIPING, EPOXY RESIN PAINT, BLACK, 6"</t>
  </si>
  <si>
    <t>PERMANENT PAVEMENT STRIPING, EPOXY RESIN PAINT, BLACK, 10?</t>
  </si>
  <si>
    <t>PERMANENT PAVEMENT STRIPING, EPOXY RESIN PAINT, BLACK, 16"</t>
  </si>
  <si>
    <t>PAINTING OF WHITE OR YELLOW, 6" LINE</t>
  </si>
  <si>
    <t>PAINTING OF WHITE OR YELLOW, 10" LINE</t>
  </si>
  <si>
    <t>PAINTING OF WHITE OR YELLOW, 12" LINE</t>
  </si>
  <si>
    <t>PREFORMED THERMOPLASTIC DECORATIVE PAVEMENT SYSTEM</t>
  </si>
  <si>
    <t>PAINTING OF WHITE OR YELLOW LINE, LONE LINE, 5"</t>
  </si>
  <si>
    <t>WHITE OR YELLOW CENTERLINE, 4"</t>
  </si>
  <si>
    <t>WHITE OR YELLOW CENTERLINE, 5"</t>
  </si>
  <si>
    <t>WHITE OR YELLOW CENTERLINE, 6"</t>
  </si>
  <si>
    <t>WHITE OR YELLOW CENTERLINE, TURNPIKE, 5"</t>
  </si>
  <si>
    <t>WHITE OR YELLOW CENTERLINE, TURNPIKE, 6"</t>
  </si>
  <si>
    <t>WHITE OR YELLOW EDGELINE, 4"</t>
  </si>
  <si>
    <t>WHITE OR YELLOW EDGELINE, 6"</t>
  </si>
  <si>
    <t>WHITE OR YELLOW EDGELINE, TURNPIKE, 5"</t>
  </si>
  <si>
    <t>WHITE OR YELLOW EDGELINE, TURNPIKE, 6"</t>
  </si>
  <si>
    <t>WHITE OR YELLOW GORE LINE, 8"</t>
  </si>
  <si>
    <t>WHITE OR YELLOW GORE LINE, 10"</t>
  </si>
  <si>
    <t>WHITE OR YELLOW GORE LINE, 12"</t>
  </si>
  <si>
    <t>WHITE OR YELLOW GORE LINE, TURNPIKE, 10"</t>
  </si>
  <si>
    <t>WHITE OR YELLOW GORE LINE, TURNPIKE, 12"</t>
  </si>
  <si>
    <t>WHITE OR YELLOW PAINT LINE, 4"</t>
  </si>
  <si>
    <t>WHITE OR YELLOW PAINT LINE, 5"</t>
  </si>
  <si>
    <t>WHITE OR YELLOW PAINT LINE, 6"</t>
  </si>
  <si>
    <t>WHITE OR YELLOW PAINT LINE, 10"</t>
  </si>
  <si>
    <t>WHITE OR YELLOW  PAINT LINE - LONG, 4"</t>
  </si>
  <si>
    <t>WHITE OR YELLOW PAINT LINE - LONG, 5"</t>
  </si>
  <si>
    <t>WHITE OR YELLOW PAINT LINE - LONG, 6"</t>
  </si>
  <si>
    <t>WHITE OR YELLOW PAINT LINE - TRANSVERSE, 8"</t>
  </si>
  <si>
    <t>WHITE OR YELLOW PAINT LINE - TRANSVERSE, 12"</t>
  </si>
  <si>
    <t>WHITE OR YELLOW PAINT LINE - TRANSVERSE, 16"</t>
  </si>
  <si>
    <t>TYPE "A" LINE, 4"</t>
  </si>
  <si>
    <t>TYPE "A" LINE - LONG, 4"</t>
  </si>
  <si>
    <t>TYPE "A" LINE, 5"</t>
  </si>
  <si>
    <t>TYPE "A" LINE - LONG, 5"</t>
  </si>
  <si>
    <t>TYPE "A" LINE, 6"</t>
  </si>
  <si>
    <t>TYPE "A" LINE - LONG, 6"</t>
  </si>
  <si>
    <t>TYPE "A" LINE, 8"</t>
  </si>
  <si>
    <t>TYPE "A" LINE, 10"</t>
  </si>
  <si>
    <t>TYPE "A" LINE, 12"</t>
  </si>
  <si>
    <t>TYPE "A" LINE, 16"</t>
  </si>
  <si>
    <t>TYPE "A" LINE, CONTRAST, 8"</t>
  </si>
  <si>
    <t>TYPE "A" LINE, CONTRAST, 13"</t>
  </si>
  <si>
    <t>THERMOPLASTIC LINE, 4"</t>
  </si>
  <si>
    <t>THERMOPLASTIC LINE - LONG, 4"</t>
  </si>
  <si>
    <t>THERMOPLASTIC LINE, 5"</t>
  </si>
  <si>
    <t>THERMOPLASTIC LINE - LONG, 5"</t>
  </si>
  <si>
    <t>THERMOPLASTIC LINE, 6"</t>
  </si>
  <si>
    <t>THERMOPLASTIC LINE - LONG, 6"</t>
  </si>
  <si>
    <t>THERMOPLASTIC LINE, 10"</t>
  </si>
  <si>
    <t>THERMOPLASTIC TRANSVERSE LINE, 8"</t>
  </si>
  <si>
    <t>THERMOPLASTIC TRANSVERSE LINE, 12"</t>
  </si>
  <si>
    <t>THERMOPLASTIC TRANSVERSE LINE, 16"</t>
  </si>
  <si>
    <t>STRAIGHT ARROW - PAINT</t>
  </si>
  <si>
    <t>STRAIGHT ARROW TYPE "A"</t>
  </si>
  <si>
    <t>RIGHT OR LEFT ARROW - PAINT</t>
  </si>
  <si>
    <t>RIGHT OR LEFT ARROW TYPE "A"</t>
  </si>
  <si>
    <t>COMBINATION ARROW - PAINT</t>
  </si>
  <si>
    <t>COMBINATION ARROW TYPE "A"</t>
  </si>
  <si>
    <t>SYMBOL - PAINT</t>
  </si>
  <si>
    <t>SYMBOL TYPE "A"</t>
  </si>
  <si>
    <t>SYMBOL - THERMOPLASTIC</t>
  </si>
  <si>
    <t>SCHOOL LEGEND TYPE "A"</t>
  </si>
  <si>
    <t>R X R LEGEND TYPE "A"</t>
  </si>
  <si>
    <t>STRAIGHT ARROW THERMOPLASTIC</t>
  </si>
  <si>
    <t>RIGHT OR LEFT THERMOPLASTIC ARROW</t>
  </si>
  <si>
    <t>COMBINATION ARROW THERMOPLASTIC</t>
  </si>
  <si>
    <t>YELLOW THERMOPLASTIC ON SPEED HUMPS, 4"</t>
  </si>
  <si>
    <t>LAYOUT FOR ROADWAY NOT PREVIOUSLY MARKED</t>
  </si>
  <si>
    <t>CURB PAINT</t>
  </si>
  <si>
    <t>WHITE OR YELLOW PAINT LINE, TURNPIKE, 5"</t>
  </si>
  <si>
    <t>WHITE OR YELLOW PAINT LINE, TURNPIKE, 10"</t>
  </si>
  <si>
    <t>WHITE OR YELLOW PAINT LINE, 12"</t>
  </si>
  <si>
    <t>PREFORMED RETRO REFLECTIVE THERMOPLASTIC MARKINGS, SYMBOL /LEGEND</t>
  </si>
  <si>
    <t>RETROREFLECTIVE THERMOPLASTIC PAVEMENT MARKINGS, BIKE SYMBOL POURED IN PLACE USING TEMPLATE</t>
  </si>
  <si>
    <t>RETROREFLECTIVE THERMOPLASTIC PAVEMENT MARKINGS, PEDESTRIAN SYMBOL POURED IN PLACE USING TEMPLATE</t>
  </si>
  <si>
    <t>RETROREFLECTIVE THERMOPLASTIC PAVEMENT MARKINGS, HANDICAP SYMBOL, POURED IN PLACE USING TEMPLATE</t>
  </si>
  <si>
    <t>PERMANENT PAVEMENT STRIPING, EPOXY RESIN PAINT, WHITE OR  YELLOW, (TURNPIKE) 5"</t>
  </si>
  <si>
    <t>PERMANENT PAVEMENT STRIPING, EPOXY RESIN PAINT, WHITE OR  YELLOW, (TURNPIKE) 10"</t>
  </si>
  <si>
    <t>PERMANENT PAVEMENT STRIPING, EPOXY RESIN PAINT, BLACK,  (TURNPIKE) 3"</t>
  </si>
  <si>
    <t>PERMANENT PAVEMENT STRIPING, EPOXY RESIN PAINT, BLACK,  (TURNPIKE) 5"</t>
  </si>
  <si>
    <t>PERMANENT PAVEMENT STRIPING, EPOXY RESIN PAINT, BLACK,  (TURNPIKE) 9"</t>
  </si>
  <si>
    <t>PERMANENT PAVEMENT STRIPING, EPOXY RESIN PAINT, BLACK,  (TURNPIKE) 14"</t>
  </si>
  <si>
    <t>RAISED/RECESSED PAVEMENT MARKER (TURNPIKE)</t>
  </si>
  <si>
    <t>REPLACEMENT OF RAISED/RECEDDED PAVEMENT MARKER LENS  (TURNPIKE)</t>
  </si>
  <si>
    <t>REMOVAL OF RAISED/RECESSED PAVEMENT MARKER LENS  (TURNPIKE)</t>
  </si>
  <si>
    <t>REMOVAL OF RAISED/RECEDDED PAVEMENT MARKER HOUSING  (TURNPIKE)</t>
  </si>
  <si>
    <t>REMOVAL OF PAVEMENT STRIPING (TURNPIKE)</t>
  </si>
  <si>
    <t>REMOVAL OF PAVEMENT MARKING TAPE (TURNPIKE)</t>
  </si>
  <si>
    <t>PERMANENT PAVEMENT STRIPING, SYMBOL/LEGEND, GREEN  ALKYD-THERMOPLASTIC</t>
  </si>
  <si>
    <t>GREEN BICYCLE LANE PAVEMENT COATING</t>
  </si>
  <si>
    <t>PREFORMED RETROREFLECTIVE THERMOPLASTIC MARKINGS, BIKE SYMBOL</t>
  </si>
  <si>
    <t>PREFORMED RETROREFLECTIVE THERMOPLASTIC MARKINGS, PEDESTRIAN SYMBOL</t>
  </si>
  <si>
    <t>PREFORMED RETROREFLECTIVE THERMOPLASTIC MARKINGS, HANDICAP SYMBOL</t>
  </si>
  <si>
    <t>RETROREFLECTIVE PREFORMED PATTERENED MARKINGS, SYMBOL/LEGEND</t>
  </si>
  <si>
    <t>PERMANENT PAVEMENT STRIPING, EPOXY RESIN PAINT, WHITE/YELLOW, 10"</t>
  </si>
  <si>
    <t>PERMANENT PAVEMENT STRIPING, EPOXY RESIN PAINT, WHITE/YELLOW, 5"</t>
  </si>
  <si>
    <t>Cost Summary</t>
  </si>
  <si>
    <t>Josephus van Boekhold</t>
  </si>
  <si>
    <t>Per Max Saintil's request</t>
  </si>
  <si>
    <r>
      <t xml:space="preserve">Added </t>
    </r>
    <r>
      <rPr>
        <b/>
        <sz val="11"/>
        <rFont val="Times New Roman"/>
        <family val="1"/>
      </rPr>
      <t>Maintenance Fee (5%)</t>
    </r>
    <r>
      <rPr>
        <sz val="11"/>
        <rFont val="Times New Roman"/>
        <family val="1"/>
      </rPr>
      <t xml:space="preserve"> for Developer funded projects, so fee is calculated based on Signals, ITMS, Highway Lighting, and Roadway Signing cost.</t>
    </r>
  </si>
  <si>
    <t>Added formula to cell AB17.</t>
  </si>
  <si>
    <t>Pavement Marking Items</t>
  </si>
  <si>
    <t>Updated items to 2020 Specifications</t>
  </si>
  <si>
    <t>2020 PAVEMENT MARKING ITEMS
(updated/restructured on 3/18/2021)</t>
  </si>
  <si>
    <t>Updated pole pricing per Max S. Email  6-23-2021</t>
  </si>
  <si>
    <t>Transpo: SPMKDN-2S, BC 8” to 10” (Need full description of item)</t>
  </si>
  <si>
    <t>Transpo: SPMKDN-2S, BC 10” to 15” (Need full description of item)</t>
  </si>
  <si>
    <t>Mike Havel, Traffic Operations Manager</t>
  </si>
  <si>
    <t>Updated "Nick Mogle, Traffic Operations Manager (Interim)," to "Mike Havel, Traffic Operations Manager"</t>
  </si>
  <si>
    <t>2021 Version 1.2</t>
  </si>
  <si>
    <t>2021 Version 1.0</t>
  </si>
  <si>
    <t>2021 Version 1.1</t>
  </si>
  <si>
    <t>VERSION 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</si>
</sst>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mmmm\ d\,\ yyyy"/>
    <numFmt numFmtId="165" formatCode="&quot;$&quot;#,##0.00;[Red]&quot;$&quot;#,##0.00"/>
    <numFmt numFmtId="166" formatCode="&quot;$&quot;#,##0.00"/>
    <numFmt numFmtId="167" formatCode="0.0"/>
    <numFmt numFmtId="168" formatCode="mm/dd/yy"/>
    <numFmt numFmtId="169" formatCode="_(* #,##0.0_);_(* \(#,##0.0\);_(* &quot;-&quot;??_);_(@_)"/>
    <numFmt numFmtId="170" formatCode="_(* #,##0_);_(* \(#,##0\);_(* &quot;-&quot;??_);_(@_)"/>
    <numFmt numFmtId="171" formatCode="0;;;@"/>
    <numFmt numFmtId="172" formatCode="&quot;SS-&quot;#"/>
  </numFmts>
  <fonts count="104">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MS Sans Serif"/>
      <family val="2"/>
    </font>
    <font>
      <sz val="10"/>
      <name val="MS Sans Serif"/>
      <family val="2"/>
    </font>
    <font>
      <sz val="7"/>
      <name val="MS Sans Serif"/>
      <family val="2"/>
    </font>
    <font>
      <sz val="17"/>
      <name val="MS Sans Serif"/>
      <family val="2"/>
    </font>
    <font>
      <sz val="10"/>
      <name val="MS Sans Serif"/>
      <family val="2"/>
    </font>
    <font>
      <b/>
      <sz val="24"/>
      <name val="Arrus BT"/>
      <family val="1"/>
    </font>
    <font>
      <b/>
      <sz val="24"/>
      <name val="Arrus BT"/>
    </font>
    <font>
      <b/>
      <sz val="12"/>
      <name val="MS Sans Serif"/>
      <family val="2"/>
    </font>
    <font>
      <b/>
      <sz val="28"/>
      <color indexed="9"/>
      <name val="Times New Roman"/>
      <family val="1"/>
    </font>
    <font>
      <sz val="20"/>
      <name val="Times New Roman"/>
      <family val="1"/>
    </font>
    <font>
      <sz val="8"/>
      <name val="Arial"/>
      <family val="2"/>
    </font>
    <font>
      <b/>
      <sz val="10"/>
      <name val="Arial"/>
      <family val="2"/>
    </font>
    <font>
      <sz val="11"/>
      <name val="Arial"/>
      <family val="2"/>
    </font>
    <font>
      <b/>
      <sz val="11"/>
      <name val="Arial"/>
      <family val="2"/>
    </font>
    <font>
      <b/>
      <sz val="11"/>
      <color indexed="9"/>
      <name val="Arial"/>
      <family val="2"/>
    </font>
    <font>
      <sz val="11"/>
      <name val="Arial"/>
      <family val="2"/>
    </font>
    <font>
      <b/>
      <sz val="11"/>
      <name val="Times New Roman"/>
      <family val="1"/>
    </font>
    <font>
      <b/>
      <sz val="10"/>
      <name val="MS Sans Serif"/>
      <family val="2"/>
    </font>
    <font>
      <sz val="10"/>
      <name val="Times New Roman"/>
      <family val="1"/>
    </font>
    <font>
      <sz val="14"/>
      <name val="Times New Roman"/>
      <family val="1"/>
    </font>
    <font>
      <b/>
      <sz val="10"/>
      <name val="Times New Roman"/>
      <family val="1"/>
    </font>
    <font>
      <sz val="12"/>
      <name val="Times New Roman"/>
      <family val="1"/>
    </font>
    <font>
      <b/>
      <sz val="12"/>
      <name val="Times New Roman"/>
      <family val="1"/>
    </font>
    <font>
      <b/>
      <sz val="24"/>
      <name val="Times New Roman"/>
      <family val="1"/>
    </font>
    <font>
      <b/>
      <sz val="10"/>
      <color indexed="9"/>
      <name val="Arial"/>
      <family val="2"/>
    </font>
    <font>
      <sz val="10"/>
      <name val="Arial"/>
      <family val="2"/>
    </font>
    <font>
      <sz val="14"/>
      <color indexed="9"/>
      <name val="Arial Black"/>
      <family val="2"/>
    </font>
    <font>
      <sz val="9"/>
      <color indexed="9"/>
      <name val="Arial"/>
      <family val="2"/>
    </font>
    <font>
      <sz val="10"/>
      <color indexed="9"/>
      <name val="MS Sans Serif"/>
      <family val="2"/>
    </font>
    <font>
      <sz val="10"/>
      <color indexed="12"/>
      <name val="Arial"/>
      <family val="2"/>
    </font>
    <font>
      <sz val="10"/>
      <color indexed="50"/>
      <name val="Arial"/>
      <family val="2"/>
    </font>
    <font>
      <sz val="10"/>
      <color indexed="12"/>
      <name val="MS Sans Serif"/>
      <family val="2"/>
    </font>
    <font>
      <b/>
      <sz val="10"/>
      <color indexed="10"/>
      <name val="MS Sans Serif"/>
      <family val="2"/>
    </font>
    <font>
      <b/>
      <sz val="10"/>
      <color indexed="9"/>
      <name val="MS Sans Serif"/>
      <family val="2"/>
    </font>
    <font>
      <sz val="10"/>
      <name val="Arial"/>
      <family val="2"/>
    </font>
    <font>
      <sz val="11"/>
      <name val="Script"/>
      <family val="4"/>
      <charset val="255"/>
    </font>
    <font>
      <b/>
      <sz val="12"/>
      <color indexed="9"/>
      <name val="Times New Roman"/>
      <family val="1"/>
    </font>
    <font>
      <b/>
      <sz val="7"/>
      <name val="MS Sans Serif"/>
      <family val="2"/>
    </font>
    <font>
      <b/>
      <sz val="12"/>
      <color indexed="10"/>
      <name val="MS Sans Serif"/>
      <family val="2"/>
    </font>
    <font>
      <b/>
      <sz val="14"/>
      <color indexed="10"/>
      <name val="MS Sans Serif"/>
      <family val="2"/>
    </font>
    <font>
      <sz val="6"/>
      <name val="MS Sans Serif"/>
      <family val="2"/>
    </font>
    <font>
      <b/>
      <sz val="10"/>
      <color indexed="10"/>
      <name val="Arial"/>
      <family val="2"/>
    </font>
    <font>
      <sz val="10"/>
      <name val="MS Sans Serif"/>
      <family val="2"/>
    </font>
    <font>
      <b/>
      <sz val="10"/>
      <color indexed="8"/>
      <name val="Arial"/>
      <family val="2"/>
    </font>
    <font>
      <sz val="14"/>
      <name val="Wingdings 3"/>
      <family val="1"/>
      <charset val="2"/>
    </font>
    <font>
      <sz val="11"/>
      <color indexed="10"/>
      <name val="Arial"/>
      <family val="2"/>
    </font>
    <font>
      <sz val="10"/>
      <color indexed="10"/>
      <name val="MS Sans Serif"/>
      <family val="2"/>
    </font>
    <font>
      <sz val="10"/>
      <color indexed="40"/>
      <name val="MS Sans Serif"/>
      <family val="2"/>
    </font>
    <font>
      <sz val="14"/>
      <color indexed="9"/>
      <name val="Times New Roman"/>
      <family val="1"/>
    </font>
    <font>
      <b/>
      <sz val="18"/>
      <name val="MS Sans Serif"/>
      <family val="2"/>
    </font>
    <font>
      <sz val="16"/>
      <name val="Arial"/>
      <family val="2"/>
    </font>
    <font>
      <b/>
      <sz val="8"/>
      <name val="Arial"/>
      <family val="2"/>
    </font>
    <font>
      <b/>
      <u/>
      <sz val="11"/>
      <name val="Arial"/>
      <family val="2"/>
    </font>
    <font>
      <sz val="11"/>
      <color rgb="FFFF0000"/>
      <name val="Arial"/>
      <family val="2"/>
    </font>
    <font>
      <b/>
      <sz val="12"/>
      <color rgb="FFFF0000"/>
      <name val="MS Sans Serif"/>
      <family val="2"/>
    </font>
    <font>
      <b/>
      <sz val="10"/>
      <color rgb="FFFF0000"/>
      <name val="MS Sans Serif"/>
      <family val="2"/>
    </font>
    <font>
      <sz val="16"/>
      <color theme="1"/>
      <name val="Calibri"/>
      <family val="2"/>
      <scheme val="minor"/>
    </font>
    <font>
      <sz val="8.5"/>
      <name val="MS Sans Serif"/>
      <family val="2"/>
    </font>
    <font>
      <sz val="10"/>
      <name val="MS Sans Serif"/>
      <family val="2"/>
    </font>
    <font>
      <b/>
      <sz val="10"/>
      <color rgb="FFFF0000"/>
      <name val="MS Sans Serif"/>
      <family val="2"/>
    </font>
    <font>
      <b/>
      <sz val="12"/>
      <color rgb="FFFF0000"/>
      <name val="MS Sans Serif"/>
      <family val="2"/>
    </font>
    <font>
      <u/>
      <sz val="10"/>
      <color theme="10"/>
      <name val="MS Sans Serif"/>
      <family val="2"/>
    </font>
    <font>
      <b/>
      <u/>
      <sz val="10"/>
      <color theme="10"/>
      <name val="MS Sans Serif"/>
      <family val="2"/>
    </font>
    <font>
      <b/>
      <sz val="10"/>
      <color theme="10"/>
      <name val="MS Sans Serif"/>
      <family val="2"/>
    </font>
    <font>
      <sz val="10"/>
      <color theme="10"/>
      <name val="MS Sans Serif"/>
      <family val="2"/>
    </font>
    <font>
      <b/>
      <sz val="10"/>
      <name val="MS Sans Serif"/>
      <family val="2"/>
    </font>
    <font>
      <b/>
      <sz val="10"/>
      <color theme="0"/>
      <name val="Arial"/>
      <family val="2"/>
    </font>
    <font>
      <b/>
      <sz val="11"/>
      <color rgb="FF0A0101"/>
      <name val="Arial"/>
      <family val="2"/>
    </font>
    <font>
      <sz val="11"/>
      <color theme="0" tint="-0.34998626667073579"/>
      <name val="Calibri"/>
      <family val="2"/>
      <scheme val="minor"/>
    </font>
    <font>
      <b/>
      <u/>
      <sz val="12"/>
      <color theme="10"/>
      <name val="MS Sans Serif"/>
      <family val="2"/>
    </font>
    <font>
      <b/>
      <u/>
      <sz val="12"/>
      <color theme="10"/>
      <name val="MS Sans Serif"/>
      <family val="2"/>
    </font>
    <font>
      <b/>
      <sz val="12"/>
      <color theme="10"/>
      <name val="MS Sans Serif"/>
      <family val="2"/>
    </font>
    <font>
      <u/>
      <sz val="10"/>
      <color theme="10"/>
      <name val="MS Sans Serif"/>
      <family val="2"/>
    </font>
    <font>
      <sz val="11"/>
      <name val="Script"/>
      <family val="4"/>
      <charset val="255"/>
    </font>
    <font>
      <sz val="10"/>
      <name val="Calibri"/>
      <family val="2"/>
      <scheme val="minor"/>
    </font>
    <font>
      <b/>
      <sz val="11"/>
      <color rgb="FFFF0000"/>
      <name val="Calibri"/>
      <family val="2"/>
      <scheme val="minor"/>
    </font>
    <font>
      <sz val="11"/>
      <color rgb="FF000000"/>
      <name val="Calibri"/>
      <family val="2"/>
      <scheme val="minor"/>
    </font>
    <font>
      <sz val="11"/>
      <name val="Calibri"/>
      <family val="2"/>
      <scheme val="minor"/>
    </font>
    <font>
      <b/>
      <sz val="14"/>
      <color indexed="10"/>
      <name val="Arial"/>
      <family val="2"/>
    </font>
    <font>
      <i/>
      <sz val="11"/>
      <color theme="1" tint="0.499984740745262"/>
      <name val="Calibri"/>
      <family val="2"/>
      <scheme val="minor"/>
    </font>
    <font>
      <b/>
      <sz val="11"/>
      <name val="Calibri"/>
      <family val="2"/>
      <scheme val="minor"/>
    </font>
    <font>
      <sz val="11"/>
      <color indexed="12"/>
      <name val="Calibri"/>
      <family val="2"/>
      <scheme val="minor"/>
    </font>
    <font>
      <b/>
      <sz val="10"/>
      <color rgb="FFFF0000"/>
      <name val="Calibri"/>
      <family val="2"/>
      <scheme val="minor"/>
    </font>
    <font>
      <sz val="10"/>
      <color rgb="FFFF0000"/>
      <name val="MS Sans Serif"/>
      <family val="2"/>
    </font>
    <font>
      <b/>
      <sz val="16"/>
      <color rgb="FFFFFF00"/>
      <name val="MS Sans Serif"/>
      <family val="2"/>
    </font>
    <font>
      <sz val="16"/>
      <color rgb="FFFFFF00"/>
      <name val="MS Sans Serif"/>
      <family val="2"/>
    </font>
    <font>
      <b/>
      <u/>
      <sz val="11"/>
      <color theme="10"/>
      <name val="MS Sans Serif"/>
      <family val="2"/>
    </font>
    <font>
      <b/>
      <sz val="11"/>
      <color rgb="FF0000FF"/>
      <name val="Times New Roman"/>
      <family val="1"/>
    </font>
    <font>
      <sz val="14"/>
      <name val="Calibri"/>
      <family val="2"/>
      <scheme val="minor"/>
    </font>
    <font>
      <sz val="10"/>
      <name val="Calibri"/>
      <family val="2"/>
    </font>
    <font>
      <sz val="11"/>
      <name val="Times New Roman"/>
      <family val="1"/>
    </font>
    <font>
      <b/>
      <u/>
      <sz val="10"/>
      <color rgb="FFFF0000"/>
      <name val="MS Sans Serif"/>
    </font>
    <font>
      <sz val="11"/>
      <color rgb="FFFF0000"/>
      <name val="Calibri"/>
      <family val="2"/>
      <scheme val="minor"/>
    </font>
    <font>
      <b/>
      <sz val="16"/>
      <color rgb="FFFFFF00"/>
      <name val="MS Sans Serif"/>
    </font>
    <font>
      <sz val="10"/>
      <color theme="0" tint="-0.34998626667073579"/>
      <name val="MS Sans Serif"/>
    </font>
    <font>
      <sz val="10"/>
      <color rgb="FF000000"/>
      <name val="Times New Roman"/>
      <family val="1"/>
    </font>
    <font>
      <sz val="11"/>
      <name val="Calibri"/>
      <family val="2"/>
    </font>
    <font>
      <sz val="11"/>
      <color rgb="FFFF0000"/>
      <name val="Calibri"/>
      <family val="2"/>
    </font>
  </fonts>
  <fills count="21">
    <fill>
      <patternFill patternType="none"/>
    </fill>
    <fill>
      <patternFill patternType="gray125"/>
    </fill>
    <fill>
      <patternFill patternType="solid">
        <fgColor indexed="13"/>
        <bgColor indexed="64"/>
      </patternFill>
    </fill>
    <fill>
      <patternFill patternType="solid">
        <fgColor indexed="12"/>
        <bgColor indexed="64"/>
      </patternFill>
    </fill>
    <fill>
      <patternFill patternType="solid">
        <fgColor indexed="8"/>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4"/>
        <bgColor indexed="64"/>
      </patternFill>
    </fill>
    <fill>
      <patternFill patternType="solid">
        <fgColor rgb="FFCC99FF"/>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rgb="FF0070C0"/>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style="thick">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thin">
        <color indexed="64"/>
      </top>
      <bottom style="thin">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right/>
      <top/>
      <bottom style="dashed">
        <color indexed="64"/>
      </bottom>
      <diagonal/>
    </border>
    <border>
      <left/>
      <right style="thick">
        <color indexed="64"/>
      </right>
      <top/>
      <bottom style="dashed">
        <color indexed="64"/>
      </bottom>
      <diagonal/>
    </border>
    <border>
      <left/>
      <right style="thick">
        <color indexed="64"/>
      </right>
      <top style="thick">
        <color indexed="64"/>
      </top>
      <bottom style="thick">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right/>
      <top style="medium">
        <color indexed="64"/>
      </top>
      <bottom style="dash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6">
    <xf numFmtId="0" fontId="0" fillId="0" borderId="0"/>
    <xf numFmtId="43" fontId="40" fillId="0" borderId="0" applyFont="0" applyFill="0" applyBorder="0" applyAlignment="0" applyProtection="0"/>
    <xf numFmtId="8" fontId="7" fillId="0" borderId="0" applyFont="0" applyFill="0" applyBorder="0" applyAlignment="0" applyProtection="0"/>
    <xf numFmtId="0" fontId="7" fillId="0" borderId="0"/>
    <xf numFmtId="0" fontId="40" fillId="0" borderId="0"/>
    <xf numFmtId="0" fontId="7" fillId="0" borderId="0"/>
    <xf numFmtId="0" fontId="40" fillId="0" borderId="0"/>
    <xf numFmtId="43" fontId="64" fillId="0" borderId="0" applyFont="0" applyFill="0" applyBorder="0" applyAlignment="0" applyProtection="0"/>
    <xf numFmtId="0" fontId="7" fillId="0" borderId="0"/>
    <xf numFmtId="0" fontId="5" fillId="0" borderId="0"/>
    <xf numFmtId="8" fontId="7" fillId="0" borderId="0" applyFont="0" applyFill="0" applyBorder="0" applyAlignment="0" applyProtection="0"/>
    <xf numFmtId="0" fontId="7" fillId="0" borderId="0"/>
    <xf numFmtId="0" fontId="67" fillId="0" borderId="0" applyNumberFormat="0" applyFill="0" applyBorder="0" applyAlignment="0" applyProtection="0"/>
    <xf numFmtId="0" fontId="101" fillId="0" borderId="0"/>
    <xf numFmtId="43" fontId="101" fillId="0" borderId="0" applyFont="0" applyFill="0" applyBorder="0" applyAlignment="0" applyProtection="0"/>
    <xf numFmtId="0" fontId="101" fillId="0" borderId="0"/>
  </cellStyleXfs>
  <cellXfs count="958">
    <xf numFmtId="0" fontId="0" fillId="0" borderId="0" xfId="0"/>
    <xf numFmtId="0" fontId="0" fillId="0" borderId="0" xfId="0" applyAlignment="1">
      <alignment horizontal="center"/>
    </xf>
    <xf numFmtId="0" fontId="0" fillId="0" borderId="0" xfId="0" applyAlignment="1">
      <alignment horizontal="right"/>
    </xf>
    <xf numFmtId="0" fontId="0" fillId="2" borderId="1" xfId="0" applyFill="1" applyBorder="1"/>
    <xf numFmtId="0" fontId="0" fillId="2" borderId="2" xfId="0" applyFill="1" applyBorder="1"/>
    <xf numFmtId="0" fontId="15" fillId="2" borderId="2" xfId="0" applyFont="1" applyFill="1" applyBorder="1"/>
    <xf numFmtId="0" fontId="0" fillId="2" borderId="3" xfId="0" applyFill="1" applyBorder="1"/>
    <xf numFmtId="0" fontId="0" fillId="2" borderId="4" xfId="0" applyFill="1" applyBorder="1"/>
    <xf numFmtId="0" fontId="0" fillId="2" borderId="0" xfId="0" applyFill="1" applyBorder="1"/>
    <xf numFmtId="0" fontId="16" fillId="2" borderId="0" xfId="0" applyFont="1" applyFill="1" applyBorder="1"/>
    <xf numFmtId="0" fontId="0" fillId="2" borderId="5" xfId="0" applyFill="1" applyBorder="1"/>
    <xf numFmtId="0" fontId="17" fillId="2" borderId="0" xfId="0" applyFont="1" applyFill="1" applyBorder="1" applyAlignment="1">
      <alignment horizontal="right"/>
    </xf>
    <xf numFmtId="164" fontId="17" fillId="2" borderId="0" xfId="0" applyNumberFormat="1" applyFont="1" applyFill="1" applyBorder="1" applyAlignment="1">
      <alignment horizontal="left"/>
    </xf>
    <xf numFmtId="0" fontId="0" fillId="2" borderId="6" xfId="0" applyFill="1" applyBorder="1"/>
    <xf numFmtId="0" fontId="0" fillId="2" borderId="7" xfId="0" applyFill="1" applyBorder="1"/>
    <xf numFmtId="0" fontId="0" fillId="2" borderId="8" xfId="0" applyFill="1" applyBorder="1"/>
    <xf numFmtId="0" fontId="0" fillId="0" borderId="4" xfId="0" applyFill="1" applyBorder="1"/>
    <xf numFmtId="0" fontId="0" fillId="0" borderId="0" xfId="0" applyFill="1" applyBorder="1"/>
    <xf numFmtId="0" fontId="0" fillId="0" borderId="5" xfId="0" applyFill="1" applyBorder="1"/>
    <xf numFmtId="0" fontId="18" fillId="0" borderId="4" xfId="0" applyFont="1" applyBorder="1"/>
    <xf numFmtId="0" fontId="19" fillId="0" borderId="0" xfId="0" applyFont="1" applyBorder="1" applyAlignment="1">
      <alignment horizontal="right"/>
    </xf>
    <xf numFmtId="0" fontId="18" fillId="0" borderId="0" xfId="0" applyFont="1" applyBorder="1"/>
    <xf numFmtId="0" fontId="18" fillId="0" borderId="5" xfId="0" applyFont="1" applyBorder="1"/>
    <xf numFmtId="0" fontId="18" fillId="0" borderId="0" xfId="0" applyFont="1"/>
    <xf numFmtId="0" fontId="19" fillId="0" borderId="4" xfId="0" applyFont="1" applyBorder="1"/>
    <xf numFmtId="0" fontId="19" fillId="0" borderId="0" xfId="0" applyFont="1" applyBorder="1" applyAlignment="1">
      <alignment horizontal="left"/>
    </xf>
    <xf numFmtId="0" fontId="19" fillId="0" borderId="0" xfId="0" applyFont="1" applyBorder="1"/>
    <xf numFmtId="0" fontId="19" fillId="0" borderId="5" xfId="0" applyFont="1" applyBorder="1"/>
    <xf numFmtId="0" fontId="19" fillId="0" borderId="0" xfId="0" applyFont="1"/>
    <xf numFmtId="0" fontId="20" fillId="3" borderId="4" xfId="0" applyFont="1" applyFill="1" applyBorder="1"/>
    <xf numFmtId="0" fontId="20" fillId="3" borderId="0" xfId="0" applyFont="1" applyFill="1" applyBorder="1"/>
    <xf numFmtId="0" fontId="20" fillId="3" borderId="0" xfId="0" applyFont="1" applyFill="1" applyBorder="1" applyAlignment="1">
      <alignment horizontal="right"/>
    </xf>
    <xf numFmtId="0" fontId="20" fillId="3" borderId="5" xfId="0" applyFont="1" applyFill="1" applyBorder="1"/>
    <xf numFmtId="0" fontId="21" fillId="0" borderId="4" xfId="0" applyFont="1" applyBorder="1"/>
    <xf numFmtId="0" fontId="21" fillId="0" borderId="0" xfId="0" applyFont="1" applyBorder="1"/>
    <xf numFmtId="0" fontId="21" fillId="0" borderId="5" xfId="0" applyFont="1" applyBorder="1"/>
    <xf numFmtId="0" fontId="21" fillId="0" borderId="0" xfId="0" applyFont="1"/>
    <xf numFmtId="0" fontId="22" fillId="0" borderId="9" xfId="0" applyFont="1" applyBorder="1" applyAlignment="1">
      <alignment horizontal="center"/>
    </xf>
    <xf numFmtId="0" fontId="22" fillId="0" borderId="0" xfId="0" applyFont="1" applyBorder="1" applyAlignment="1">
      <alignment horizontal="center"/>
    </xf>
    <xf numFmtId="0" fontId="30" fillId="3" borderId="0" xfId="0" quotePrefix="1" applyFont="1" applyFill="1" applyAlignment="1">
      <alignment horizontal="center"/>
    </xf>
    <xf numFmtId="0" fontId="30" fillId="3" borderId="0" xfId="0" applyFont="1" applyFill="1" applyAlignment="1">
      <alignment horizontal="center"/>
    </xf>
    <xf numFmtId="8" fontId="30" fillId="3" borderId="0" xfId="2" applyFont="1" applyFill="1" applyAlignment="1">
      <alignment horizontal="center"/>
    </xf>
    <xf numFmtId="0" fontId="31" fillId="0" borderId="0" xfId="0" applyFont="1"/>
    <xf numFmtId="0" fontId="31" fillId="0" borderId="9" xfId="0" quotePrefix="1" applyFont="1" applyBorder="1" applyAlignment="1">
      <alignment horizontal="right"/>
    </xf>
    <xf numFmtId="0" fontId="31" fillId="0" borderId="9" xfId="0" applyFont="1" applyBorder="1"/>
    <xf numFmtId="8" fontId="35" fillId="0" borderId="9" xfId="2" applyFont="1" applyBorder="1" applyAlignment="1">
      <alignment horizontal="right"/>
    </xf>
    <xf numFmtId="0" fontId="31" fillId="0" borderId="10" xfId="0" applyFont="1" applyBorder="1"/>
    <xf numFmtId="8" fontId="36" fillId="0" borderId="9" xfId="2" applyFont="1" applyBorder="1"/>
    <xf numFmtId="8" fontId="35" fillId="0" borderId="9" xfId="2" applyFont="1" applyBorder="1"/>
    <xf numFmtId="0" fontId="31" fillId="0" borderId="9" xfId="0" applyFont="1" applyBorder="1" applyAlignment="1">
      <alignment wrapText="1"/>
    </xf>
    <xf numFmtId="8" fontId="35" fillId="0" borderId="9" xfId="2" applyFont="1" applyBorder="1" applyAlignment="1">
      <alignment wrapText="1"/>
    </xf>
    <xf numFmtId="0" fontId="31" fillId="0" borderId="9" xfId="0" applyFont="1" applyBorder="1" applyAlignment="1">
      <alignment horizontal="right"/>
    </xf>
    <xf numFmtId="0" fontId="31" fillId="0" borderId="9" xfId="0" applyFont="1" applyBorder="1" applyAlignment="1">
      <alignment horizontal="left"/>
    </xf>
    <xf numFmtId="8" fontId="35" fillId="0" borderId="9" xfId="2" applyFont="1" applyBorder="1" applyAlignment="1" applyProtection="1">
      <alignment horizontal="right"/>
      <protection locked="0"/>
    </xf>
    <xf numFmtId="8" fontId="37" fillId="0" borderId="9" xfId="2" applyFont="1" applyBorder="1"/>
    <xf numFmtId="0" fontId="31" fillId="0" borderId="9" xfId="0" quotePrefix="1" applyFont="1" applyBorder="1" applyAlignment="1">
      <alignment horizontal="left"/>
    </xf>
    <xf numFmtId="8" fontId="37" fillId="0" borderId="0" xfId="2" applyFont="1"/>
    <xf numFmtId="0" fontId="41" fillId="0" borderId="0" xfId="0" applyFont="1" applyBorder="1"/>
    <xf numFmtId="0" fontId="0" fillId="0" borderId="0" xfId="0" applyAlignment="1" applyProtection="1">
      <alignment vertical="center"/>
    </xf>
    <xf numFmtId="0" fontId="7" fillId="0" borderId="0" xfId="0" applyFont="1" applyBorder="1" applyAlignment="1" applyProtection="1">
      <alignment horizontal="left" vertical="center"/>
    </xf>
    <xf numFmtId="0" fontId="0" fillId="0" borderId="0" xfId="0" applyBorder="1" applyAlignment="1" applyProtection="1">
      <alignment vertical="center"/>
    </xf>
    <xf numFmtId="0" fontId="9" fillId="0" borderId="0" xfId="0" applyFont="1" applyAlignment="1" applyProtection="1">
      <alignment horizontal="center" vertical="center"/>
    </xf>
    <xf numFmtId="0" fontId="10" fillId="0" borderId="0" xfId="0" quotePrefix="1" applyFont="1" applyAlignment="1" applyProtection="1">
      <alignment horizontal="righ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0" fillId="0" borderId="0" xfId="0" applyAlignment="1" applyProtection="1">
      <alignment horizontal="right" vertical="center"/>
    </xf>
    <xf numFmtId="0" fontId="8" fillId="0" borderId="0" xfId="0" quotePrefix="1" applyFont="1" applyAlignment="1" applyProtection="1">
      <alignment horizontal="right" vertical="center"/>
    </xf>
    <xf numFmtId="0" fontId="23" fillId="0" borderId="0" xfId="0" applyFont="1" applyAlignment="1" applyProtection="1">
      <alignment horizontal="left" vertical="center"/>
      <protection locked="0"/>
    </xf>
    <xf numFmtId="4" fontId="0" fillId="0" borderId="0" xfId="0" applyNumberFormat="1" applyAlignment="1" applyProtection="1">
      <alignment vertical="center"/>
    </xf>
    <xf numFmtId="0" fontId="43" fillId="0" borderId="9" xfId="0" quotePrefix="1" applyFont="1" applyBorder="1" applyAlignment="1" applyProtection="1">
      <alignment horizontal="center" vertical="center"/>
    </xf>
    <xf numFmtId="0" fontId="43" fillId="0" borderId="9" xfId="0" applyFont="1" applyBorder="1" applyAlignment="1" applyProtection="1">
      <alignment horizontal="center" vertical="center"/>
    </xf>
    <xf numFmtId="4" fontId="43" fillId="0" borderId="9"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11" xfId="0" applyBorder="1" applyAlignment="1" applyProtection="1">
      <alignment horizontal="center" vertical="center"/>
      <protection locked="0"/>
    </xf>
    <xf numFmtId="0" fontId="0" fillId="0" borderId="11" xfId="0" applyBorder="1" applyAlignment="1" applyProtection="1">
      <alignment vertical="center"/>
      <protection locked="0"/>
    </xf>
    <xf numFmtId="4" fontId="0" fillId="0" borderId="11" xfId="0" applyNumberFormat="1"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vertical="center"/>
    </xf>
    <xf numFmtId="4" fontId="0" fillId="0" borderId="14" xfId="0" applyNumberFormat="1" applyBorder="1" applyAlignment="1" applyProtection="1">
      <alignment vertical="center"/>
    </xf>
    <xf numFmtId="0" fontId="23" fillId="0" borderId="0" xfId="0" applyFont="1" applyAlignment="1" applyProtection="1">
      <alignment vertical="center"/>
    </xf>
    <xf numFmtId="0" fontId="0" fillId="0" borderId="0" xfId="0" quotePrefix="1" applyAlignment="1" applyProtection="1">
      <alignment horizontal="left" vertical="center"/>
    </xf>
    <xf numFmtId="4" fontId="0" fillId="0" borderId="13" xfId="0" quotePrefix="1" applyNumberFormat="1" applyBorder="1" applyAlignment="1" applyProtection="1">
      <alignment horizontal="right" vertical="center"/>
    </xf>
    <xf numFmtId="4" fontId="0" fillId="0" borderId="0" xfId="0" quotePrefix="1" applyNumberFormat="1" applyBorder="1" applyAlignment="1" applyProtection="1">
      <alignment horizontal="right" vertical="center"/>
    </xf>
    <xf numFmtId="4" fontId="0" fillId="0" borderId="15" xfId="0" applyNumberFormat="1" applyBorder="1" applyAlignment="1" applyProtection="1">
      <alignment vertical="center"/>
    </xf>
    <xf numFmtId="4" fontId="0" fillId="0" borderId="11" xfId="0" applyNumberFormat="1" applyBorder="1" applyAlignment="1" applyProtection="1">
      <alignment vertical="center"/>
    </xf>
    <xf numFmtId="4" fontId="0" fillId="0" borderId="0" xfId="0" quotePrefix="1" applyNumberFormat="1" applyAlignment="1" applyProtection="1">
      <alignment horizontal="right" vertical="center"/>
    </xf>
    <xf numFmtId="0" fontId="23" fillId="0" borderId="0" xfId="0" applyFont="1" applyAlignment="1" applyProtection="1">
      <alignment horizontal="center" vertical="center"/>
    </xf>
    <xf numFmtId="0" fontId="8" fillId="0" borderId="0" xfId="0" applyFont="1" applyAlignment="1" applyProtection="1">
      <alignment horizontal="right" vertical="center"/>
    </xf>
    <xf numFmtId="0" fontId="6" fillId="0" borderId="0" xfId="0" quotePrefix="1" applyFont="1" applyAlignment="1" applyProtection="1">
      <alignment horizontal="left" vertical="center"/>
    </xf>
    <xf numFmtId="0" fontId="0" fillId="4" borderId="11" xfId="0" applyFill="1" applyBorder="1" applyAlignment="1" applyProtection="1">
      <alignment horizontal="center" vertical="center"/>
    </xf>
    <xf numFmtId="0" fontId="0" fillId="4" borderId="11" xfId="0" applyFill="1" applyBorder="1" applyAlignment="1" applyProtection="1">
      <alignment vertical="center"/>
    </xf>
    <xf numFmtId="0" fontId="0" fillId="5" borderId="11" xfId="0" applyFill="1" applyBorder="1" applyAlignment="1" applyProtection="1">
      <alignment horizontal="center" vertical="center"/>
    </xf>
    <xf numFmtId="0" fontId="0" fillId="5" borderId="11" xfId="0" applyFill="1" applyBorder="1" applyAlignment="1" applyProtection="1">
      <alignment vertical="center"/>
    </xf>
    <xf numFmtId="0" fontId="0" fillId="0" borderId="12" xfId="0" applyBorder="1" applyAlignment="1" applyProtection="1">
      <alignment horizontal="center" vertical="center"/>
    </xf>
    <xf numFmtId="0" fontId="0" fillId="0" borderId="12" xfId="0" applyBorder="1" applyAlignment="1" applyProtection="1">
      <alignment vertical="center"/>
    </xf>
    <xf numFmtId="4" fontId="0" fillId="0" borderId="16" xfId="0" quotePrefix="1" applyNumberFormat="1" applyBorder="1" applyAlignment="1" applyProtection="1">
      <alignment horizontal="right" vertical="center"/>
    </xf>
    <xf numFmtId="8" fontId="13" fillId="0" borderId="17" xfId="2" applyFont="1" applyBorder="1" applyAlignment="1" applyProtection="1">
      <alignment vertical="center"/>
      <protection hidden="1"/>
    </xf>
    <xf numFmtId="0" fontId="0" fillId="0" borderId="0" xfId="0" applyAlignment="1">
      <alignment vertical="center"/>
    </xf>
    <xf numFmtId="4" fontId="23" fillId="0" borderId="0" xfId="0" applyNumberFormat="1" applyFont="1" applyBorder="1" applyAlignment="1" applyProtection="1">
      <alignment horizontal="right" vertical="center"/>
    </xf>
    <xf numFmtId="0" fontId="40" fillId="0" borderId="9" xfId="4" applyBorder="1" applyAlignment="1">
      <alignment vertical="center"/>
    </xf>
    <xf numFmtId="165" fontId="40" fillId="0" borderId="9" xfId="4" applyNumberFormat="1" applyBorder="1" applyAlignment="1">
      <alignment vertical="center"/>
    </xf>
    <xf numFmtId="0" fontId="40" fillId="0" borderId="0" xfId="4" applyAlignment="1">
      <alignment vertical="center"/>
    </xf>
    <xf numFmtId="0" fontId="40" fillId="6" borderId="0" xfId="4" applyFill="1" applyBorder="1" applyAlignment="1">
      <alignment vertical="center"/>
    </xf>
    <xf numFmtId="0" fontId="17" fillId="0" borderId="0" xfId="4" applyFont="1" applyBorder="1" applyAlignment="1">
      <alignment horizontal="center" vertical="center"/>
    </xf>
    <xf numFmtId="165" fontId="40" fillId="0" borderId="0" xfId="4" applyNumberFormat="1" applyBorder="1" applyAlignment="1">
      <alignment vertical="center"/>
    </xf>
    <xf numFmtId="8" fontId="40" fillId="0" borderId="9" xfId="2" applyFont="1" applyBorder="1" applyAlignment="1">
      <alignment vertical="center"/>
    </xf>
    <xf numFmtId="8" fontId="40" fillId="6" borderId="0" xfId="4" applyNumberFormat="1" applyFill="1" applyBorder="1" applyAlignment="1">
      <alignment vertical="center"/>
    </xf>
    <xf numFmtId="165" fontId="40" fillId="6" borderId="0" xfId="4" applyNumberFormat="1" applyFill="1" applyBorder="1" applyAlignment="1">
      <alignment vertical="center"/>
    </xf>
    <xf numFmtId="4" fontId="7" fillId="6" borderId="0" xfId="3" applyNumberFormat="1" applyFont="1" applyFill="1" applyBorder="1" applyAlignment="1" applyProtection="1">
      <alignment vertical="center"/>
      <protection hidden="1"/>
    </xf>
    <xf numFmtId="4" fontId="40" fillId="6" borderId="0" xfId="4" applyNumberFormat="1" applyFill="1" applyBorder="1" applyAlignment="1">
      <alignment vertical="center"/>
    </xf>
    <xf numFmtId="8" fontId="40" fillId="0" borderId="9" xfId="4" applyNumberFormat="1" applyBorder="1" applyAlignment="1">
      <alignment vertical="center"/>
    </xf>
    <xf numFmtId="166" fontId="40" fillId="6" borderId="0" xfId="4" applyNumberFormat="1" applyFill="1" applyBorder="1" applyAlignment="1">
      <alignment vertical="center"/>
    </xf>
    <xf numFmtId="0" fontId="17" fillId="0" borderId="19" xfId="4" applyFont="1" applyBorder="1" applyAlignment="1">
      <alignment vertical="center"/>
    </xf>
    <xf numFmtId="0" fontId="40" fillId="0" borderId="19" xfId="4" applyBorder="1" applyAlignment="1">
      <alignment vertical="center"/>
    </xf>
    <xf numFmtId="0" fontId="40" fillId="0" borderId="20" xfId="4" applyBorder="1" applyAlignment="1">
      <alignment vertical="center"/>
    </xf>
    <xf numFmtId="0" fontId="17" fillId="0" borderId="21" xfId="4" applyFont="1" applyBorder="1" applyAlignment="1">
      <alignment horizontal="center" vertical="center"/>
    </xf>
    <xf numFmtId="165" fontId="40" fillId="0" borderId="0" xfId="4" applyNumberFormat="1" applyAlignment="1">
      <alignment vertical="center"/>
    </xf>
    <xf numFmtId="0" fontId="40" fillId="0" borderId="0" xfId="4" applyFont="1" applyAlignment="1">
      <alignment vertical="center"/>
    </xf>
    <xf numFmtId="8" fontId="40" fillId="0" borderId="0" xfId="4" applyNumberFormat="1" applyFont="1" applyAlignment="1">
      <alignment vertical="center"/>
    </xf>
    <xf numFmtId="8" fontId="40" fillId="0" borderId="0" xfId="4" applyNumberFormat="1" applyAlignment="1">
      <alignment vertical="center"/>
    </xf>
    <xf numFmtId="8" fontId="40" fillId="0" borderId="0" xfId="4" applyNumberFormat="1" applyAlignment="1">
      <alignment horizontal="center" vertical="center"/>
    </xf>
    <xf numFmtId="0" fontId="24" fillId="7" borderId="9" xfId="0" applyFont="1" applyFill="1" applyBorder="1" applyAlignment="1">
      <alignment horizontal="center" vertical="center"/>
    </xf>
    <xf numFmtId="0" fontId="24" fillId="7" borderId="9" xfId="0" applyFont="1" applyFill="1" applyBorder="1" applyAlignment="1">
      <alignment horizontal="center" vertical="center" wrapText="1"/>
    </xf>
    <xf numFmtId="0" fontId="24" fillId="0" borderId="9" xfId="0" applyFont="1" applyBorder="1" applyAlignment="1">
      <alignment vertical="center"/>
    </xf>
    <xf numFmtId="0" fontId="24" fillId="0" borderId="10" xfId="0" applyFont="1" applyBorder="1" applyAlignment="1">
      <alignment horizontal="right" vertical="center"/>
    </xf>
    <xf numFmtId="8" fontId="26" fillId="0" borderId="22" xfId="2" applyFont="1" applyBorder="1" applyAlignment="1">
      <alignment vertical="center"/>
    </xf>
    <xf numFmtId="166" fontId="40" fillId="0" borderId="20" xfId="4" applyNumberFormat="1" applyBorder="1" applyAlignment="1">
      <alignment vertical="center"/>
    </xf>
    <xf numFmtId="0" fontId="17" fillId="0" borderId="20" xfId="4" applyFont="1" applyBorder="1" applyAlignment="1">
      <alignment vertical="center"/>
    </xf>
    <xf numFmtId="0" fontId="40" fillId="6" borderId="23" xfId="4" applyFill="1" applyBorder="1" applyAlignment="1">
      <alignment vertical="center"/>
    </xf>
    <xf numFmtId="0" fontId="40" fillId="6" borderId="13" xfId="4" applyFill="1" applyBorder="1" applyAlignment="1">
      <alignment vertical="center"/>
    </xf>
    <xf numFmtId="165" fontId="40" fillId="0" borderId="24" xfId="4" applyNumberFormat="1" applyBorder="1" applyAlignment="1">
      <alignment vertical="center"/>
    </xf>
    <xf numFmtId="0" fontId="40" fillId="6" borderId="25" xfId="4" applyFill="1" applyBorder="1" applyAlignment="1">
      <alignment vertical="center"/>
    </xf>
    <xf numFmtId="165" fontId="40" fillId="6" borderId="26" xfId="4" applyNumberFormat="1" applyFill="1" applyBorder="1" applyAlignment="1">
      <alignment vertical="center"/>
    </xf>
    <xf numFmtId="4" fontId="17" fillId="6" borderId="25" xfId="3" applyNumberFormat="1" applyFont="1" applyFill="1" applyBorder="1" applyAlignment="1">
      <alignment horizontal="left" vertical="center"/>
    </xf>
    <xf numFmtId="0" fontId="17" fillId="0" borderId="27" xfId="4" applyFont="1" applyBorder="1" applyAlignment="1">
      <alignment vertical="center"/>
    </xf>
    <xf numFmtId="165" fontId="40" fillId="0" borderId="28" xfId="4" applyNumberFormat="1" applyBorder="1" applyAlignment="1">
      <alignment vertical="center"/>
    </xf>
    <xf numFmtId="0" fontId="17" fillId="0" borderId="29" xfId="4" applyFont="1" applyBorder="1" applyAlignment="1">
      <alignment vertical="center"/>
    </xf>
    <xf numFmtId="165" fontId="40" fillId="0" borderId="30" xfId="4" applyNumberFormat="1" applyBorder="1" applyAlignment="1">
      <alignment vertical="center"/>
    </xf>
    <xf numFmtId="0" fontId="17" fillId="0" borderId="31" xfId="4" applyFont="1" applyBorder="1" applyAlignment="1">
      <alignment horizontal="center" vertical="center"/>
    </xf>
    <xf numFmtId="0" fontId="40" fillId="0" borderId="0" xfId="4" applyBorder="1" applyAlignment="1">
      <alignment vertical="center"/>
    </xf>
    <xf numFmtId="165" fontId="40" fillId="0" borderId="26" xfId="4" applyNumberFormat="1" applyBorder="1" applyAlignment="1">
      <alignment vertical="center"/>
    </xf>
    <xf numFmtId="0" fontId="17" fillId="0" borderId="0" xfId="4" applyFont="1" applyBorder="1" applyAlignment="1">
      <alignment vertical="center"/>
    </xf>
    <xf numFmtId="0" fontId="31" fillId="0" borderId="0" xfId="4" applyFont="1" applyBorder="1" applyAlignment="1">
      <alignment horizontal="left" vertical="center"/>
    </xf>
    <xf numFmtId="14" fontId="17" fillId="0" borderId="20" xfId="4" applyNumberFormat="1" applyFont="1" applyBorder="1" applyAlignment="1">
      <alignment vertical="center"/>
    </xf>
    <xf numFmtId="0" fontId="31" fillId="0" borderId="20" xfId="4" applyFont="1" applyBorder="1" applyAlignment="1">
      <alignment horizontal="left" vertical="center"/>
    </xf>
    <xf numFmtId="165" fontId="40" fillId="0" borderId="20" xfId="4" applyNumberFormat="1" applyBorder="1" applyAlignment="1">
      <alignment vertical="center"/>
    </xf>
    <xf numFmtId="0" fontId="17" fillId="0" borderId="32" xfId="4" applyFont="1" applyBorder="1" applyAlignment="1">
      <alignment horizontal="center" vertical="center"/>
    </xf>
    <xf numFmtId="0" fontId="17" fillId="0" borderId="33" xfId="4" applyFont="1" applyBorder="1" applyAlignment="1">
      <alignment horizontal="center" vertical="center"/>
    </xf>
    <xf numFmtId="8" fontId="17" fillId="0" borderId="33" xfId="4" applyNumberFormat="1" applyFont="1" applyBorder="1" applyAlignment="1">
      <alignment horizontal="center" vertical="center"/>
    </xf>
    <xf numFmtId="165" fontId="17" fillId="0" borderId="34" xfId="4" applyNumberFormat="1" applyFont="1" applyBorder="1" applyAlignment="1">
      <alignment horizontal="center" vertical="center"/>
    </xf>
    <xf numFmtId="168" fontId="40" fillId="0" borderId="0" xfId="4" applyNumberFormat="1" applyAlignment="1">
      <alignment vertical="center"/>
    </xf>
    <xf numFmtId="0" fontId="0" fillId="0" borderId="11" xfId="0" applyBorder="1" applyAlignment="1" applyProtection="1">
      <alignment vertical="center"/>
    </xf>
    <xf numFmtId="0" fontId="39" fillId="4" borderId="11" xfId="0" applyFont="1" applyFill="1" applyBorder="1" applyAlignment="1" applyProtection="1">
      <alignment horizontal="center" vertical="center"/>
    </xf>
    <xf numFmtId="4" fontId="0" fillId="4" borderId="11" xfId="0" applyNumberFormat="1" applyFill="1" applyBorder="1" applyAlignment="1" applyProtection="1">
      <alignment vertical="center"/>
    </xf>
    <xf numFmtId="0" fontId="0" fillId="5" borderId="11" xfId="0" applyFill="1" applyBorder="1" applyAlignment="1" applyProtection="1">
      <alignment horizontal="left" vertical="center"/>
    </xf>
    <xf numFmtId="4" fontId="0" fillId="5" borderId="11" xfId="0" applyNumberFormat="1" applyFill="1" applyBorder="1" applyAlignment="1" applyProtection="1">
      <alignment vertical="center"/>
    </xf>
    <xf numFmtId="4" fontId="0" fillId="0" borderId="16" xfId="0" applyNumberFormat="1" applyBorder="1" applyAlignment="1" applyProtection="1">
      <alignment vertical="center"/>
    </xf>
    <xf numFmtId="8" fontId="13" fillId="0" borderId="17" xfId="2" applyFont="1" applyBorder="1" applyAlignment="1" applyProtection="1">
      <alignment vertical="center"/>
    </xf>
    <xf numFmtId="0" fontId="44" fillId="0" borderId="0" xfId="0" applyFont="1" applyAlignment="1" applyProtection="1">
      <alignment vertical="center"/>
    </xf>
    <xf numFmtId="9" fontId="38" fillId="0" borderId="0" xfId="0" applyNumberFormat="1" applyFont="1" applyAlignment="1" applyProtection="1">
      <alignment horizontal="left" vertical="center"/>
      <protection locked="0"/>
    </xf>
    <xf numFmtId="0" fontId="29" fillId="0" borderId="0" xfId="0" applyFont="1" applyAlignment="1">
      <alignment horizontal="centerContinuous" vertical="center"/>
    </xf>
    <xf numFmtId="0" fontId="27" fillId="0" borderId="0" xfId="0" applyFont="1" applyAlignment="1">
      <alignment vertical="center"/>
    </xf>
    <xf numFmtId="164" fontId="27" fillId="0" borderId="0" xfId="0" applyNumberFormat="1" applyFont="1" applyAlignment="1">
      <alignment horizontal="left" vertical="center"/>
    </xf>
    <xf numFmtId="0" fontId="28" fillId="0" borderId="0" xfId="0" applyFont="1" applyAlignment="1">
      <alignment vertical="center"/>
    </xf>
    <xf numFmtId="0" fontId="27" fillId="0" borderId="0" xfId="0" applyFont="1" applyAlignment="1">
      <alignment horizontal="right" vertical="center"/>
    </xf>
    <xf numFmtId="0" fontId="0" fillId="0" borderId="0" xfId="0" applyAlignment="1" applyProtection="1">
      <alignment vertical="center"/>
      <protection locked="0"/>
    </xf>
    <xf numFmtId="0" fontId="43" fillId="0" borderId="9"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39" fillId="4" borderId="11" xfId="0" applyFont="1" applyFill="1" applyBorder="1" applyAlignment="1" applyProtection="1">
      <alignment horizontal="center" vertical="center"/>
      <protection locked="0"/>
    </xf>
    <xf numFmtId="0" fontId="31" fillId="0" borderId="9" xfId="0" applyFont="1" applyBorder="1" applyAlignment="1">
      <alignment horizontal="center"/>
    </xf>
    <xf numFmtId="0" fontId="32" fillId="2" borderId="15" xfId="0" applyFont="1" applyFill="1" applyBorder="1" applyAlignment="1">
      <alignment horizontal="centerContinuous"/>
    </xf>
    <xf numFmtId="0" fontId="33" fillId="2" borderId="35" xfId="0" applyFont="1" applyFill="1" applyBorder="1" applyAlignment="1">
      <alignment horizontal="centerContinuous"/>
    </xf>
    <xf numFmtId="8" fontId="34" fillId="2" borderId="15" xfId="2" applyFont="1" applyFill="1" applyBorder="1" applyAlignment="1" applyProtection="1">
      <alignment horizontal="centerContinuous"/>
      <protection locked="0"/>
    </xf>
    <xf numFmtId="0" fontId="45" fillId="2" borderId="15" xfId="0" applyFont="1" applyFill="1" applyBorder="1" applyAlignment="1">
      <alignment horizontal="centerContinuous"/>
    </xf>
    <xf numFmtId="0" fontId="0" fillId="0" borderId="0" xfId="0" applyBorder="1"/>
    <xf numFmtId="0" fontId="30" fillId="0" borderId="9" xfId="0" quotePrefix="1" applyFont="1" applyFill="1" applyBorder="1" applyAlignment="1">
      <alignment horizontal="center"/>
    </xf>
    <xf numFmtId="0" fontId="30" fillId="0" borderId="9" xfId="0" applyFont="1" applyFill="1" applyBorder="1" applyAlignment="1">
      <alignment horizontal="center"/>
    </xf>
    <xf numFmtId="8" fontId="30" fillId="0" borderId="9" xfId="2" applyFont="1" applyFill="1" applyBorder="1" applyAlignment="1">
      <alignment horizontal="center"/>
    </xf>
    <xf numFmtId="0" fontId="47" fillId="0" borderId="9" xfId="0" applyFont="1" applyFill="1" applyBorder="1" applyAlignment="1">
      <alignment horizontal="center"/>
    </xf>
    <xf numFmtId="0" fontId="36" fillId="0" borderId="9" xfId="0" applyFont="1" applyBorder="1"/>
    <xf numFmtId="0" fontId="7" fillId="0" borderId="9" xfId="0" applyFont="1" applyBorder="1" applyAlignment="1">
      <alignment horizontal="right"/>
    </xf>
    <xf numFmtId="0" fontId="7" fillId="0" borderId="9" xfId="0" applyFont="1" applyBorder="1"/>
    <xf numFmtId="0" fontId="7" fillId="0" borderId="10" xfId="0" applyFont="1" applyBorder="1"/>
    <xf numFmtId="0" fontId="7" fillId="0" borderId="0" xfId="0" applyFont="1" applyAlignment="1">
      <alignment horizontal="right"/>
    </xf>
    <xf numFmtId="0" fontId="7" fillId="0" borderId="0" xfId="0" applyFont="1"/>
    <xf numFmtId="0" fontId="31" fillId="0" borderId="36" xfId="0" applyFont="1" applyBorder="1" applyAlignment="1">
      <alignment horizontal="right"/>
    </xf>
    <xf numFmtId="0" fontId="31" fillId="0" borderId="37" xfId="0" quotePrefix="1" applyFont="1" applyBorder="1" applyAlignment="1">
      <alignment horizontal="left"/>
    </xf>
    <xf numFmtId="4" fontId="31" fillId="0" borderId="37" xfId="2" applyNumberFormat="1" applyFont="1" applyBorder="1" applyAlignment="1" applyProtection="1">
      <alignment horizontal="right"/>
      <protection locked="0"/>
    </xf>
    <xf numFmtId="0" fontId="31" fillId="0" borderId="37" xfId="0" applyFont="1" applyBorder="1" applyAlignment="1">
      <alignment horizontal="left"/>
    </xf>
    <xf numFmtId="43" fontId="0" fillId="0" borderId="0" xfId="0" applyNumberFormat="1" applyAlignment="1" applyProtection="1">
      <alignment vertical="center"/>
    </xf>
    <xf numFmtId="43" fontId="0" fillId="0" borderId="0" xfId="0" applyNumberFormat="1" applyBorder="1" applyAlignment="1" applyProtection="1">
      <alignment vertical="center"/>
    </xf>
    <xf numFmtId="43" fontId="0" fillId="0" borderId="0" xfId="0" applyNumberFormat="1" applyBorder="1" applyAlignment="1" applyProtection="1">
      <alignment horizontal="right" vertical="center"/>
    </xf>
    <xf numFmtId="43" fontId="43" fillId="0" borderId="9" xfId="0" applyNumberFormat="1" applyFont="1" applyBorder="1" applyAlignment="1" applyProtection="1">
      <alignment horizontal="center" vertical="center"/>
      <protection locked="0"/>
    </xf>
    <xf numFmtId="4" fontId="0" fillId="0" borderId="0" xfId="0" applyNumberFormat="1" applyBorder="1" applyAlignment="1" applyProtection="1">
      <alignment vertical="center"/>
    </xf>
    <xf numFmtId="0" fontId="7" fillId="0" borderId="37" xfId="0" quotePrefix="1" applyFont="1" applyBorder="1" applyAlignment="1">
      <alignment horizontal="left"/>
    </xf>
    <xf numFmtId="4" fontId="7" fillId="0" borderId="37" xfId="2" applyNumberFormat="1" applyFont="1" applyBorder="1" applyAlignment="1" applyProtection="1">
      <alignment horizontal="right"/>
      <protection locked="0"/>
    </xf>
    <xf numFmtId="8" fontId="24" fillId="0" borderId="9" xfId="2" applyFont="1" applyFill="1" applyBorder="1" applyAlignment="1">
      <alignment vertical="center"/>
    </xf>
    <xf numFmtId="43" fontId="0" fillId="0" borderId="21" xfId="0" quotePrefix="1" applyNumberFormat="1" applyBorder="1" applyAlignment="1" applyProtection="1">
      <alignment horizontal="right" vertical="center"/>
    </xf>
    <xf numFmtId="0" fontId="0" fillId="0" borderId="39" xfId="0" applyBorder="1" applyAlignment="1">
      <alignment horizontal="left"/>
    </xf>
    <xf numFmtId="0" fontId="20" fillId="3" borderId="0" xfId="0" applyFont="1" applyFill="1" applyBorder="1" applyAlignment="1">
      <alignment horizontal="center"/>
    </xf>
    <xf numFmtId="0" fontId="20" fillId="3" borderId="0" xfId="0" applyFont="1" applyFill="1" applyBorder="1" applyAlignment="1">
      <alignment horizontal="left"/>
    </xf>
    <xf numFmtId="0" fontId="0" fillId="0" borderId="0" xfId="0" applyBorder="1" applyAlignment="1">
      <alignment horizontal="center"/>
    </xf>
    <xf numFmtId="0" fontId="0" fillId="0" borderId="12" xfId="0" applyFill="1" applyBorder="1" applyAlignment="1" applyProtection="1">
      <alignment horizontal="center" vertical="center"/>
      <protection locked="0"/>
    </xf>
    <xf numFmtId="49" fontId="50" fillId="0" borderId="0" xfId="0" applyNumberFormat="1" applyFont="1" applyBorder="1" applyAlignment="1" applyProtection="1">
      <alignment horizontal="center" vertical="center"/>
    </xf>
    <xf numFmtId="49" fontId="10" fillId="0" borderId="0" xfId="0" applyNumberFormat="1" applyFont="1" applyAlignment="1" applyProtection="1">
      <alignment horizontal="left" vertical="center"/>
    </xf>
    <xf numFmtId="0" fontId="10" fillId="0" borderId="0" xfId="0" applyNumberFormat="1" applyFont="1" applyAlignment="1" applyProtection="1">
      <alignment horizontal="left" vertical="center"/>
    </xf>
    <xf numFmtId="0" fontId="18" fillId="0" borderId="6" xfId="0" applyFont="1" applyBorder="1"/>
    <xf numFmtId="0" fontId="18" fillId="0" borderId="7" xfId="0" applyFont="1" applyBorder="1"/>
    <xf numFmtId="0" fontId="18" fillId="0" borderId="8" xfId="0" applyFont="1" applyBorder="1"/>
    <xf numFmtId="0" fontId="51" fillId="0" borderId="0" xfId="0" applyFont="1" applyFill="1" applyBorder="1"/>
    <xf numFmtId="0" fontId="52" fillId="0" borderId="0" xfId="0" applyFont="1"/>
    <xf numFmtId="0" fontId="18" fillId="0" borderId="0" xfId="0" applyFont="1" applyFill="1" applyBorder="1"/>
    <xf numFmtId="0" fontId="8" fillId="0" borderId="0" xfId="0" quotePrefix="1" applyFont="1" applyAlignment="1" applyProtection="1">
      <alignment horizontal="right" vertical="center"/>
      <protection locked="0"/>
    </xf>
    <xf numFmtId="0" fontId="43" fillId="0" borderId="9" xfId="0" quotePrefix="1" applyFont="1" applyBorder="1" applyAlignment="1" applyProtection="1">
      <alignment horizontal="center" vertical="center"/>
      <protection locked="0"/>
    </xf>
    <xf numFmtId="0" fontId="0" fillId="0" borderId="0" xfId="0" applyAlignment="1" applyProtection="1">
      <alignment horizontal="center" vertical="center"/>
      <protection locked="0"/>
    </xf>
    <xf numFmtId="4" fontId="0" fillId="0" borderId="0" xfId="0" applyNumberFormat="1" applyBorder="1" applyAlignment="1" applyProtection="1">
      <alignment vertical="center"/>
      <protection locked="0"/>
    </xf>
    <xf numFmtId="0" fontId="23" fillId="0" borderId="0" xfId="0" applyFont="1" applyAlignment="1" applyProtection="1">
      <alignment vertical="center"/>
      <protection locked="0"/>
    </xf>
    <xf numFmtId="43" fontId="0" fillId="0" borderId="0" xfId="0" applyNumberFormat="1" applyAlignment="1" applyProtection="1">
      <alignment vertical="center"/>
      <protection locked="0"/>
    </xf>
    <xf numFmtId="0" fontId="0" fillId="0" borderId="0" xfId="0" applyNumberFormat="1" applyAlignment="1" applyProtection="1">
      <alignment vertical="center"/>
    </xf>
    <xf numFmtId="0" fontId="8" fillId="0" borderId="0" xfId="0" applyNumberFormat="1" applyFont="1" applyAlignment="1" applyProtection="1">
      <alignment horizontal="right" vertical="center"/>
    </xf>
    <xf numFmtId="0" fontId="6" fillId="0" borderId="0" xfId="0" quotePrefix="1" applyNumberFormat="1" applyFont="1" applyAlignment="1" applyProtection="1">
      <alignment horizontal="left" vertical="center"/>
    </xf>
    <xf numFmtId="0" fontId="43" fillId="0" borderId="9" xfId="0" applyNumberFormat="1" applyFont="1" applyBorder="1" applyAlignment="1" applyProtection="1">
      <alignment horizontal="center" vertical="center"/>
    </xf>
    <xf numFmtId="0" fontId="43" fillId="0" borderId="51" xfId="0" quotePrefix="1" applyNumberFormat="1" applyFont="1" applyBorder="1" applyAlignment="1" applyProtection="1">
      <alignment horizontal="center" vertical="center"/>
    </xf>
    <xf numFmtId="0" fontId="43" fillId="0" borderId="51" xfId="0" applyNumberFormat="1" applyFont="1" applyBorder="1" applyAlignment="1" applyProtection="1">
      <alignment horizontal="center" vertical="center"/>
    </xf>
    <xf numFmtId="0" fontId="56" fillId="0" borderId="0" xfId="6" applyFont="1" applyAlignment="1">
      <alignment horizontal="center"/>
    </xf>
    <xf numFmtId="0" fontId="40" fillId="0" borderId="0" xfId="6"/>
    <xf numFmtId="0" fontId="40" fillId="0" borderId="0" xfId="6" applyAlignment="1">
      <alignment horizontal="center"/>
    </xf>
    <xf numFmtId="0" fontId="17" fillId="0" borderId="15" xfId="6" applyFont="1" applyBorder="1" applyAlignment="1">
      <alignment horizontal="center"/>
    </xf>
    <xf numFmtId="0" fontId="17" fillId="0" borderId="45" xfId="6" applyFont="1" applyBorder="1" applyAlignment="1">
      <alignment horizontal="center"/>
    </xf>
    <xf numFmtId="0" fontId="57" fillId="0" borderId="45" xfId="6" applyFont="1" applyBorder="1" applyAlignment="1">
      <alignment horizontal="center"/>
    </xf>
    <xf numFmtId="0" fontId="17" fillId="0" borderId="11" xfId="6" applyFont="1" applyBorder="1" applyAlignment="1">
      <alignment horizontal="center"/>
    </xf>
    <xf numFmtId="0" fontId="17" fillId="0" borderId="16" xfId="6" applyFont="1" applyBorder="1" applyAlignment="1">
      <alignment horizontal="center"/>
    </xf>
    <xf numFmtId="0" fontId="57" fillId="0" borderId="16" xfId="6" applyFont="1" applyBorder="1" applyAlignment="1">
      <alignment horizontal="center"/>
    </xf>
    <xf numFmtId="0" fontId="17" fillId="7" borderId="17" xfId="6" applyFont="1" applyFill="1" applyBorder="1" applyAlignment="1">
      <alignment horizontal="center"/>
    </xf>
    <xf numFmtId="0" fontId="17" fillId="10" borderId="53" xfId="6" applyFont="1" applyFill="1" applyBorder="1" applyAlignment="1">
      <alignment horizontal="center"/>
    </xf>
    <xf numFmtId="0" fontId="17" fillId="0" borderId="54" xfId="6" applyFont="1" applyBorder="1" applyAlignment="1">
      <alignment horizontal="center"/>
    </xf>
    <xf numFmtId="0" fontId="17" fillId="0" borderId="21" xfId="6" applyFont="1" applyFill="1" applyBorder="1"/>
    <xf numFmtId="169" fontId="17" fillId="7" borderId="17" xfId="1" applyNumberFormat="1" applyFont="1" applyFill="1" applyBorder="1" applyAlignment="1">
      <alignment horizontal="center"/>
    </xf>
    <xf numFmtId="169" fontId="17" fillId="0" borderId="0" xfId="1" applyNumberFormat="1" applyFont="1" applyAlignment="1">
      <alignment horizontal="center"/>
    </xf>
    <xf numFmtId="0" fontId="17" fillId="0" borderId="0" xfId="6" applyFont="1"/>
    <xf numFmtId="0" fontId="40" fillId="0" borderId="0" xfId="6" applyFont="1" applyFill="1"/>
    <xf numFmtId="167" fontId="40" fillId="0" borderId="0" xfId="6" applyNumberFormat="1" applyFill="1" applyAlignment="1">
      <alignment horizontal="center"/>
    </xf>
    <xf numFmtId="167" fontId="40" fillId="10" borderId="0" xfId="6" applyNumberFormat="1" applyFill="1" applyAlignment="1">
      <alignment horizontal="center"/>
    </xf>
    <xf numFmtId="167" fontId="40" fillId="0" borderId="0" xfId="6" applyNumberFormat="1" applyAlignment="1">
      <alignment horizontal="center"/>
    </xf>
    <xf numFmtId="169" fontId="40" fillId="0" borderId="0" xfId="1" applyNumberFormat="1" applyAlignment="1">
      <alignment horizontal="center"/>
    </xf>
    <xf numFmtId="167" fontId="40" fillId="10" borderId="0" xfId="6" applyNumberFormat="1" applyFont="1" applyFill="1" applyAlignment="1">
      <alignment horizontal="center"/>
    </xf>
    <xf numFmtId="0" fontId="40" fillId="0" borderId="0" xfId="6" applyFill="1" applyBorder="1"/>
    <xf numFmtId="169" fontId="17" fillId="0" borderId="0" xfId="1" applyNumberFormat="1" applyFont="1" applyBorder="1" applyAlignment="1">
      <alignment horizontal="center"/>
    </xf>
    <xf numFmtId="0" fontId="17" fillId="0" borderId="0" xfId="6" applyFont="1" applyAlignment="1">
      <alignment horizontal="center"/>
    </xf>
    <xf numFmtId="0" fontId="40" fillId="0" borderId="0" xfId="6" applyFill="1"/>
    <xf numFmtId="0" fontId="40" fillId="0" borderId="0" xfId="6" applyFill="1" applyAlignment="1">
      <alignment horizontal="center"/>
    </xf>
    <xf numFmtId="0" fontId="17" fillId="0" borderId="0" xfId="6" applyFont="1" applyFill="1" applyAlignment="1">
      <alignment horizontal="center"/>
    </xf>
    <xf numFmtId="167" fontId="31" fillId="10" borderId="0" xfId="6" applyNumberFormat="1" applyFont="1" applyFill="1" applyAlignment="1">
      <alignment horizontal="center"/>
    </xf>
    <xf numFmtId="167" fontId="31" fillId="0" borderId="0" xfId="6" applyNumberFormat="1" applyFont="1" applyFill="1" applyAlignment="1">
      <alignment horizontal="center"/>
    </xf>
    <xf numFmtId="167" fontId="17" fillId="0" borderId="0" xfId="6" applyNumberFormat="1" applyFont="1" applyAlignment="1">
      <alignment horizontal="center"/>
    </xf>
    <xf numFmtId="167" fontId="17" fillId="0" borderId="0" xfId="6" applyNumberFormat="1" applyFont="1" applyFill="1" applyAlignment="1">
      <alignment horizontal="center"/>
    </xf>
    <xf numFmtId="0" fontId="40" fillId="0" borderId="7" xfId="6" applyFill="1" applyBorder="1"/>
    <xf numFmtId="169" fontId="40" fillId="0" borderId="7" xfId="1" applyNumberFormat="1" applyBorder="1" applyAlignment="1">
      <alignment horizontal="center"/>
    </xf>
    <xf numFmtId="0" fontId="40" fillId="0" borderId="0" xfId="6" applyBorder="1" applyAlignment="1">
      <alignment horizontal="center"/>
    </xf>
    <xf numFmtId="0" fontId="40" fillId="0" borderId="7" xfId="6" applyBorder="1" applyAlignment="1">
      <alignment horizontal="center"/>
    </xf>
    <xf numFmtId="170" fontId="40" fillId="0" borderId="2" xfId="1" applyNumberFormat="1" applyBorder="1" applyAlignment="1">
      <alignment horizontal="center"/>
    </xf>
    <xf numFmtId="170" fontId="40" fillId="0" borderId="0" xfId="1" applyNumberFormat="1" applyAlignment="1">
      <alignment horizontal="center"/>
    </xf>
    <xf numFmtId="0" fontId="59" fillId="0" borderId="0" xfId="0" applyFont="1" applyBorder="1"/>
    <xf numFmtId="0" fontId="60" fillId="0" borderId="0" xfId="0" applyFont="1" applyAlignment="1" applyProtection="1">
      <alignment vertic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18" fillId="0" borderId="0" xfId="0" applyFont="1" applyBorder="1" applyAlignment="1">
      <alignment horizontal="left"/>
    </xf>
    <xf numFmtId="0" fontId="19" fillId="0" borderId="9" xfId="0" applyFont="1" applyBorder="1" applyAlignment="1">
      <alignment horizontal="center"/>
    </xf>
    <xf numFmtId="0" fontId="20" fillId="0" borderId="4" xfId="0" applyFont="1" applyFill="1" applyBorder="1" applyAlignment="1">
      <alignment horizontal="center"/>
    </xf>
    <xf numFmtId="0" fontId="0" fillId="0" borderId="5" xfId="0" applyBorder="1"/>
    <xf numFmtId="0" fontId="7" fillId="0" borderId="15" xfId="0" applyNumberFormat="1" applyFont="1" applyBorder="1" applyAlignment="1" applyProtection="1">
      <alignment horizontal="right" vertical="center"/>
    </xf>
    <xf numFmtId="0" fontId="7" fillId="0" borderId="11" xfId="0" applyNumberFormat="1" applyFont="1" applyBorder="1" applyAlignment="1" applyProtection="1">
      <alignment horizontal="right" vertical="center"/>
    </xf>
    <xf numFmtId="1" fontId="7" fillId="0" borderId="38" xfId="0" applyNumberFormat="1" applyFont="1" applyBorder="1" applyAlignment="1" applyProtection="1">
      <alignment horizontal="right" vertical="center"/>
    </xf>
    <xf numFmtId="0" fontId="6" fillId="0" borderId="43" xfId="0" applyFont="1" applyBorder="1" applyAlignment="1">
      <alignment horizontal="center" vertical="center" wrapText="1"/>
    </xf>
    <xf numFmtId="0" fontId="13" fillId="0" borderId="0" xfId="0" applyFont="1"/>
    <xf numFmtId="0" fontId="0" fillId="0" borderId="41" xfId="0" applyBorder="1" applyAlignment="1">
      <alignment horizontal="center"/>
    </xf>
    <xf numFmtId="0" fontId="7" fillId="0" borderId="41" xfId="0" applyFont="1" applyBorder="1" applyAlignment="1">
      <alignment horizontal="center"/>
    </xf>
    <xf numFmtId="0" fontId="7" fillId="0" borderId="39" xfId="0" applyFont="1" applyBorder="1" applyAlignment="1">
      <alignment horizontal="center"/>
    </xf>
    <xf numFmtId="0" fontId="0" fillId="0" borderId="39" xfId="0" applyBorder="1" applyAlignment="1">
      <alignment horizontal="center"/>
    </xf>
    <xf numFmtId="0" fontId="0" fillId="0" borderId="39" xfId="0" applyFill="1" applyBorder="1" applyAlignment="1">
      <alignment horizontal="center"/>
    </xf>
    <xf numFmtId="0" fontId="7" fillId="0" borderId="39" xfId="0" applyFont="1" applyFill="1" applyBorder="1" applyAlignment="1">
      <alignment horizontal="center"/>
    </xf>
    <xf numFmtId="0" fontId="0" fillId="15" borderId="39" xfId="0" applyFill="1" applyBorder="1" applyAlignment="1">
      <alignment horizontal="center"/>
    </xf>
    <xf numFmtId="0" fontId="0" fillId="0" borderId="41" xfId="0" applyFill="1" applyBorder="1" applyAlignment="1">
      <alignment horizontal="center"/>
    </xf>
    <xf numFmtId="0" fontId="7" fillId="0" borderId="39" xfId="0" applyFont="1" applyFill="1" applyBorder="1" applyAlignment="1">
      <alignment horizontal="left"/>
    </xf>
    <xf numFmtId="0" fontId="63" fillId="0" borderId="39" xfId="0" applyFont="1" applyFill="1" applyBorder="1" applyAlignment="1">
      <alignment horizontal="left"/>
    </xf>
    <xf numFmtId="0" fontId="6" fillId="0" borderId="72" xfId="0" quotePrefix="1" applyFont="1" applyBorder="1" applyAlignment="1">
      <alignment horizontal="center" vertical="center"/>
    </xf>
    <xf numFmtId="0" fontId="7" fillId="0" borderId="73" xfId="0" applyFont="1" applyBorder="1" applyAlignment="1">
      <alignment horizontal="center"/>
    </xf>
    <xf numFmtId="0" fontId="13" fillId="0" borderId="17" xfId="0" applyFont="1" applyBorder="1" applyAlignment="1">
      <alignment horizontal="center" vertical="center"/>
    </xf>
    <xf numFmtId="0" fontId="0" fillId="0" borderId="75" xfId="0" applyBorder="1" applyAlignment="1">
      <alignment horizontal="center"/>
    </xf>
    <xf numFmtId="0" fontId="7" fillId="0" borderId="15" xfId="0" applyFont="1" applyBorder="1"/>
    <xf numFmtId="0" fontId="7" fillId="0" borderId="11" xfId="0" applyFont="1" applyBorder="1"/>
    <xf numFmtId="8" fontId="7" fillId="0" borderId="11" xfId="2" applyFont="1" applyFill="1" applyBorder="1"/>
    <xf numFmtId="40" fontId="7" fillId="0" borderId="11" xfId="2" applyNumberFormat="1" applyFont="1" applyFill="1" applyBorder="1"/>
    <xf numFmtId="0" fontId="7" fillId="0" borderId="11" xfId="0" applyFont="1" applyFill="1" applyBorder="1"/>
    <xf numFmtId="2" fontId="7" fillId="0" borderId="11" xfId="2" applyNumberFormat="1" applyFont="1" applyFill="1" applyBorder="1"/>
    <xf numFmtId="0" fontId="0" fillId="0" borderId="0" xfId="0" applyAlignment="1">
      <alignment horizontal="center" vertical="center"/>
    </xf>
    <xf numFmtId="0" fontId="0" fillId="0" borderId="0" xfId="0" applyAlignment="1">
      <alignment shrinkToFit="1"/>
    </xf>
    <xf numFmtId="43" fontId="23" fillId="0" borderId="51" xfId="0" applyNumberFormat="1" applyFont="1" applyBorder="1" applyAlignment="1">
      <alignment horizontal="center"/>
    </xf>
    <xf numFmtId="4" fontId="0" fillId="0" borderId="0" xfId="0" applyNumberFormat="1" applyBorder="1" applyAlignment="1"/>
    <xf numFmtId="4" fontId="43" fillId="0" borderId="0" xfId="0" applyNumberFormat="1" applyFont="1" applyBorder="1" applyAlignment="1" applyProtection="1">
      <alignment horizontal="center" vertical="center"/>
    </xf>
    <xf numFmtId="0" fontId="0" fillId="0" borderId="9" xfId="0" applyBorder="1" applyAlignment="1">
      <alignment horizontal="center"/>
    </xf>
    <xf numFmtId="0" fontId="30" fillId="3" borderId="9" xfId="8" applyFont="1" applyFill="1" applyBorder="1" applyAlignment="1">
      <alignment horizontal="center"/>
    </xf>
    <xf numFmtId="0" fontId="30" fillId="3" borderId="9" xfId="8" quotePrefix="1" applyFont="1" applyFill="1" applyBorder="1" applyAlignment="1">
      <alignment horizontal="center"/>
    </xf>
    <xf numFmtId="0" fontId="5" fillId="0" borderId="0" xfId="9"/>
    <xf numFmtId="0" fontId="30" fillId="0" borderId="9" xfId="8" quotePrefix="1" applyFont="1" applyFill="1" applyBorder="1" applyAlignment="1">
      <alignment horizontal="center"/>
    </xf>
    <xf numFmtId="0" fontId="17" fillId="0" borderId="9" xfId="8" applyFont="1" applyFill="1" applyBorder="1" applyAlignment="1">
      <alignment horizontal="center"/>
    </xf>
    <xf numFmtId="0" fontId="49" fillId="0" borderId="9" xfId="8" applyFont="1" applyFill="1" applyBorder="1" applyAlignment="1">
      <alignment horizontal="center"/>
    </xf>
    <xf numFmtId="0" fontId="31" fillId="9" borderId="9" xfId="8" applyFont="1" applyFill="1" applyBorder="1"/>
    <xf numFmtId="0" fontId="17" fillId="9" borderId="9" xfId="8" applyFont="1" applyFill="1" applyBorder="1"/>
    <xf numFmtId="0" fontId="7" fillId="9" borderId="9" xfId="8" applyFill="1" applyBorder="1" applyAlignment="1">
      <alignment horizontal="center"/>
    </xf>
    <xf numFmtId="0" fontId="5" fillId="0" borderId="9" xfId="9" applyBorder="1"/>
    <xf numFmtId="0" fontId="6" fillId="0" borderId="0" xfId="0" applyFont="1" applyAlignment="1" applyProtection="1">
      <alignment horizontal="left" vertical="center"/>
      <protection locked="0"/>
    </xf>
    <xf numFmtId="170" fontId="0" fillId="0" borderId="11" xfId="7" applyNumberFormat="1" applyFont="1" applyBorder="1" applyAlignment="1" applyProtection="1">
      <alignment vertical="center"/>
      <protection locked="0"/>
    </xf>
    <xf numFmtId="170" fontId="0" fillId="0" borderId="12" xfId="7" applyNumberFormat="1" applyFont="1" applyBorder="1" applyAlignment="1" applyProtection="1">
      <alignment vertical="center"/>
      <protection locked="0"/>
    </xf>
    <xf numFmtId="0" fontId="7" fillId="0" borderId="46" xfId="0" quotePrefix="1" applyNumberFormat="1" applyFont="1" applyBorder="1" applyAlignment="1" applyProtection="1">
      <alignment horizontal="left" vertical="center"/>
    </xf>
    <xf numFmtId="0" fontId="0" fillId="0" borderId="0" xfId="0" applyProtection="1">
      <protection locked="0"/>
    </xf>
    <xf numFmtId="0" fontId="0" fillId="12" borderId="9" xfId="0" applyFill="1" applyBorder="1" applyAlignment="1" applyProtection="1">
      <alignment horizontal="center" vertical="center"/>
      <protection locked="0"/>
    </xf>
    <xf numFmtId="0" fontId="7" fillId="12" borderId="9" xfId="0" applyFont="1" applyFill="1" applyBorder="1" applyAlignment="1" applyProtection="1">
      <alignment horizontal="center" vertical="center"/>
      <protection locked="0"/>
    </xf>
    <xf numFmtId="0" fontId="0" fillId="13" borderId="9" xfId="0" applyNumberFormat="1" applyFill="1" applyBorder="1" applyAlignment="1" applyProtection="1">
      <alignment horizontal="center" vertical="center"/>
      <protection locked="0"/>
    </xf>
    <xf numFmtId="0" fontId="7" fillId="13" borderId="9" xfId="0" applyFont="1" applyFill="1" applyBorder="1" applyAlignment="1" applyProtection="1">
      <alignment horizontal="center" vertical="center"/>
      <protection locked="0"/>
    </xf>
    <xf numFmtId="0" fontId="0" fillId="13" borderId="9" xfId="0" applyFill="1" applyBorder="1" applyAlignment="1" applyProtection="1">
      <alignment horizontal="center" vertical="center" wrapText="1"/>
      <protection locked="0"/>
    </xf>
    <xf numFmtId="0" fontId="0" fillId="13" borderId="9" xfId="0" applyFill="1" applyBorder="1" applyAlignment="1" applyProtection="1">
      <alignment horizontal="center" vertical="center"/>
      <protection locked="0"/>
    </xf>
    <xf numFmtId="171" fontId="0" fillId="12" borderId="9" xfId="0" applyNumberFormat="1" applyFont="1" applyFill="1" applyBorder="1" applyAlignment="1" applyProtection="1">
      <alignment horizontal="center" vertical="center"/>
      <protection locked="0"/>
    </xf>
    <xf numFmtId="0" fontId="0" fillId="13" borderId="65" xfId="0" applyFill="1" applyBorder="1" applyAlignment="1" applyProtection="1">
      <alignment horizontal="center" vertical="center"/>
      <protection locked="0"/>
    </xf>
    <xf numFmtId="0" fontId="0" fillId="13" borderId="60" xfId="0" applyNumberFormat="1" applyFill="1" applyBorder="1" applyAlignment="1" applyProtection="1">
      <alignment horizontal="center" vertical="center"/>
      <protection locked="0"/>
    </xf>
    <xf numFmtId="0" fontId="7" fillId="13" borderId="60" xfId="0" applyFont="1" applyFill="1" applyBorder="1" applyAlignment="1" applyProtection="1">
      <alignment horizontal="center" vertical="center"/>
      <protection locked="0"/>
    </xf>
    <xf numFmtId="0" fontId="0" fillId="12" borderId="60" xfId="0" applyFill="1" applyBorder="1" applyAlignment="1" applyProtection="1">
      <alignment horizontal="center" vertical="center"/>
      <protection locked="0"/>
    </xf>
    <xf numFmtId="0" fontId="0" fillId="13" borderId="60" xfId="0" applyFill="1" applyBorder="1" applyAlignment="1" applyProtection="1">
      <alignment horizontal="center" vertical="center" wrapText="1"/>
      <protection locked="0"/>
    </xf>
    <xf numFmtId="0" fontId="0" fillId="13" borderId="60" xfId="0" applyFill="1" applyBorder="1" applyAlignment="1" applyProtection="1">
      <alignment horizontal="center" vertical="center"/>
      <protection locked="0"/>
    </xf>
    <xf numFmtId="171" fontId="0" fillId="12" borderId="60" xfId="0" applyNumberFormat="1" applyFont="1" applyFill="1" applyBorder="1" applyAlignment="1" applyProtection="1">
      <alignment horizontal="center" vertical="center"/>
      <protection locked="0"/>
    </xf>
    <xf numFmtId="0" fontId="0" fillId="13" borderId="67" xfId="0" applyFill="1" applyBorder="1" applyAlignment="1" applyProtection="1">
      <alignment horizontal="center" vertical="center"/>
      <protection locked="0"/>
    </xf>
    <xf numFmtId="0" fontId="6" fillId="0" borderId="79" xfId="0" applyFont="1" applyBorder="1" applyAlignment="1" applyProtection="1">
      <alignment vertical="center" wrapText="1"/>
      <protection locked="0"/>
    </xf>
    <xf numFmtId="0" fontId="6" fillId="0" borderId="78" xfId="0" applyFont="1" applyBorder="1" applyAlignment="1" applyProtection="1">
      <alignment vertical="center" wrapText="1"/>
      <protection locked="0"/>
    </xf>
    <xf numFmtId="0" fontId="0" fillId="0" borderId="12" xfId="0" applyFill="1" applyBorder="1" applyProtection="1">
      <protection locked="0"/>
    </xf>
    <xf numFmtId="0" fontId="0" fillId="0" borderId="68" xfId="0" applyBorder="1" applyProtection="1">
      <protection locked="0"/>
    </xf>
    <xf numFmtId="0" fontId="6" fillId="0" borderId="12" xfId="0" applyFont="1" applyBorder="1" applyAlignment="1" applyProtection="1">
      <alignment vertical="center" wrapText="1"/>
      <protection locked="0"/>
    </xf>
    <xf numFmtId="0" fontId="0" fillId="17" borderId="12" xfId="0" applyFont="1" applyFill="1" applyBorder="1" applyAlignment="1" applyProtection="1">
      <alignment horizontal="center" vertical="center"/>
      <protection locked="0"/>
    </xf>
    <xf numFmtId="0" fontId="6" fillId="0" borderId="83" xfId="0" applyFont="1" applyBorder="1" applyAlignment="1" applyProtection="1">
      <alignment vertical="center" wrapText="1"/>
      <protection locked="0"/>
    </xf>
    <xf numFmtId="0" fontId="6" fillId="0" borderId="82" xfId="0" applyFont="1" applyBorder="1" applyAlignment="1" applyProtection="1">
      <alignment vertical="center" wrapText="1"/>
      <protection locked="0"/>
    </xf>
    <xf numFmtId="0" fontId="0" fillId="0" borderId="83" xfId="0" applyFill="1" applyBorder="1" applyProtection="1">
      <protection locked="0"/>
    </xf>
    <xf numFmtId="0" fontId="0" fillId="17" borderId="83" xfId="0"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12" borderId="83" xfId="0" applyFill="1" applyBorder="1" applyProtection="1">
      <protection locked="0"/>
    </xf>
    <xf numFmtId="0" fontId="0" fillId="0" borderId="84" xfId="0" applyBorder="1" applyProtection="1">
      <protection locked="0"/>
    </xf>
    <xf numFmtId="0" fontId="0" fillId="0" borderId="0" xfId="0" applyFill="1" applyProtection="1">
      <protection locked="0"/>
    </xf>
    <xf numFmtId="0" fontId="66" fillId="0" borderId="0" xfId="0" applyFont="1" applyProtection="1">
      <protection locked="0"/>
    </xf>
    <xf numFmtId="0" fontId="0" fillId="0" borderId="9" xfId="0" applyBorder="1" applyAlignment="1" applyProtection="1">
      <alignment horizontal="center" vertical="center" textRotation="90" wrapText="1"/>
      <protection locked="0"/>
    </xf>
    <xf numFmtId="0" fontId="7" fillId="13" borderId="9" xfId="0" applyFont="1" applyFill="1" applyBorder="1" applyAlignment="1" applyProtection="1">
      <alignment horizontal="center" vertical="center" textRotation="90" wrapText="1"/>
      <protection locked="0"/>
    </xf>
    <xf numFmtId="0" fontId="7" fillId="0" borderId="51" xfId="0" applyFont="1" applyFill="1" applyBorder="1" applyAlignment="1" applyProtection="1">
      <alignment horizontal="center" vertical="center" textRotation="90" wrapText="1"/>
      <protection locked="0"/>
    </xf>
    <xf numFmtId="0" fontId="7" fillId="13" borderId="22" xfId="0" applyFont="1" applyFill="1" applyBorder="1" applyAlignment="1" applyProtection="1">
      <alignment horizontal="center" vertical="center" textRotation="90" wrapText="1"/>
      <protection locked="0"/>
    </xf>
    <xf numFmtId="0" fontId="7" fillId="0" borderId="9" xfId="0" applyFont="1" applyBorder="1" applyAlignment="1" applyProtection="1">
      <alignment horizontal="center" vertical="center" textRotation="90" wrapText="1"/>
      <protection locked="0"/>
    </xf>
    <xf numFmtId="0" fontId="7" fillId="12" borderId="22" xfId="0" applyFont="1" applyFill="1" applyBorder="1" applyAlignment="1" applyProtection="1">
      <alignment horizontal="center" vertical="center" textRotation="90" wrapText="1"/>
      <protection locked="0"/>
    </xf>
    <xf numFmtId="0" fontId="61" fillId="0" borderId="9" xfId="0" applyFont="1" applyFill="1" applyBorder="1" applyAlignment="1" applyProtection="1">
      <alignment horizontal="center" vertical="center" textRotation="90" wrapText="1"/>
      <protection locked="0"/>
    </xf>
    <xf numFmtId="0" fontId="61" fillId="0" borderId="10" xfId="0" applyFont="1" applyFill="1" applyBorder="1" applyAlignment="1" applyProtection="1">
      <alignment horizontal="center" vertical="center" textRotation="90" wrapText="1"/>
      <protection locked="0"/>
    </xf>
    <xf numFmtId="0" fontId="7" fillId="12" borderId="10" xfId="0" applyFont="1" applyFill="1" applyBorder="1" applyAlignment="1" applyProtection="1">
      <alignment horizontal="center" vertical="center" textRotation="90" wrapText="1"/>
      <protection locked="0"/>
    </xf>
    <xf numFmtId="0" fontId="61" fillId="12" borderId="9" xfId="0" applyFont="1" applyFill="1" applyBorder="1" applyAlignment="1" applyProtection="1">
      <alignment horizontal="center" vertical="center" textRotation="90" wrapText="1"/>
      <protection locked="0"/>
    </xf>
    <xf numFmtId="0" fontId="61" fillId="0" borderId="9" xfId="0" applyFont="1" applyBorder="1" applyAlignment="1" applyProtection="1">
      <alignment horizontal="center" vertical="center" textRotation="90" wrapText="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Alignment="1" applyProtection="1">
      <alignment horizontal="center" vertical="center"/>
      <protection locked="0"/>
    </xf>
    <xf numFmtId="0" fontId="7" fillId="0" borderId="0" xfId="0" applyFont="1" applyProtection="1">
      <protection locked="0"/>
    </xf>
    <xf numFmtId="0" fontId="0" fillId="0" borderId="0" xfId="0"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7" fillId="13" borderId="9" xfId="0" applyFont="1" applyFill="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9" xfId="0" applyBorder="1" applyAlignment="1" applyProtection="1">
      <alignment horizontal="center" vertical="center"/>
    </xf>
    <xf numFmtId="0" fontId="0" fillId="0" borderId="60" xfId="0" applyBorder="1" applyAlignment="1" applyProtection="1">
      <alignment horizontal="center" vertical="center"/>
    </xf>
    <xf numFmtId="167" fontId="0" fillId="0" borderId="9" xfId="0" applyNumberFormat="1" applyBorder="1" applyAlignment="1" applyProtection="1">
      <alignment horizontal="center" vertical="center"/>
    </xf>
    <xf numFmtId="167" fontId="0" fillId="0" borderId="60" xfId="0" applyNumberFormat="1" applyBorder="1" applyAlignment="1" applyProtection="1">
      <alignment horizontal="center" vertical="center"/>
    </xf>
    <xf numFmtId="171" fontId="0" fillId="0" borderId="9" xfId="0" applyNumberFormat="1" applyBorder="1" applyAlignment="1" applyProtection="1">
      <alignment horizontal="center" vertical="center"/>
    </xf>
    <xf numFmtId="171" fontId="0" fillId="12" borderId="9" xfId="0" applyNumberFormat="1" applyFill="1" applyBorder="1" applyAlignment="1" applyProtection="1">
      <alignment horizontal="center" vertical="center"/>
    </xf>
    <xf numFmtId="171" fontId="0" fillId="0" borderId="9" xfId="0" applyNumberFormat="1" applyFill="1" applyBorder="1" applyAlignment="1" applyProtection="1">
      <alignment horizontal="center" vertical="center"/>
    </xf>
    <xf numFmtId="171" fontId="0" fillId="0" borderId="60" xfId="0" applyNumberFormat="1" applyBorder="1" applyAlignment="1" applyProtection="1">
      <alignment horizontal="center" vertical="center"/>
    </xf>
    <xf numFmtId="171" fontId="0" fillId="12" borderId="60" xfId="0" applyNumberFormat="1" applyFill="1" applyBorder="1" applyAlignment="1" applyProtection="1">
      <alignment horizontal="center" vertical="center"/>
    </xf>
    <xf numFmtId="167" fontId="0" fillId="17" borderId="9" xfId="0" applyNumberFormat="1" applyFont="1" applyFill="1" applyBorder="1" applyAlignment="1" applyProtection="1">
      <alignment horizontal="center" vertical="center"/>
    </xf>
    <xf numFmtId="167" fontId="0" fillId="17" borderId="60" xfId="0" applyNumberFormat="1" applyFont="1" applyFill="1" applyBorder="1" applyAlignment="1" applyProtection="1">
      <alignment horizontal="center" vertical="center"/>
    </xf>
    <xf numFmtId="0" fontId="65" fillId="0" borderId="0" xfId="0" applyFont="1" applyAlignment="1" applyProtection="1">
      <alignment wrapText="1"/>
      <protection locked="0"/>
    </xf>
    <xf numFmtId="171" fontId="0" fillId="0" borderId="60" xfId="0" applyNumberFormat="1" applyFill="1" applyBorder="1" applyAlignment="1" applyProtection="1">
      <alignment horizontal="center" vertical="center"/>
    </xf>
    <xf numFmtId="0" fontId="0" fillId="0" borderId="0" xfId="0" applyAlignment="1" applyProtection="1">
      <alignment horizontal="left"/>
      <protection locked="0"/>
    </xf>
    <xf numFmtId="0" fontId="6" fillId="0" borderId="72" xfId="0" applyFont="1" applyBorder="1" applyAlignment="1">
      <alignment horizontal="center" vertical="center" wrapText="1"/>
    </xf>
    <xf numFmtId="0" fontId="65" fillId="0" borderId="0" xfId="0" applyFont="1" applyBorder="1" applyAlignment="1" applyProtection="1">
      <alignment wrapText="1"/>
      <protection locked="0"/>
    </xf>
    <xf numFmtId="0" fontId="67" fillId="0" borderId="0" xfId="12" applyAlignment="1">
      <alignment vertical="center"/>
    </xf>
    <xf numFmtId="165" fontId="40" fillId="0" borderId="24" xfId="4" applyNumberFormat="1" applyBorder="1" applyAlignment="1">
      <alignment horizontal="center" vertical="center"/>
    </xf>
    <xf numFmtId="0" fontId="31" fillId="0" borderId="0" xfId="4" applyFont="1" applyAlignment="1">
      <alignment vertical="center"/>
    </xf>
    <xf numFmtId="0" fontId="17" fillId="0" borderId="87" xfId="4" applyFont="1" applyBorder="1" applyAlignment="1">
      <alignment horizontal="center" vertical="center"/>
    </xf>
    <xf numFmtId="165" fontId="17" fillId="0" borderId="88" xfId="4" applyNumberFormat="1" applyFont="1" applyBorder="1" applyAlignment="1">
      <alignment horizontal="center" vertical="center"/>
    </xf>
    <xf numFmtId="0" fontId="73" fillId="0" borderId="0" xfId="0" applyFont="1"/>
    <xf numFmtId="0" fontId="4" fillId="0" borderId="9" xfId="9" applyFont="1" applyBorder="1"/>
    <xf numFmtId="0" fontId="74" fillId="0" borderId="0" xfId="9" applyFont="1"/>
    <xf numFmtId="0" fontId="75" fillId="0" borderId="0" xfId="12" applyFont="1" applyAlignment="1">
      <alignment horizontal="left" vertical="center" indent="2"/>
    </xf>
    <xf numFmtId="0" fontId="76" fillId="0" borderId="0" xfId="12" applyFont="1" applyAlignment="1" applyProtection="1">
      <alignment vertical="center"/>
    </xf>
    <xf numFmtId="0" fontId="76" fillId="0" borderId="0" xfId="12" applyFont="1" applyAlignment="1">
      <alignment vertical="center"/>
    </xf>
    <xf numFmtId="8" fontId="40" fillId="0" borderId="9" xfId="4" applyNumberFormat="1" applyBorder="1" applyAlignment="1">
      <alignment horizontal="right" vertical="center"/>
    </xf>
    <xf numFmtId="0" fontId="18" fillId="0" borderId="44" xfId="0" applyFont="1" applyBorder="1"/>
    <xf numFmtId="0" fontId="18" fillId="0" borderId="11" xfId="0" applyFont="1" applyBorder="1" applyAlignment="1">
      <alignment horizontal="left"/>
    </xf>
    <xf numFmtId="0" fontId="24" fillId="7" borderId="89" xfId="0" applyFont="1" applyFill="1" applyBorder="1" applyAlignment="1">
      <alignment horizontal="center" vertical="center" wrapText="1"/>
    </xf>
    <xf numFmtId="8" fontId="24" fillId="0" borderId="89" xfId="2" applyFont="1" applyFill="1" applyBorder="1" applyAlignment="1">
      <alignment horizontal="center" vertical="center"/>
    </xf>
    <xf numFmtId="8" fontId="24" fillId="0" borderId="9" xfId="2" applyNumberFormat="1" applyFont="1" applyFill="1" applyBorder="1" applyAlignment="1">
      <alignment horizontal="right" vertical="center"/>
    </xf>
    <xf numFmtId="0" fontId="79" fillId="0" borderId="0" xfId="0" applyFont="1" applyBorder="1"/>
    <xf numFmtId="0" fontId="30" fillId="3" borderId="9" xfId="0" quotePrefix="1" applyFont="1" applyFill="1" applyBorder="1" applyAlignment="1">
      <alignment horizontal="center" vertical="center"/>
    </xf>
    <xf numFmtId="0" fontId="30" fillId="3" borderId="9" xfId="0" applyFont="1" applyFill="1" applyBorder="1" applyAlignment="1">
      <alignment horizontal="center" vertical="center"/>
    </xf>
    <xf numFmtId="166" fontId="30" fillId="3" borderId="9" xfId="2" applyNumberFormat="1" applyFont="1" applyFill="1" applyBorder="1" applyAlignment="1">
      <alignment horizontal="center" vertical="center"/>
    </xf>
    <xf numFmtId="0" fontId="31" fillId="0" borderId="0" xfId="0" applyFont="1" applyAlignment="1">
      <alignment vertical="center"/>
    </xf>
    <xf numFmtId="0" fontId="30" fillId="0" borderId="9" xfId="0" quotePrefix="1" applyFont="1" applyFill="1" applyBorder="1" applyAlignment="1">
      <alignment horizontal="center" vertical="center"/>
    </xf>
    <xf numFmtId="0" fontId="17" fillId="0" borderId="9" xfId="0" applyFont="1" applyFill="1" applyBorder="1" applyAlignment="1">
      <alignment horizontal="center" vertical="center"/>
    </xf>
    <xf numFmtId="0" fontId="72" fillId="0" borderId="9" xfId="0" quotePrefix="1" applyFont="1" applyFill="1" applyBorder="1" applyAlignment="1">
      <alignment horizontal="center" vertical="center"/>
    </xf>
    <xf numFmtId="166" fontId="49" fillId="0" borderId="9" xfId="2" applyNumberFormat="1" applyFont="1" applyFill="1" applyBorder="1" applyAlignment="1">
      <alignment horizontal="center" vertical="center"/>
    </xf>
    <xf numFmtId="0" fontId="0" fillId="8" borderId="0" xfId="0" applyFill="1" applyAlignment="1">
      <alignment vertical="center"/>
    </xf>
    <xf numFmtId="0" fontId="7" fillId="0" borderId="0" xfId="0" applyFont="1" applyAlignment="1">
      <alignment vertical="center"/>
    </xf>
    <xf numFmtId="0" fontId="7" fillId="0" borderId="0" xfId="0" applyFont="1" applyFill="1" applyAlignment="1">
      <alignment vertical="center"/>
    </xf>
    <xf numFmtId="0" fontId="53" fillId="0" borderId="0" xfId="0" applyFont="1" applyAlignment="1">
      <alignment vertical="center"/>
    </xf>
    <xf numFmtId="0" fontId="7" fillId="0" borderId="0" xfId="0" applyFont="1" applyBorder="1" applyAlignment="1">
      <alignment horizontal="center" vertical="center"/>
    </xf>
    <xf numFmtId="0" fontId="48"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31" fillId="0" borderId="0" xfId="0" quotePrefix="1" applyFont="1" applyBorder="1" applyAlignment="1">
      <alignment horizontal="right" vertical="center"/>
    </xf>
    <xf numFmtId="0" fontId="7"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vertical="center"/>
    </xf>
    <xf numFmtId="0" fontId="31" fillId="0" borderId="0" xfId="0" applyFont="1" applyFill="1"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xf>
    <xf numFmtId="0" fontId="80" fillId="9" borderId="9" xfId="0" applyFont="1" applyFill="1" applyBorder="1" applyAlignment="1">
      <alignment horizontal="center" vertical="center"/>
    </xf>
    <xf numFmtId="0" fontId="82" fillId="0" borderId="9" xfId="0" applyFont="1" applyFill="1" applyBorder="1" applyAlignment="1" applyProtection="1">
      <alignment horizontal="center" vertical="center" wrapText="1"/>
    </xf>
    <xf numFmtId="0" fontId="80" fillId="9" borderId="9" xfId="0" applyFont="1" applyFill="1" applyBorder="1" applyAlignment="1">
      <alignment horizontal="right" vertical="center"/>
    </xf>
    <xf numFmtId="0" fontId="83" fillId="0" borderId="0" xfId="0" applyFont="1" applyAlignment="1">
      <alignment vertical="center"/>
    </xf>
    <xf numFmtId="0" fontId="83" fillId="9" borderId="9" xfId="0" applyFont="1" applyFill="1" applyBorder="1" applyAlignment="1">
      <alignment horizontal="center" vertical="center"/>
    </xf>
    <xf numFmtId="0" fontId="83" fillId="0" borderId="9" xfId="0" applyFont="1" applyBorder="1" applyAlignment="1">
      <alignment horizontal="center" vertical="center"/>
    </xf>
    <xf numFmtId="0" fontId="85" fillId="0" borderId="9" xfId="0" quotePrefix="1" applyFont="1" applyBorder="1" applyAlignment="1">
      <alignment horizontal="center" vertical="center"/>
    </xf>
    <xf numFmtId="0" fontId="83" fillId="0" borderId="9" xfId="0" quotePrefix="1" applyFont="1" applyBorder="1" applyAlignment="1">
      <alignment horizontal="center" vertical="center"/>
    </xf>
    <xf numFmtId="0" fontId="83" fillId="0" borderId="9" xfId="0" applyFont="1" applyFill="1" applyBorder="1" applyAlignment="1">
      <alignment horizontal="center" vertical="center"/>
    </xf>
    <xf numFmtId="0" fontId="83" fillId="11" borderId="9" xfId="0" applyFont="1" applyFill="1" applyBorder="1" applyAlignment="1">
      <alignment horizontal="center" vertical="center"/>
    </xf>
    <xf numFmtId="0" fontId="83" fillId="0" borderId="0" xfId="0" quotePrefix="1" applyFont="1" applyBorder="1" applyAlignment="1">
      <alignment horizontal="center" vertical="center"/>
    </xf>
    <xf numFmtId="0" fontId="83" fillId="0" borderId="9" xfId="0" applyFont="1" applyFill="1" applyBorder="1" applyAlignment="1">
      <alignment horizontal="left" vertical="center"/>
    </xf>
    <xf numFmtId="0" fontId="86" fillId="9" borderId="9" xfId="0" applyFont="1" applyFill="1" applyBorder="1" applyAlignment="1">
      <alignment horizontal="left" vertical="center" wrapText="1"/>
    </xf>
    <xf numFmtId="0" fontId="83" fillId="0" borderId="9" xfId="0" applyFont="1" applyBorder="1" applyAlignment="1">
      <alignment horizontal="left" vertical="center" wrapText="1"/>
    </xf>
    <xf numFmtId="0" fontId="83" fillId="8" borderId="9" xfId="0" applyFont="1" applyFill="1" applyBorder="1" applyAlignment="1">
      <alignment horizontal="left" vertical="center" wrapText="1"/>
    </xf>
    <xf numFmtId="0" fontId="83" fillId="0" borderId="9" xfId="0" quotePrefix="1" applyFont="1" applyBorder="1" applyAlignment="1">
      <alignment horizontal="left" vertical="center" wrapText="1"/>
    </xf>
    <xf numFmtId="0" fontId="85" fillId="0" borderId="9" xfId="0" applyFont="1" applyBorder="1" applyAlignment="1">
      <alignment horizontal="left" vertical="center" wrapText="1"/>
    </xf>
    <xf numFmtId="0" fontId="83" fillId="0" borderId="9" xfId="0" applyFont="1" applyFill="1" applyBorder="1" applyAlignment="1">
      <alignment horizontal="left" vertical="center" wrapText="1"/>
    </xf>
    <xf numFmtId="0" fontId="86" fillId="11" borderId="9" xfId="0" applyFont="1" applyFill="1" applyBorder="1" applyAlignment="1">
      <alignment horizontal="left" vertical="center" wrapText="1"/>
    </xf>
    <xf numFmtId="0" fontId="83" fillId="0" borderId="0" xfId="0" applyFont="1" applyAlignment="1">
      <alignment horizontal="center" vertical="center"/>
    </xf>
    <xf numFmtId="0" fontId="83" fillId="8" borderId="0" xfId="0" applyFont="1" applyFill="1" applyBorder="1" applyAlignment="1">
      <alignment horizontal="center" vertical="center"/>
    </xf>
    <xf numFmtId="0" fontId="83" fillId="0" borderId="0" xfId="0" applyFont="1" applyBorder="1" applyAlignment="1">
      <alignment horizontal="center" vertical="center"/>
    </xf>
    <xf numFmtId="0" fontId="83" fillId="9" borderId="9" xfId="0" quotePrefix="1" applyFont="1" applyFill="1" applyBorder="1" applyAlignment="1">
      <alignment horizontal="center" vertical="center"/>
    </xf>
    <xf numFmtId="0" fontId="85" fillId="0" borderId="9" xfId="0" applyFont="1" applyBorder="1" applyAlignment="1">
      <alignment horizontal="center" vertical="center"/>
    </xf>
    <xf numFmtId="0" fontId="81" fillId="0" borderId="9" xfId="0" applyFont="1" applyFill="1" applyBorder="1" applyAlignment="1">
      <alignment horizontal="center" vertical="center"/>
    </xf>
    <xf numFmtId="0" fontId="81" fillId="0" borderId="9" xfId="0" applyFont="1" applyFill="1" applyBorder="1" applyAlignment="1">
      <alignment horizontal="left" vertical="center" wrapText="1"/>
    </xf>
    <xf numFmtId="0" fontId="88" fillId="0" borderId="9" xfId="0" applyFont="1" applyFill="1" applyBorder="1" applyAlignment="1">
      <alignment horizontal="center" vertical="center"/>
    </xf>
    <xf numFmtId="166" fontId="88" fillId="0" borderId="9" xfId="0" applyNumberFormat="1" applyFont="1" applyFill="1" applyBorder="1" applyAlignment="1">
      <alignment horizontal="center" vertical="center"/>
    </xf>
    <xf numFmtId="0" fontId="7" fillId="0" borderId="0" xfId="0" applyFont="1" applyBorder="1" applyAlignment="1" applyProtection="1">
      <alignment vertical="center"/>
      <protection locked="0"/>
    </xf>
    <xf numFmtId="8" fontId="13" fillId="0" borderId="0" xfId="2" applyFont="1" applyBorder="1" applyAlignment="1" applyProtection="1">
      <alignment vertical="center"/>
      <protection hidden="1"/>
    </xf>
    <xf numFmtId="0" fontId="7" fillId="0" borderId="51" xfId="0" applyNumberFormat="1" applyFont="1" applyBorder="1" applyAlignment="1" applyProtection="1">
      <alignment vertical="center"/>
    </xf>
    <xf numFmtId="0" fontId="7" fillId="0" borderId="22" xfId="0" applyNumberFormat="1" applyFont="1" applyBorder="1" applyAlignment="1" applyProtection="1">
      <alignment vertical="center"/>
    </xf>
    <xf numFmtId="0" fontId="7" fillId="0" borderId="0" xfId="0" applyNumberFormat="1" applyFont="1" applyAlignment="1" applyProtection="1">
      <alignment vertical="center"/>
    </xf>
    <xf numFmtId="0" fontId="7" fillId="0" borderId="15" xfId="0" applyNumberFormat="1" applyFont="1" applyBorder="1" applyAlignment="1" applyProtection="1">
      <alignment vertical="center"/>
    </xf>
    <xf numFmtId="0" fontId="7" fillId="0" borderId="15" xfId="0" applyNumberFormat="1" applyFont="1" applyBorder="1" applyAlignment="1" applyProtection="1">
      <alignment horizontal="center" vertical="center"/>
    </xf>
    <xf numFmtId="0" fontId="7" fillId="0" borderId="35" xfId="0" quotePrefix="1" applyNumberFormat="1" applyFont="1" applyBorder="1" applyAlignment="1" applyProtection="1">
      <alignment horizontal="left" vertical="center"/>
    </xf>
    <xf numFmtId="0" fontId="7" fillId="0" borderId="19" xfId="0" applyNumberFormat="1" applyFont="1" applyBorder="1" applyAlignment="1" applyProtection="1">
      <alignment vertical="center"/>
    </xf>
    <xf numFmtId="0" fontId="7" fillId="0" borderId="45" xfId="0" applyNumberFormat="1" applyFont="1" applyBorder="1" applyAlignment="1" applyProtection="1">
      <alignment vertical="center"/>
    </xf>
    <xf numFmtId="0" fontId="7" fillId="0" borderId="11" xfId="0" applyNumberFormat="1" applyFont="1" applyBorder="1" applyAlignment="1" applyProtection="1">
      <alignment vertical="center"/>
    </xf>
    <xf numFmtId="0" fontId="7" fillId="0" borderId="11" xfId="0" applyNumberFormat="1" applyFont="1" applyBorder="1" applyAlignment="1" applyProtection="1">
      <alignment horizontal="center" vertical="center"/>
    </xf>
    <xf numFmtId="0" fontId="7" fillId="0" borderId="44" xfId="0" quotePrefix="1" applyNumberFormat="1" applyFont="1" applyBorder="1" applyAlignment="1" applyProtection="1">
      <alignment horizontal="left" vertical="center"/>
    </xf>
    <xf numFmtId="0" fontId="7" fillId="0" borderId="0" xfId="0" applyNumberFormat="1" applyFont="1" applyBorder="1" applyAlignment="1" applyProtection="1">
      <alignment vertical="center"/>
    </xf>
    <xf numFmtId="0" fontId="7" fillId="0" borderId="16" xfId="0" applyNumberFormat="1" applyFont="1" applyBorder="1" applyAlignment="1" applyProtection="1">
      <alignment vertical="center"/>
    </xf>
    <xf numFmtId="0" fontId="7" fillId="0" borderId="38" xfId="0" applyNumberFormat="1" applyFont="1" applyBorder="1" applyAlignment="1" applyProtection="1">
      <alignment vertical="center"/>
    </xf>
    <xf numFmtId="0" fontId="7" fillId="0" borderId="38" xfId="0" applyNumberFormat="1" applyFont="1" applyBorder="1" applyAlignment="1" applyProtection="1">
      <alignment horizontal="center" vertical="center"/>
    </xf>
    <xf numFmtId="0" fontId="7" fillId="0" borderId="21" xfId="0" applyNumberFormat="1" applyFont="1" applyBorder="1" applyAlignment="1" applyProtection="1">
      <alignment vertical="center"/>
    </xf>
    <xf numFmtId="0" fontId="7" fillId="0" borderId="52" xfId="0" applyNumberFormat="1" applyFont="1" applyBorder="1" applyAlignment="1" applyProtection="1">
      <alignmen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horizontal="center" vertical="center"/>
    </xf>
    <xf numFmtId="0" fontId="7" fillId="0" borderId="11" xfId="0" applyFont="1" applyBorder="1" applyAlignment="1" applyProtection="1">
      <alignment horizontal="center" vertical="center"/>
      <protection locked="0"/>
    </xf>
    <xf numFmtId="0" fontId="7" fillId="0" borderId="15" xfId="0" applyFont="1" applyBorder="1" applyAlignment="1" applyProtection="1">
      <alignment vertical="center"/>
      <protection locked="0"/>
    </xf>
    <xf numFmtId="2" fontId="7" fillId="0" borderId="15" xfId="0" applyNumberFormat="1" applyFont="1" applyFill="1" applyBorder="1"/>
    <xf numFmtId="43" fontId="7" fillId="0" borderId="16" xfId="0" applyNumberFormat="1" applyFont="1" applyBorder="1" applyAlignment="1" applyProtection="1">
      <alignment vertical="center"/>
      <protection locked="0"/>
    </xf>
    <xf numFmtId="0" fontId="7" fillId="0" borderId="0" xfId="0" applyFont="1" applyAlignment="1" applyProtection="1">
      <alignment vertical="center"/>
      <protection locked="0"/>
    </xf>
    <xf numFmtId="0" fontId="7" fillId="0" borderId="11" xfId="0" applyFont="1" applyBorder="1" applyAlignment="1" applyProtection="1">
      <alignment vertical="center"/>
      <protection locked="0"/>
    </xf>
    <xf numFmtId="43" fontId="7" fillId="0" borderId="11" xfId="0" applyNumberFormat="1" applyFont="1" applyFill="1" applyBorder="1" applyAlignment="1" applyProtection="1">
      <alignment vertical="center"/>
      <protection locked="0"/>
    </xf>
    <xf numFmtId="2" fontId="7" fillId="0" borderId="11" xfId="0" applyNumberFormat="1" applyFont="1" applyFill="1" applyBorder="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vertical="center"/>
      <protection locked="0"/>
    </xf>
    <xf numFmtId="43" fontId="7" fillId="4" borderId="11" xfId="0" applyNumberFormat="1" applyFont="1" applyFill="1" applyBorder="1" applyAlignment="1" applyProtection="1">
      <alignment vertical="center"/>
      <protection locked="0"/>
    </xf>
    <xf numFmtId="43" fontId="7" fillId="4" borderId="16" xfId="0" applyNumberFormat="1" applyFont="1" applyFill="1" applyBorder="1" applyAlignment="1" applyProtection="1">
      <alignment vertical="center"/>
      <protection locked="0"/>
    </xf>
    <xf numFmtId="0" fontId="7" fillId="0" borderId="11" xfId="0" applyFont="1" applyFill="1" applyBorder="1" applyAlignment="1">
      <alignment horizontal="left"/>
    </xf>
    <xf numFmtId="0" fontId="7" fillId="0" borderId="11" xfId="0" applyFont="1" applyFill="1" applyBorder="1" applyAlignment="1" applyProtection="1">
      <alignment horizontal="center" vertical="center"/>
      <protection locked="0"/>
    </xf>
    <xf numFmtId="43" fontId="7" fillId="0" borderId="11" xfId="0" applyNumberFormat="1"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0" xfId="0" applyFont="1" applyBorder="1" applyAlignment="1" applyProtection="1">
      <alignment vertical="center"/>
    </xf>
    <xf numFmtId="4" fontId="7" fillId="0" borderId="0" xfId="0" quotePrefix="1" applyNumberFormat="1" applyFont="1" applyBorder="1" applyAlignment="1" applyProtection="1">
      <alignment horizontal="right" vertical="center"/>
    </xf>
    <xf numFmtId="4" fontId="7" fillId="0" borderId="15" xfId="0" applyNumberFormat="1" applyFont="1" applyBorder="1" applyAlignment="1" applyProtection="1">
      <alignment vertical="center"/>
      <protection hidden="1"/>
    </xf>
    <xf numFmtId="4" fontId="7" fillId="0" borderId="16" xfId="0" quotePrefix="1" applyNumberFormat="1" applyFont="1" applyBorder="1" applyAlignment="1" applyProtection="1">
      <alignment horizontal="right" vertical="center"/>
    </xf>
    <xf numFmtId="4" fontId="7" fillId="0" borderId="16" xfId="0" applyNumberFormat="1" applyFont="1" applyBorder="1" applyAlignment="1" applyProtection="1">
      <alignment vertical="center"/>
      <protection hidden="1"/>
    </xf>
    <xf numFmtId="4" fontId="7" fillId="0" borderId="0" xfId="0" quotePrefix="1" applyNumberFormat="1" applyFont="1" applyAlignment="1" applyProtection="1">
      <alignment horizontal="right" vertical="center"/>
    </xf>
    <xf numFmtId="4" fontId="7" fillId="0" borderId="11" xfId="0" applyNumberFormat="1" applyFont="1" applyBorder="1" applyAlignment="1" applyProtection="1">
      <alignment vertical="center"/>
      <protection hidden="1"/>
    </xf>
    <xf numFmtId="4" fontId="6" fillId="0" borderId="0" xfId="0" applyNumberFormat="1" applyFont="1" applyBorder="1" applyAlignment="1" applyProtection="1">
      <alignment horizontal="right" vertical="center"/>
    </xf>
    <xf numFmtId="0" fontId="7" fillId="0" borderId="13" xfId="0" applyFont="1" applyBorder="1" applyAlignment="1" applyProtection="1">
      <alignment vertical="center"/>
    </xf>
    <xf numFmtId="4" fontId="7" fillId="0" borderId="13" xfId="0" quotePrefix="1" applyNumberFormat="1" applyFont="1" applyBorder="1" applyAlignment="1" applyProtection="1">
      <alignment horizontal="right" vertical="center"/>
    </xf>
    <xf numFmtId="4" fontId="7" fillId="0" borderId="88" xfId="0" applyNumberFormat="1" applyFont="1" applyBorder="1" applyAlignment="1" applyProtection="1">
      <alignment vertical="center"/>
      <protection hidden="1"/>
    </xf>
    <xf numFmtId="0" fontId="90" fillId="0" borderId="0" xfId="0" applyFont="1" applyFill="1" applyAlignment="1" applyProtection="1">
      <alignment vertical="center"/>
    </xf>
    <xf numFmtId="9" fontId="90" fillId="0" borderId="0" xfId="0" applyNumberFormat="1" applyFont="1" applyFill="1" applyAlignment="1" applyProtection="1">
      <alignment horizontal="left" vertical="center"/>
      <protection locked="0"/>
    </xf>
    <xf numFmtId="0" fontId="91" fillId="0" borderId="0" xfId="0" applyFont="1" applyFill="1" applyAlignment="1" applyProtection="1">
      <alignment vertical="center"/>
    </xf>
    <xf numFmtId="0" fontId="0" fillId="0" borderId="1" xfId="0" applyFill="1" applyBorder="1"/>
    <xf numFmtId="0" fontId="0" fillId="0" borderId="2" xfId="0" applyFill="1" applyBorder="1"/>
    <xf numFmtId="0" fontId="0" fillId="0" borderId="3" xfId="0" applyFill="1" applyBorder="1"/>
    <xf numFmtId="0" fontId="0" fillId="14" borderId="1" xfId="0" applyFill="1" applyBorder="1" applyAlignment="1">
      <alignment vertical="center"/>
    </xf>
    <xf numFmtId="0" fontId="0" fillId="14" borderId="4" xfId="0" applyFill="1" applyBorder="1" applyAlignment="1">
      <alignment vertical="center"/>
    </xf>
    <xf numFmtId="0" fontId="0" fillId="14" borderId="6" xfId="0" applyFill="1" applyBorder="1" applyAlignment="1">
      <alignment vertical="center"/>
    </xf>
    <xf numFmtId="0" fontId="0" fillId="14" borderId="2" xfId="0" applyFill="1" applyBorder="1" applyAlignment="1">
      <alignment vertical="center"/>
    </xf>
    <xf numFmtId="0" fontId="0" fillId="14" borderId="3" xfId="0" applyFill="1" applyBorder="1" applyAlignment="1">
      <alignment vertical="center"/>
    </xf>
    <xf numFmtId="0" fontId="0" fillId="14" borderId="5" xfId="0" applyFill="1" applyBorder="1" applyAlignment="1">
      <alignment vertical="center"/>
    </xf>
    <xf numFmtId="0" fontId="0" fillId="14" borderId="8" xfId="0" applyFill="1" applyBorder="1" applyAlignment="1">
      <alignment vertical="center"/>
    </xf>
    <xf numFmtId="0" fontId="0" fillId="14" borderId="7" xfId="0" applyFill="1" applyBorder="1" applyAlignment="1">
      <alignment vertical="center"/>
    </xf>
    <xf numFmtId="0" fontId="24" fillId="14" borderId="0" xfId="0" applyFont="1" applyFill="1" applyBorder="1" applyAlignment="1">
      <alignment vertical="center"/>
    </xf>
    <xf numFmtId="8" fontId="24" fillId="14" borderId="0" xfId="2" applyFont="1" applyFill="1" applyBorder="1" applyAlignment="1">
      <alignment vertical="center"/>
    </xf>
    <xf numFmtId="0" fontId="20" fillId="20" borderId="1" xfId="0" applyFont="1" applyFill="1" applyBorder="1"/>
    <xf numFmtId="0" fontId="20" fillId="20" borderId="2" xfId="0" applyFont="1" applyFill="1" applyBorder="1"/>
    <xf numFmtId="0" fontId="20" fillId="20" borderId="2" xfId="0" applyFont="1" applyFill="1" applyBorder="1" applyAlignment="1">
      <alignment horizontal="right"/>
    </xf>
    <xf numFmtId="0" fontId="20" fillId="20" borderId="2" xfId="0" applyFont="1" applyFill="1" applyBorder="1" applyAlignment="1">
      <alignment horizontal="left"/>
    </xf>
    <xf numFmtId="0" fontId="20" fillId="20" borderId="2" xfId="0" applyFont="1" applyFill="1" applyBorder="1" applyAlignment="1">
      <alignment horizontal="center"/>
    </xf>
    <xf numFmtId="0" fontId="20" fillId="20" borderId="3" xfId="0" applyFont="1" applyFill="1" applyBorder="1"/>
    <xf numFmtId="0" fontId="20" fillId="20" borderId="6" xfId="0" applyFont="1" applyFill="1" applyBorder="1"/>
    <xf numFmtId="0" fontId="20" fillId="20" borderId="7" xfId="0" applyFont="1" applyFill="1" applyBorder="1"/>
    <xf numFmtId="0" fontId="20" fillId="20" borderId="7" xfId="0" applyFont="1" applyFill="1" applyBorder="1" applyAlignment="1">
      <alignment horizontal="right"/>
    </xf>
    <xf numFmtId="0" fontId="20" fillId="20" borderId="8" xfId="0" applyFont="1" applyFill="1" applyBorder="1"/>
    <xf numFmtId="0" fontId="83" fillId="0" borderId="9" xfId="0" applyFont="1" applyBorder="1" applyAlignment="1">
      <alignment horizontal="left" vertical="center"/>
    </xf>
    <xf numFmtId="0" fontId="83" fillId="0" borderId="0" xfId="0" applyFont="1"/>
    <xf numFmtId="0" fontId="83" fillId="0" borderId="9" xfId="0" applyNumberFormat="1" applyFont="1" applyBorder="1" applyAlignment="1">
      <alignment horizontal="center" vertical="center"/>
    </xf>
    <xf numFmtId="0" fontId="30" fillId="3" borderId="9" xfId="8" quotePrefix="1" applyFont="1" applyFill="1" applyBorder="1" applyAlignment="1">
      <alignment horizontal="center" vertical="center"/>
    </xf>
    <xf numFmtId="0" fontId="30" fillId="0" borderId="9" xfId="8" quotePrefix="1" applyFont="1" applyFill="1" applyBorder="1" applyAlignment="1">
      <alignment horizontal="center" vertical="center"/>
    </xf>
    <xf numFmtId="0" fontId="31" fillId="9" borderId="9" xfId="8" applyFont="1" applyFill="1" applyBorder="1" applyAlignment="1">
      <alignment horizontal="center" vertical="center"/>
    </xf>
    <xf numFmtId="0" fontId="5" fillId="0" borderId="9" xfId="9" applyBorder="1" applyAlignment="1">
      <alignment horizontal="center" vertical="center"/>
    </xf>
    <xf numFmtId="0" fontId="5" fillId="0" borderId="0" xfId="9" applyAlignment="1">
      <alignment horizontal="center" vertical="center"/>
    </xf>
    <xf numFmtId="2" fontId="6" fillId="0" borderId="43" xfId="0" applyNumberFormat="1" applyFont="1" applyBorder="1" applyAlignment="1">
      <alignment horizontal="center" vertical="center"/>
    </xf>
    <xf numFmtId="2" fontId="55" fillId="0" borderId="71" xfId="0" applyNumberFormat="1" applyFont="1" applyBorder="1" applyAlignment="1">
      <alignment horizontal="center"/>
    </xf>
    <xf numFmtId="2" fontId="0" fillId="0" borderId="42" xfId="0" applyNumberFormat="1" applyBorder="1" applyAlignment="1">
      <alignment horizontal="center"/>
    </xf>
    <xf numFmtId="2" fontId="0" fillId="0" borderId="40" xfId="0" applyNumberFormat="1" applyBorder="1" applyAlignment="1">
      <alignment horizontal="center"/>
    </xf>
    <xf numFmtId="2" fontId="0" fillId="0" borderId="40" xfId="0" applyNumberFormat="1" applyFill="1" applyBorder="1" applyAlignment="1">
      <alignment horizontal="center"/>
    </xf>
    <xf numFmtId="2" fontId="0" fillId="15" borderId="40" xfId="0" applyNumberFormat="1" applyFill="1" applyBorder="1" applyAlignment="1">
      <alignment horizontal="center"/>
    </xf>
    <xf numFmtId="0" fontId="0" fillId="0" borderId="11" xfId="0" applyBorder="1" applyAlignment="1" applyProtection="1">
      <alignment horizontal="center" vertical="center"/>
    </xf>
    <xf numFmtId="0" fontId="83" fillId="0" borderId="9" xfId="0" applyFont="1" applyBorder="1" applyAlignment="1">
      <alignment horizontal="center"/>
    </xf>
    <xf numFmtId="0" fontId="0" fillId="0" borderId="0" xfId="0" applyFill="1" applyAlignment="1">
      <alignment vertical="center"/>
    </xf>
    <xf numFmtId="0" fontId="0" fillId="0" borderId="0" xfId="0" applyFill="1"/>
    <xf numFmtId="0" fontId="83" fillId="0" borderId="9" xfId="0" applyNumberFormat="1" applyFont="1" applyFill="1" applyBorder="1" applyAlignment="1">
      <alignment horizontal="center" vertical="center"/>
    </xf>
    <xf numFmtId="0" fontId="83" fillId="0" borderId="9" xfId="0" applyFont="1" applyFill="1" applyBorder="1" applyAlignment="1" applyProtection="1">
      <alignment horizontal="center" vertical="center" wrapText="1"/>
    </xf>
    <xf numFmtId="0" fontId="0" fillId="19" borderId="9" xfId="0" applyFill="1" applyBorder="1" applyAlignment="1" applyProtection="1">
      <alignment horizontal="center" vertical="center"/>
    </xf>
    <xf numFmtId="0" fontId="0" fillId="19" borderId="60" xfId="0" applyFill="1" applyBorder="1" applyAlignment="1" applyProtection="1">
      <alignment horizontal="center" vertical="center"/>
    </xf>
    <xf numFmtId="0" fontId="0" fillId="0" borderId="12" xfId="0" applyFill="1" applyBorder="1" applyAlignment="1" applyProtection="1">
      <alignment horizontal="center" vertical="center"/>
    </xf>
    <xf numFmtId="1" fontId="0" fillId="0" borderId="12" xfId="0" applyNumberFormat="1" applyFill="1" applyBorder="1" applyAlignment="1" applyProtection="1">
      <alignment horizontal="center" vertical="center"/>
    </xf>
    <xf numFmtId="0" fontId="0" fillId="14" borderId="83" xfId="0" applyFill="1" applyBorder="1" applyAlignment="1" applyProtection="1">
      <alignment horizontal="center" vertical="center"/>
    </xf>
    <xf numFmtId="1" fontId="0" fillId="14" borderId="83" xfId="0" applyNumberFormat="1" applyFill="1" applyBorder="1" applyAlignment="1" applyProtection="1">
      <alignment horizontal="center" vertical="center"/>
    </xf>
    <xf numFmtId="1" fontId="0" fillId="17" borderId="12" xfId="0" applyNumberFormat="1" applyFont="1" applyFill="1" applyBorder="1" applyAlignment="1" applyProtection="1">
      <alignment horizontal="center" vertical="center"/>
    </xf>
    <xf numFmtId="0" fontId="0" fillId="17" borderId="9" xfId="0" applyFill="1" applyBorder="1" applyAlignment="1" applyProtection="1">
      <alignment horizontal="center" vertical="center"/>
      <protection locked="0"/>
    </xf>
    <xf numFmtId="0" fontId="6" fillId="0" borderId="18" xfId="0" applyFont="1" applyBorder="1" applyAlignment="1" applyProtection="1">
      <alignment horizontal="center" vertical="center" wrapText="1"/>
      <protection locked="0"/>
    </xf>
    <xf numFmtId="0" fontId="0" fillId="13" borderId="0" xfId="0" applyFill="1" applyBorder="1" applyAlignment="1" applyProtection="1">
      <alignment horizontal="center" vertical="center"/>
      <protection locked="0"/>
    </xf>
    <xf numFmtId="0" fontId="0" fillId="12" borderId="9" xfId="0" applyFill="1" applyBorder="1" applyAlignment="1" applyProtection="1">
      <alignment horizontal="center" vertical="center"/>
    </xf>
    <xf numFmtId="0" fontId="0" fillId="12" borderId="60" xfId="0" applyFill="1" applyBorder="1" applyAlignment="1" applyProtection="1">
      <alignment horizontal="center" vertical="center"/>
    </xf>
    <xf numFmtId="0" fontId="3" fillId="0" borderId="9" xfId="9" applyFont="1" applyBorder="1"/>
    <xf numFmtId="0" fontId="0" fillId="0" borderId="9" xfId="0" applyFill="1" applyBorder="1" applyAlignment="1">
      <alignment horizontal="center"/>
    </xf>
    <xf numFmtId="2" fontId="0" fillId="0" borderId="42" xfId="0" applyNumberFormat="1" applyFill="1" applyBorder="1" applyAlignment="1">
      <alignment horizontal="center"/>
    </xf>
    <xf numFmtId="0" fontId="92" fillId="0" borderId="0" xfId="12" applyFont="1" applyAlignment="1">
      <alignment horizontal="center"/>
    </xf>
    <xf numFmtId="0" fontId="93" fillId="0" borderId="0" xfId="0" applyFont="1" applyAlignment="1">
      <alignment horizontal="center" vertical="center"/>
    </xf>
    <xf numFmtId="0" fontId="82" fillId="0" borderId="9" xfId="0" applyFont="1" applyFill="1" applyBorder="1" applyAlignment="1" applyProtection="1">
      <alignment horizontal="center" vertical="center"/>
    </xf>
    <xf numFmtId="0" fontId="83" fillId="0" borderId="9" xfId="0" applyFont="1" applyFill="1" applyBorder="1" applyAlignment="1">
      <alignment horizontal="center"/>
    </xf>
    <xf numFmtId="0" fontId="80" fillId="0" borderId="11" xfId="0" applyFont="1" applyBorder="1" applyAlignment="1" applyProtection="1">
      <alignment horizontal="left" vertical="center"/>
    </xf>
    <xf numFmtId="0" fontId="80" fillId="0" borderId="12" xfId="0" applyFont="1" applyBorder="1" applyAlignment="1" applyProtection="1">
      <alignment horizontal="left" vertical="center"/>
    </xf>
    <xf numFmtId="0" fontId="80" fillId="0" borderId="44" xfId="0" applyFont="1" applyBorder="1" applyAlignment="1" applyProtection="1">
      <alignment horizontal="center" vertical="center"/>
      <protection locked="0"/>
    </xf>
    <xf numFmtId="0" fontId="80" fillId="0" borderId="11" xfId="0" applyFont="1" applyBorder="1" applyAlignment="1" applyProtection="1">
      <alignment vertical="center"/>
      <protection locked="0"/>
    </xf>
    <xf numFmtId="0" fontId="80" fillId="0" borderId="11" xfId="0" applyFont="1" applyBorder="1" applyAlignment="1" applyProtection="1">
      <alignment horizontal="center" vertical="center"/>
      <protection locked="0"/>
    </xf>
    <xf numFmtId="0" fontId="83" fillId="0" borderId="44" xfId="0" applyFont="1" applyBorder="1" applyAlignment="1" applyProtection="1">
      <alignment horizontal="center" vertical="center"/>
      <protection locked="0"/>
    </xf>
    <xf numFmtId="0" fontId="83" fillId="0" borderId="11" xfId="0" applyFont="1" applyBorder="1" applyAlignment="1" applyProtection="1">
      <alignment horizontal="center" vertical="center"/>
    </xf>
    <xf numFmtId="0" fontId="83" fillId="0" borderId="45" xfId="0" applyFont="1" applyBorder="1" applyAlignment="1" applyProtection="1">
      <alignment vertical="center"/>
      <protection locked="0"/>
    </xf>
    <xf numFmtId="0" fontId="83" fillId="0" borderId="11" xfId="0" applyFont="1" applyBorder="1" applyAlignment="1" applyProtection="1">
      <alignment horizontal="left" vertical="center"/>
    </xf>
    <xf numFmtId="0" fontId="83" fillId="0" borderId="11" xfId="0" applyFont="1" applyBorder="1" applyAlignment="1" applyProtection="1">
      <alignment vertical="center"/>
      <protection locked="0"/>
    </xf>
    <xf numFmtId="0" fontId="83" fillId="0" borderId="11" xfId="0" applyFont="1" applyBorder="1" applyAlignment="1" applyProtection="1">
      <alignment horizontal="center" vertical="center"/>
      <protection locked="0"/>
    </xf>
    <xf numFmtId="0" fontId="80" fillId="0" borderId="44" xfId="0" applyFont="1" applyBorder="1" applyAlignment="1" applyProtection="1">
      <alignment horizontal="center" vertical="center"/>
    </xf>
    <xf numFmtId="0" fontId="80" fillId="0" borderId="16" xfId="0" applyFont="1" applyBorder="1" applyAlignment="1" applyProtection="1">
      <alignment horizontal="center" vertical="center"/>
    </xf>
    <xf numFmtId="2" fontId="80" fillId="0" borderId="11" xfId="0" applyNumberFormat="1" applyFont="1" applyBorder="1" applyAlignment="1" applyProtection="1">
      <alignment horizontal="center" vertical="center"/>
    </xf>
    <xf numFmtId="4" fontId="80" fillId="0" borderId="11" xfId="0" applyNumberFormat="1" applyFont="1" applyBorder="1" applyAlignment="1" applyProtection="1">
      <alignment vertical="center"/>
    </xf>
    <xf numFmtId="0" fontId="80" fillId="0" borderId="48" xfId="0" applyFont="1" applyBorder="1" applyAlignment="1" applyProtection="1">
      <alignment horizontal="center" vertical="center"/>
      <protection locked="0"/>
    </xf>
    <xf numFmtId="0" fontId="80" fillId="0" borderId="48" xfId="0" applyFont="1" applyBorder="1" applyAlignment="1" applyProtection="1">
      <alignment horizontal="center" vertical="center"/>
    </xf>
    <xf numFmtId="0" fontId="80" fillId="0" borderId="12" xfId="0" applyFont="1" applyBorder="1" applyAlignment="1" applyProtection="1">
      <alignment vertical="center"/>
      <protection locked="0"/>
    </xf>
    <xf numFmtId="0" fontId="80" fillId="0" borderId="18" xfId="0" applyFont="1" applyBorder="1" applyAlignment="1" applyProtection="1">
      <alignment horizontal="center" vertical="center"/>
    </xf>
    <xf numFmtId="2" fontId="80" fillId="0" borderId="12" xfId="0" applyNumberFormat="1" applyFont="1" applyBorder="1" applyAlignment="1" applyProtection="1">
      <alignment horizontal="center" vertical="center"/>
    </xf>
    <xf numFmtId="4" fontId="80" fillId="0" borderId="12" xfId="0" applyNumberFormat="1" applyFont="1" applyBorder="1" applyAlignment="1" applyProtection="1">
      <alignment vertical="center"/>
    </xf>
    <xf numFmtId="0" fontId="83" fillId="0" borderId="44" xfId="0" applyFont="1" applyBorder="1" applyAlignment="1" applyProtection="1">
      <alignment horizontal="center" vertical="center"/>
    </xf>
    <xf numFmtId="0" fontId="83" fillId="0" borderId="16" xfId="0" applyFont="1" applyBorder="1" applyAlignment="1" applyProtection="1">
      <alignment horizontal="center" vertical="center"/>
    </xf>
    <xf numFmtId="2" fontId="83" fillId="0" borderId="11" xfId="0" applyNumberFormat="1" applyFont="1" applyBorder="1" applyAlignment="1" applyProtection="1">
      <alignment horizontal="center" vertical="center"/>
    </xf>
    <xf numFmtId="4" fontId="83" fillId="0" borderId="11" xfId="0" applyNumberFormat="1" applyFont="1" applyBorder="1" applyAlignment="1" applyProtection="1">
      <alignment vertical="center"/>
    </xf>
    <xf numFmtId="0" fontId="83" fillId="0" borderId="48" xfId="0" applyFont="1" applyBorder="1" applyAlignment="1" applyProtection="1">
      <alignment horizontal="center" vertical="center"/>
      <protection locked="0"/>
    </xf>
    <xf numFmtId="0" fontId="83" fillId="0" borderId="48" xfId="0" applyFont="1" applyBorder="1" applyAlignment="1" applyProtection="1">
      <alignment horizontal="center" vertical="center"/>
    </xf>
    <xf numFmtId="0" fontId="83" fillId="0" borderId="12" xfId="0" applyFont="1" applyBorder="1" applyAlignment="1" applyProtection="1">
      <alignment vertical="center"/>
      <protection locked="0"/>
    </xf>
    <xf numFmtId="0" fontId="83" fillId="0" borderId="18" xfId="0" applyFont="1" applyBorder="1" applyAlignment="1" applyProtection="1">
      <alignment horizontal="center" vertical="center"/>
    </xf>
    <xf numFmtId="0" fontId="83" fillId="0" borderId="12" xfId="0" applyFont="1" applyBorder="1" applyAlignment="1" applyProtection="1">
      <alignment horizontal="left" vertical="center"/>
    </xf>
    <xf numFmtId="2" fontId="83" fillId="0" borderId="12" xfId="0" applyNumberFormat="1" applyFont="1" applyBorder="1" applyAlignment="1" applyProtection="1">
      <alignment horizontal="center" vertical="center"/>
    </xf>
    <xf numFmtId="4" fontId="83" fillId="0" borderId="12" xfId="0" applyNumberFormat="1" applyFont="1" applyBorder="1" applyAlignment="1" applyProtection="1">
      <alignment vertical="center"/>
    </xf>
    <xf numFmtId="0" fontId="80" fillId="0" borderId="12" xfId="0" applyFont="1" applyBorder="1" applyAlignment="1" applyProtection="1">
      <alignment horizontal="center" vertical="center"/>
      <protection locked="0"/>
    </xf>
    <xf numFmtId="0" fontId="83" fillId="0" borderId="12" xfId="0" applyFont="1" applyBorder="1" applyAlignment="1" applyProtection="1">
      <alignment horizontal="center" vertical="center"/>
      <protection locked="0"/>
    </xf>
    <xf numFmtId="4" fontId="80" fillId="0" borderId="38" xfId="0" applyNumberFormat="1" applyFont="1" applyBorder="1" applyAlignment="1" applyProtection="1">
      <alignment vertical="center"/>
    </xf>
    <xf numFmtId="4" fontId="83" fillId="0" borderId="38" xfId="0" applyNumberFormat="1" applyFont="1" applyBorder="1" applyAlignment="1" applyProtection="1">
      <alignment horizontal="right" vertical="center"/>
    </xf>
    <xf numFmtId="4" fontId="83" fillId="0" borderId="38" xfId="0" applyNumberFormat="1" applyFont="1" applyBorder="1" applyAlignment="1" applyProtection="1">
      <alignment vertical="center"/>
    </xf>
    <xf numFmtId="0" fontId="83" fillId="0" borderId="44" xfId="0" applyFont="1" applyBorder="1" applyAlignment="1">
      <alignment horizontal="center"/>
    </xf>
    <xf numFmtId="0" fontId="83" fillId="0" borderId="11" xfId="0" applyFont="1" applyBorder="1" applyAlignment="1">
      <alignment horizontal="center"/>
    </xf>
    <xf numFmtId="4" fontId="80" fillId="0" borderId="38" xfId="0" quotePrefix="1" applyNumberFormat="1" applyFont="1" applyBorder="1" applyAlignment="1" applyProtection="1">
      <alignment horizontal="right" vertical="center"/>
    </xf>
    <xf numFmtId="4" fontId="83" fillId="0" borderId="38" xfId="0" quotePrefix="1" applyNumberFormat="1" applyFont="1" applyBorder="1" applyAlignment="1" applyProtection="1">
      <alignment horizontal="right" vertical="center"/>
    </xf>
    <xf numFmtId="4" fontId="83" fillId="0" borderId="15" xfId="0" applyNumberFormat="1" applyFont="1" applyBorder="1" applyAlignment="1" applyProtection="1">
      <alignment vertical="center"/>
    </xf>
    <xf numFmtId="4" fontId="83" fillId="0" borderId="14" xfId="0" applyNumberFormat="1" applyFont="1" applyBorder="1" applyAlignment="1" applyProtection="1">
      <alignment vertical="center"/>
    </xf>
    <xf numFmtId="49" fontId="94" fillId="0" borderId="0" xfId="0" applyNumberFormat="1" applyFont="1" applyBorder="1" applyAlignment="1" applyProtection="1">
      <alignment horizontal="center" vertical="center"/>
    </xf>
    <xf numFmtId="0" fontId="83" fillId="0" borderId="0" xfId="0" applyFont="1" applyAlignment="1" applyProtection="1">
      <alignment vertical="center"/>
    </xf>
    <xf numFmtId="0" fontId="83" fillId="0" borderId="0" xfId="0" applyFont="1" applyAlignment="1" applyProtection="1">
      <alignment horizontal="center" vertical="center"/>
    </xf>
    <xf numFmtId="43" fontId="83" fillId="0" borderId="0" xfId="0" applyNumberFormat="1" applyFont="1" applyBorder="1" applyAlignment="1" applyProtection="1">
      <alignment horizontal="right" vertical="center"/>
    </xf>
    <xf numFmtId="49" fontId="83" fillId="0" borderId="0" xfId="0" applyNumberFormat="1" applyFont="1" applyBorder="1" applyAlignment="1" applyProtection="1">
      <alignment horizontal="center" vertical="center"/>
    </xf>
    <xf numFmtId="0" fontId="83" fillId="0" borderId="0" xfId="0" applyFont="1" applyBorder="1" applyAlignment="1" applyProtection="1">
      <alignment vertical="center"/>
    </xf>
    <xf numFmtId="43" fontId="83" fillId="0" borderId="0" xfId="0" applyNumberFormat="1" applyFont="1" applyBorder="1" applyAlignment="1" applyProtection="1">
      <alignment vertical="center"/>
    </xf>
    <xf numFmtId="4" fontId="83" fillId="0" borderId="0" xfId="0" applyNumberFormat="1" applyFont="1" applyBorder="1" applyAlignment="1" applyProtection="1">
      <alignment horizontal="right" vertical="center"/>
    </xf>
    <xf numFmtId="4" fontId="83" fillId="0" borderId="0" xfId="0" applyNumberFormat="1" applyFont="1" applyBorder="1" applyAlignment="1" applyProtection="1">
      <alignment vertical="center"/>
    </xf>
    <xf numFmtId="43" fontId="83" fillId="0" borderId="0" xfId="0" quotePrefix="1" applyNumberFormat="1" applyFont="1" applyBorder="1" applyAlignment="1" applyProtection="1">
      <alignment horizontal="right" vertical="center"/>
    </xf>
    <xf numFmtId="43" fontId="83" fillId="0" borderId="0" xfId="0" quotePrefix="1" applyNumberFormat="1" applyFont="1" applyAlignment="1" applyProtection="1">
      <alignment horizontal="right" vertical="center"/>
    </xf>
    <xf numFmtId="0" fontId="83" fillId="0" borderId="0" xfId="0" applyFont="1" applyBorder="1" applyAlignment="1" applyProtection="1">
      <alignment horizontal="center" vertical="center"/>
    </xf>
    <xf numFmtId="43" fontId="83" fillId="0" borderId="0" xfId="0" applyNumberFormat="1" applyFont="1" applyAlignment="1" applyProtection="1">
      <alignment vertical="center"/>
    </xf>
    <xf numFmtId="4" fontId="83" fillId="0" borderId="0" xfId="0" applyNumberFormat="1" applyFont="1" applyAlignment="1" applyProtection="1">
      <alignment vertical="center"/>
    </xf>
    <xf numFmtId="0" fontId="80"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80" fillId="0" borderId="0" xfId="0" applyFont="1" applyBorder="1" applyAlignment="1" applyProtection="1">
      <alignment vertical="center"/>
      <protection locked="0"/>
    </xf>
    <xf numFmtId="43" fontId="80" fillId="0" borderId="0" xfId="0" applyNumberFormat="1" applyFont="1" applyBorder="1" applyAlignment="1" applyProtection="1">
      <alignment vertical="center"/>
      <protection locked="0"/>
    </xf>
    <xf numFmtId="4" fontId="80" fillId="0" borderId="0" xfId="0" applyNumberFormat="1" applyFont="1" applyBorder="1" applyAlignment="1" applyProtection="1">
      <alignment vertical="center"/>
      <protection locked="0"/>
    </xf>
    <xf numFmtId="0" fontId="83" fillId="0" borderId="0" xfId="0" applyFont="1" applyAlignment="1" applyProtection="1">
      <alignment vertical="center"/>
      <protection locked="0"/>
    </xf>
    <xf numFmtId="0" fontId="83" fillId="0" borderId="0" xfId="0" applyFont="1" applyAlignment="1" applyProtection="1">
      <alignment horizontal="center" vertical="center"/>
      <protection locked="0"/>
    </xf>
    <xf numFmtId="0" fontId="83" fillId="0" borderId="0" xfId="0" applyFont="1" applyBorder="1" applyAlignment="1" applyProtection="1">
      <alignment vertical="center"/>
      <protection locked="0"/>
    </xf>
    <xf numFmtId="43" fontId="83" fillId="0" borderId="0" xfId="0" applyNumberFormat="1" applyFont="1" applyBorder="1" applyAlignment="1" applyProtection="1">
      <alignment vertical="center"/>
      <protection locked="0"/>
    </xf>
    <xf numFmtId="43" fontId="83" fillId="0" borderId="21" xfId="0" applyNumberFormat="1" applyFont="1" applyBorder="1" applyAlignment="1" applyProtection="1">
      <alignment horizontal="right" vertical="center"/>
      <protection locked="0"/>
    </xf>
    <xf numFmtId="4" fontId="83" fillId="0" borderId="0" xfId="0" applyNumberFormat="1" applyFont="1" applyBorder="1" applyAlignment="1" applyProtection="1">
      <alignment horizontal="right" vertical="center"/>
      <protection locked="0"/>
    </xf>
    <xf numFmtId="4" fontId="83" fillId="0" borderId="0" xfId="0" applyNumberFormat="1" applyFont="1" applyBorder="1" applyAlignment="1" applyProtection="1">
      <alignment vertical="center"/>
      <protection locked="0"/>
    </xf>
    <xf numFmtId="4" fontId="83" fillId="0" borderId="38" xfId="0" applyNumberFormat="1" applyFont="1" applyBorder="1" applyAlignment="1" applyProtection="1">
      <alignment horizontal="right" vertical="center"/>
      <protection locked="0"/>
    </xf>
    <xf numFmtId="43" fontId="83" fillId="0" borderId="0" xfId="0" applyNumberFormat="1" applyFont="1" applyBorder="1" applyAlignment="1" applyProtection="1">
      <alignment horizontal="right" vertical="center"/>
      <protection locked="0"/>
    </xf>
    <xf numFmtId="43" fontId="80" fillId="0" borderId="0" xfId="0" quotePrefix="1" applyNumberFormat="1" applyFont="1" applyBorder="1" applyAlignment="1" applyProtection="1">
      <alignment horizontal="right" vertical="center"/>
      <protection locked="0"/>
    </xf>
    <xf numFmtId="4" fontId="80" fillId="0" borderId="0" xfId="0" quotePrefix="1" applyNumberFormat="1" applyFont="1" applyBorder="1" applyAlignment="1" applyProtection="1">
      <alignment horizontal="right" vertical="center"/>
    </xf>
    <xf numFmtId="43" fontId="83" fillId="0" borderId="0" xfId="0" quotePrefix="1" applyNumberFormat="1" applyFont="1" applyBorder="1" applyAlignment="1" applyProtection="1">
      <alignment horizontal="right" vertical="center"/>
      <protection locked="0"/>
    </xf>
    <xf numFmtId="4" fontId="83" fillId="0" borderId="0" xfId="0" quotePrefix="1" applyNumberFormat="1" applyFont="1" applyBorder="1" applyAlignment="1" applyProtection="1">
      <alignment horizontal="right" vertical="center"/>
    </xf>
    <xf numFmtId="43" fontId="83" fillId="0" borderId="0" xfId="0" quotePrefix="1" applyNumberFormat="1" applyFont="1" applyAlignment="1" applyProtection="1">
      <alignment horizontal="right" vertical="center"/>
      <protection locked="0"/>
    </xf>
    <xf numFmtId="0" fontId="83" fillId="0" borderId="0" xfId="0" applyFont="1" applyBorder="1" applyAlignment="1" applyProtection="1">
      <alignment horizontal="center" vertical="center"/>
      <protection locked="0"/>
    </xf>
    <xf numFmtId="43" fontId="83" fillId="0" borderId="0" xfId="0" applyNumberFormat="1" applyFont="1" applyAlignment="1" applyProtection="1">
      <alignment vertical="center"/>
      <protection locked="0"/>
    </xf>
    <xf numFmtId="4" fontId="83" fillId="0" borderId="0" xfId="0" applyNumberFormat="1" applyFont="1" applyAlignment="1" applyProtection="1">
      <alignment vertical="center"/>
      <protection locked="0"/>
    </xf>
    <xf numFmtId="0" fontId="83" fillId="17" borderId="11" xfId="0" applyFont="1" applyFill="1" applyBorder="1" applyAlignment="1" applyProtection="1">
      <alignment vertical="center"/>
      <protection locked="0"/>
    </xf>
    <xf numFmtId="0" fontId="83" fillId="0" borderId="0" xfId="0" quotePrefix="1" applyFont="1" applyAlignment="1" applyProtection="1">
      <alignment horizontal="right" vertical="center"/>
    </xf>
    <xf numFmtId="0" fontId="86" fillId="0" borderId="0" xfId="0" applyFont="1" applyAlignment="1" applyProtection="1">
      <alignment horizontal="center" vertical="center"/>
    </xf>
    <xf numFmtId="0" fontId="83" fillId="0" borderId="0" xfId="0" quotePrefix="1" applyFont="1" applyAlignment="1" applyProtection="1">
      <alignment horizontal="right" vertical="center"/>
      <protection locked="0"/>
    </xf>
    <xf numFmtId="43" fontId="86" fillId="0" borderId="0" xfId="0" applyNumberFormat="1" applyFont="1" applyAlignment="1" applyProtection="1">
      <alignment horizontal="right" vertical="center"/>
    </xf>
    <xf numFmtId="4" fontId="83" fillId="0" borderId="35" xfId="0" applyNumberFormat="1" applyFont="1" applyBorder="1" applyAlignment="1" applyProtection="1">
      <alignment vertical="center"/>
    </xf>
    <xf numFmtId="4" fontId="83" fillId="0" borderId="44" xfId="0" applyNumberFormat="1" applyFont="1" applyBorder="1" applyAlignment="1" applyProtection="1">
      <alignment vertical="center"/>
    </xf>
    <xf numFmtId="4" fontId="83" fillId="0" borderId="46" xfId="0" applyNumberFormat="1" applyFont="1" applyBorder="1" applyAlignment="1" applyProtection="1">
      <alignment vertical="center"/>
    </xf>
    <xf numFmtId="4" fontId="86" fillId="0" borderId="17" xfId="2" applyNumberFormat="1" applyFont="1" applyBorder="1" applyAlignment="1" applyProtection="1">
      <alignment vertical="center"/>
    </xf>
    <xf numFmtId="4" fontId="86" fillId="0" borderId="47" xfId="2" applyNumberFormat="1" applyFont="1" applyBorder="1" applyAlignment="1" applyProtection="1">
      <alignment vertical="center"/>
    </xf>
    <xf numFmtId="0" fontId="83" fillId="0" borderId="12" xfId="0" applyFont="1" applyBorder="1" applyAlignment="1" applyProtection="1">
      <alignment horizontal="center" vertical="center"/>
    </xf>
    <xf numFmtId="43" fontId="83" fillId="0" borderId="21" xfId="0" quotePrefix="1" applyNumberFormat="1" applyFont="1" applyBorder="1" applyAlignment="1" applyProtection="1">
      <alignment horizontal="right" vertical="center"/>
    </xf>
    <xf numFmtId="0" fontId="20" fillId="20" borderId="7" xfId="0" applyFont="1" applyFill="1" applyBorder="1" applyAlignment="1">
      <alignment horizontal="left"/>
    </xf>
    <xf numFmtId="0" fontId="7" fillId="17" borderId="6" xfId="0" applyFont="1" applyFill="1" applyBorder="1" applyAlignment="1" applyProtection="1">
      <alignment horizontal="center" vertical="center"/>
      <protection locked="0"/>
    </xf>
    <xf numFmtId="0" fontId="7" fillId="17" borderId="54"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7" fillId="0" borderId="9" xfId="0"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172" fontId="0" fillId="13" borderId="63" xfId="0" applyNumberFormat="1" applyFill="1" applyBorder="1" applyAlignment="1" applyProtection="1">
      <alignment horizontal="center" vertical="center"/>
      <protection locked="0"/>
    </xf>
    <xf numFmtId="172" fontId="0" fillId="13" borderId="66" xfId="0" applyNumberForma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Protection="1">
      <protection locked="0"/>
    </xf>
    <xf numFmtId="0" fontId="0" fillId="0" borderId="5" xfId="0" applyBorder="1" applyProtection="1">
      <protection locked="0"/>
    </xf>
    <xf numFmtId="0" fontId="7" fillId="17" borderId="0" xfId="0" applyFont="1" applyFill="1" applyBorder="1" applyAlignment="1" applyProtection="1">
      <alignment horizontal="center" vertical="center"/>
      <protection locked="0"/>
    </xf>
    <xf numFmtId="0" fontId="62" fillId="0" borderId="10" xfId="0" applyFont="1" applyBorder="1" applyAlignment="1" applyProtection="1">
      <alignment vertical="center"/>
      <protection locked="0"/>
    </xf>
    <xf numFmtId="0" fontId="0" fillId="13" borderId="10" xfId="0" applyFill="1" applyBorder="1" applyAlignment="1" applyProtection="1">
      <alignment horizontal="center" vertical="center"/>
      <protection locked="0"/>
    </xf>
    <xf numFmtId="0" fontId="6" fillId="0" borderId="10" xfId="0" applyFont="1" applyBorder="1" applyAlignment="1" applyProtection="1">
      <alignment vertical="center" wrapText="1"/>
      <protection locked="0"/>
    </xf>
    <xf numFmtId="0" fontId="0" fillId="0" borderId="10" xfId="0" applyBorder="1" applyProtection="1">
      <protection locked="0"/>
    </xf>
    <xf numFmtId="0" fontId="62" fillId="0" borderId="10" xfId="0" applyFont="1" applyBorder="1" applyAlignment="1" applyProtection="1">
      <alignment vertical="center" wrapText="1"/>
      <protection locked="0"/>
    </xf>
    <xf numFmtId="1" fontId="0" fillId="0" borderId="79" xfId="0" applyNumberFormat="1" applyFont="1" applyBorder="1" applyAlignment="1" applyProtection="1">
      <alignment horizontal="center" vertical="center"/>
    </xf>
    <xf numFmtId="1" fontId="0" fillId="0" borderId="12" xfId="0" applyNumberFormat="1" applyFont="1" applyBorder="1" applyAlignment="1" applyProtection="1">
      <alignment horizontal="center" vertical="center"/>
    </xf>
    <xf numFmtId="0" fontId="0" fillId="0" borderId="0" xfId="0" applyBorder="1" applyAlignment="1" applyProtection="1">
      <protection locked="0"/>
    </xf>
    <xf numFmtId="1" fontId="0" fillId="18" borderId="83" xfId="0" applyNumberFormat="1" applyFont="1" applyFill="1" applyBorder="1" applyAlignment="1" applyProtection="1">
      <alignment horizontal="center" vertical="center"/>
    </xf>
    <xf numFmtId="1" fontId="0" fillId="0" borderId="12" xfId="0" applyNumberFormat="1" applyBorder="1" applyAlignment="1" applyProtection="1">
      <alignment horizontal="center" vertical="center"/>
    </xf>
    <xf numFmtId="0" fontId="89"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33" xfId="0" applyFont="1" applyBorder="1" applyAlignment="1" applyProtection="1">
      <alignment vertical="center"/>
      <protection locked="0"/>
    </xf>
    <xf numFmtId="0" fontId="0" fillId="0" borderId="11" xfId="0" applyFont="1" applyBorder="1"/>
    <xf numFmtId="2" fontId="0" fillId="0" borderId="11" xfId="0" applyNumberFormat="1" applyFont="1" applyFill="1" applyBorder="1"/>
    <xf numFmtId="43" fontId="0" fillId="0" borderId="16"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vertical="center"/>
    </xf>
    <xf numFmtId="14" fontId="96" fillId="0" borderId="0" xfId="0" applyNumberFormat="1" applyFont="1" applyAlignment="1">
      <alignment vertical="center"/>
    </xf>
    <xf numFmtId="0" fontId="96" fillId="0" borderId="0" xfId="0" applyFont="1" applyAlignment="1">
      <alignment vertical="center"/>
    </xf>
    <xf numFmtId="0" fontId="96" fillId="0" borderId="0" xfId="0" applyFont="1" applyAlignment="1">
      <alignment vertical="center" wrapText="1"/>
    </xf>
    <xf numFmtId="0" fontId="96" fillId="0" borderId="0" xfId="0" applyFont="1" applyFill="1" applyBorder="1" applyAlignment="1">
      <alignment vertical="center"/>
    </xf>
    <xf numFmtId="0" fontId="96" fillId="0" borderId="0" xfId="0" applyFont="1" applyAlignment="1">
      <alignment horizontal="center" vertical="center"/>
    </xf>
    <xf numFmtId="0" fontId="97" fillId="0" borderId="0" xfId="12" applyFont="1" applyAlignment="1">
      <alignment horizontal="center" vertical="center"/>
    </xf>
    <xf numFmtId="0" fontId="0" fillId="0" borderId="0" xfId="0" applyFont="1" applyProtection="1">
      <protection locked="0"/>
    </xf>
    <xf numFmtId="171" fontId="0" fillId="13" borderId="9" xfId="0" applyNumberFormat="1" applyFont="1" applyFill="1" applyBorder="1" applyAlignment="1" applyProtection="1">
      <alignment horizontal="center" vertical="center"/>
    </xf>
    <xf numFmtId="171" fontId="0" fillId="13" borderId="60" xfId="0" applyNumberFormat="1" applyFont="1" applyFill="1" applyBorder="1" applyAlignment="1" applyProtection="1">
      <alignment horizontal="center" vertical="center"/>
    </xf>
    <xf numFmtId="0" fontId="0" fillId="0" borderId="7" xfId="0" applyFont="1" applyBorder="1" applyProtection="1">
      <protection locked="0"/>
    </xf>
    <xf numFmtId="0" fontId="0" fillId="0" borderId="0" xfId="0" applyFont="1" applyBorder="1" applyProtection="1">
      <protection locked="0"/>
    </xf>
    <xf numFmtId="1" fontId="0" fillId="14" borderId="83" xfId="0" applyNumberFormat="1" applyFont="1" applyFill="1" applyBorder="1" applyAlignment="1" applyProtection="1">
      <alignment horizontal="center" vertical="center"/>
    </xf>
    <xf numFmtId="1" fontId="7" fillId="0" borderId="15" xfId="0" applyNumberFormat="1" applyFont="1" applyFill="1" applyBorder="1" applyAlignment="1" applyProtection="1">
      <alignment vertical="center"/>
      <protection locked="0"/>
    </xf>
    <xf numFmtId="43" fontId="7" fillId="0" borderId="16" xfId="0" applyNumberFormat="1" applyFont="1" applyFill="1" applyBorder="1" applyAlignment="1" applyProtection="1">
      <alignment vertical="center"/>
      <protection locked="0"/>
    </xf>
    <xf numFmtId="0" fontId="0" fillId="0" borderId="11" xfId="0" applyFont="1" applyFill="1" applyBorder="1" applyAlignment="1">
      <alignment horizontal="left"/>
    </xf>
    <xf numFmtId="0" fontId="7" fillId="0" borderId="41" xfId="0" applyFont="1" applyFill="1" applyBorder="1" applyAlignment="1">
      <alignment horizontal="center"/>
    </xf>
    <xf numFmtId="0" fontId="0" fillId="0" borderId="0" xfId="0" applyAlignment="1">
      <alignment horizontal="center" vertical="center"/>
    </xf>
    <xf numFmtId="0" fontId="55" fillId="0" borderId="70" xfId="0" applyFont="1" applyBorder="1" applyAlignment="1">
      <alignment horizontal="center"/>
    </xf>
    <xf numFmtId="0" fontId="30" fillId="0" borderId="9" xfId="0" quotePrefix="1" applyFont="1" applyFill="1" applyBorder="1" applyAlignment="1">
      <alignment horizontal="right" vertical="center"/>
    </xf>
    <xf numFmtId="0" fontId="83" fillId="0" borderId="9" xfId="0" applyFont="1" applyBorder="1" applyAlignment="1">
      <alignment horizontal="right"/>
    </xf>
    <xf numFmtId="0" fontId="83" fillId="9" borderId="9" xfId="0" applyFont="1" applyFill="1" applyBorder="1" applyAlignment="1">
      <alignment horizontal="right" vertical="center"/>
    </xf>
    <xf numFmtId="0" fontId="83" fillId="0" borderId="9" xfId="0" applyFont="1" applyFill="1" applyBorder="1" applyAlignment="1">
      <alignment horizontal="right" vertical="center"/>
    </xf>
    <xf numFmtId="0" fontId="88" fillId="0" borderId="9" xfId="0" applyFont="1" applyFill="1" applyBorder="1" applyAlignment="1">
      <alignment horizontal="right" vertical="center"/>
    </xf>
    <xf numFmtId="0" fontId="86" fillId="9" borderId="9"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166" fontId="80" fillId="9" borderId="9" xfId="0" applyNumberFormat="1" applyFont="1" applyFill="1" applyBorder="1" applyAlignment="1">
      <alignment horizontal="center" vertical="center"/>
    </xf>
    <xf numFmtId="166" fontId="80" fillId="9" borderId="9" xfId="5" applyNumberFormat="1" applyFont="1" applyFill="1" applyBorder="1" applyAlignment="1">
      <alignment horizontal="center" vertical="center"/>
    </xf>
    <xf numFmtId="166" fontId="83" fillId="9" borderId="9" xfId="0" applyNumberFormat="1" applyFont="1" applyFill="1" applyBorder="1" applyAlignment="1">
      <alignment horizontal="center" vertical="center"/>
    </xf>
    <xf numFmtId="166" fontId="83" fillId="9" borderId="9" xfId="5" applyNumberFormat="1" applyFont="1" applyFill="1" applyBorder="1" applyAlignment="1">
      <alignment horizontal="center" vertical="center"/>
    </xf>
    <xf numFmtId="166" fontId="83" fillId="9" borderId="9" xfId="2" applyNumberFormat="1" applyFont="1" applyFill="1" applyBorder="1" applyAlignment="1" applyProtection="1">
      <alignment horizontal="center" vertical="center"/>
      <protection locked="0"/>
    </xf>
    <xf numFmtId="166" fontId="83" fillId="8" borderId="9" xfId="2" applyNumberFormat="1" applyFont="1" applyFill="1" applyBorder="1" applyAlignment="1" applyProtection="1">
      <alignment horizontal="center" vertical="center"/>
      <protection locked="0"/>
    </xf>
    <xf numFmtId="166" fontId="83" fillId="0" borderId="9" xfId="2" applyNumberFormat="1" applyFont="1" applyBorder="1" applyAlignment="1" applyProtection="1">
      <alignment horizontal="center" vertical="center"/>
      <protection locked="0"/>
    </xf>
    <xf numFmtId="166" fontId="85" fillId="0" borderId="9" xfId="2" applyNumberFormat="1" applyFont="1" applyBorder="1" applyAlignment="1">
      <alignment horizontal="center" vertical="center"/>
    </xf>
    <xf numFmtId="166" fontId="83" fillId="0" borderId="9" xfId="2" applyNumberFormat="1" applyFont="1" applyBorder="1" applyAlignment="1">
      <alignment horizontal="center" vertical="center"/>
    </xf>
    <xf numFmtId="166" fontId="83" fillId="9" borderId="9" xfId="2" applyNumberFormat="1" applyFont="1" applyFill="1" applyBorder="1" applyAlignment="1">
      <alignment horizontal="center" vertical="center"/>
    </xf>
    <xf numFmtId="166" fontId="83" fillId="0" borderId="9" xfId="2" applyNumberFormat="1" applyFont="1" applyFill="1" applyBorder="1" applyAlignment="1">
      <alignment horizontal="center" vertical="center"/>
    </xf>
    <xf numFmtId="166" fontId="83" fillId="11" borderId="9" xfId="2" applyNumberFormat="1" applyFont="1" applyFill="1" applyBorder="1" applyAlignment="1" applyProtection="1">
      <alignment horizontal="center" vertical="center"/>
      <protection locked="0"/>
    </xf>
    <xf numFmtId="166" fontId="87" fillId="0" borderId="0" xfId="2" applyNumberFormat="1" applyFont="1" applyBorder="1" applyAlignment="1">
      <alignment horizontal="center" vertical="center"/>
    </xf>
    <xf numFmtId="166" fontId="37" fillId="0" borderId="0" xfId="2" applyNumberFormat="1" applyFont="1" applyBorder="1" applyAlignment="1">
      <alignment horizontal="center" vertical="center"/>
    </xf>
    <xf numFmtId="166" fontId="37" fillId="0" borderId="0" xfId="2" applyNumberFormat="1" applyFont="1" applyAlignment="1">
      <alignment horizontal="center" vertical="center"/>
    </xf>
    <xf numFmtId="0" fontId="83" fillId="8" borderId="22" xfId="0" applyFont="1" applyFill="1" applyBorder="1" applyAlignment="1">
      <alignment horizontal="center" vertical="center"/>
    </xf>
    <xf numFmtId="0" fontId="83" fillId="8" borderId="22" xfId="0" applyFont="1" applyFill="1" applyBorder="1" applyAlignment="1">
      <alignment horizontal="center" vertical="center" wrapText="1"/>
    </xf>
    <xf numFmtId="0" fontId="83" fillId="0" borderId="22" xfId="0" applyFont="1" applyBorder="1" applyAlignment="1">
      <alignment horizontal="center" vertical="center"/>
    </xf>
    <xf numFmtId="0" fontId="83" fillId="0" borderId="22" xfId="0" applyFont="1" applyFill="1" applyBorder="1" applyAlignment="1">
      <alignment horizontal="center" vertical="center"/>
    </xf>
    <xf numFmtId="0" fontId="80" fillId="0" borderId="9" xfId="0" applyFont="1" applyFill="1" applyBorder="1" applyAlignment="1">
      <alignment horizontal="center" vertical="center"/>
    </xf>
    <xf numFmtId="0" fontId="83" fillId="8" borderId="9" xfId="0" applyFont="1" applyFill="1" applyBorder="1" applyAlignment="1">
      <alignment horizontal="center" vertical="center"/>
    </xf>
    <xf numFmtId="166" fontId="83" fillId="0" borderId="9" xfId="2" applyNumberFormat="1" applyFont="1" applyFill="1" applyBorder="1" applyAlignment="1" applyProtection="1">
      <alignment horizontal="center" vertical="center"/>
      <protection locked="0"/>
    </xf>
    <xf numFmtId="0" fontId="83" fillId="8" borderId="9" xfId="0" applyFont="1" applyFill="1" applyBorder="1" applyAlignment="1">
      <alignment horizontal="right" vertical="center"/>
    </xf>
    <xf numFmtId="0" fontId="83" fillId="0" borderId="9" xfId="0" applyFont="1" applyBorder="1" applyAlignment="1">
      <alignment horizontal="right" vertical="center"/>
    </xf>
    <xf numFmtId="0" fontId="85" fillId="0" borderId="9" xfId="0" quotePrefix="1" applyFont="1" applyBorder="1" applyAlignment="1">
      <alignment horizontal="right" vertical="center"/>
    </xf>
    <xf numFmtId="0" fontId="83" fillId="0" borderId="9" xfId="0" quotePrefix="1" applyFont="1" applyBorder="1" applyAlignment="1">
      <alignment horizontal="right" vertical="center"/>
    </xf>
    <xf numFmtId="0" fontId="83" fillId="11" borderId="9" xfId="0" applyFont="1" applyFill="1" applyBorder="1" applyAlignment="1">
      <alignment horizontal="right" vertical="center"/>
    </xf>
    <xf numFmtId="0" fontId="83" fillId="0" borderId="0" xfId="0" applyFont="1" applyAlignment="1">
      <alignment horizontal="right" vertical="center"/>
    </xf>
    <xf numFmtId="0" fontId="83" fillId="0" borderId="0" xfId="0" applyFont="1" applyBorder="1" applyAlignment="1">
      <alignment horizontal="left" vertical="center"/>
    </xf>
    <xf numFmtId="0" fontId="68" fillId="0" borderId="0" xfId="12" applyFont="1" applyAlignment="1">
      <alignment horizontal="center" vertical="center"/>
    </xf>
    <xf numFmtId="0" fontId="81" fillId="0" borderId="0" xfId="0" applyFont="1" applyFill="1" applyBorder="1" applyAlignment="1">
      <alignment horizontal="center" vertical="center"/>
    </xf>
    <xf numFmtId="0" fontId="83" fillId="0" borderId="22" xfId="0" applyFont="1" applyFill="1" applyBorder="1" applyAlignment="1">
      <alignment horizontal="center" vertical="top" wrapText="1"/>
    </xf>
    <xf numFmtId="0" fontId="55" fillId="0" borderId="70" xfId="0" applyFont="1" applyBorder="1" applyAlignment="1"/>
    <xf numFmtId="0" fontId="7" fillId="0" borderId="73" xfId="0" applyFont="1" applyBorder="1" applyAlignment="1"/>
    <xf numFmtId="0" fontId="0" fillId="0" borderId="0" xfId="0" applyAlignment="1"/>
    <xf numFmtId="2" fontId="0" fillId="0" borderId="0" xfId="0" applyNumberFormat="1" applyAlignment="1">
      <alignment horizontal="center"/>
    </xf>
    <xf numFmtId="0" fontId="55" fillId="0" borderId="70" xfId="0" applyFont="1" applyBorder="1" applyAlignment="1">
      <alignment horizontal="left"/>
    </xf>
    <xf numFmtId="0" fontId="0" fillId="0" borderId="41" xfId="0" applyBorder="1" applyAlignment="1">
      <alignment horizontal="left"/>
    </xf>
    <xf numFmtId="0" fontId="7" fillId="0" borderId="41" xfId="0" applyFont="1" applyBorder="1" applyAlignment="1">
      <alignment horizontal="left"/>
    </xf>
    <xf numFmtId="0" fontId="7" fillId="0" borderId="39" xfId="0" applyFont="1" applyBorder="1" applyAlignment="1">
      <alignment horizontal="left"/>
    </xf>
    <xf numFmtId="0" fontId="7" fillId="0" borderId="50" xfId="0" applyFont="1" applyBorder="1" applyAlignment="1">
      <alignment horizontal="left"/>
    </xf>
    <xf numFmtId="0" fontId="0" fillId="0" borderId="39" xfId="0" applyFill="1" applyBorder="1" applyAlignment="1">
      <alignment horizontal="left"/>
    </xf>
    <xf numFmtId="0" fontId="63" fillId="0" borderId="39" xfId="0" applyFont="1" applyBorder="1" applyAlignment="1">
      <alignment horizontal="left"/>
    </xf>
    <xf numFmtId="0" fontId="0" fillId="15" borderId="39" xfId="0" applyFill="1" applyBorder="1" applyAlignment="1">
      <alignment horizontal="left"/>
    </xf>
    <xf numFmtId="0" fontId="0" fillId="0" borderId="0" xfId="0" applyAlignment="1">
      <alignment horizontal="left"/>
    </xf>
    <xf numFmtId="0" fontId="0" fillId="0" borderId="74" xfId="0" applyBorder="1" applyAlignment="1"/>
    <xf numFmtId="0" fontId="0" fillId="0" borderId="73" xfId="0" applyBorder="1" applyAlignment="1"/>
    <xf numFmtId="0" fontId="7" fillId="0" borderId="58" xfId="0" applyFont="1" applyBorder="1" applyAlignment="1"/>
    <xf numFmtId="0" fontId="0" fillId="0" borderId="73" xfId="0" applyFill="1" applyBorder="1" applyAlignment="1"/>
    <xf numFmtId="0" fontId="7" fillId="0" borderId="73" xfId="0" applyFont="1" applyFill="1" applyBorder="1" applyAlignment="1"/>
    <xf numFmtId="0" fontId="0" fillId="15" borderId="73" xfId="0" applyFill="1" applyBorder="1" applyAlignment="1"/>
    <xf numFmtId="16" fontId="7" fillId="0" borderId="73" xfId="0" applyNumberFormat="1" applyFont="1" applyFill="1" applyBorder="1" applyAlignment="1"/>
    <xf numFmtId="0" fontId="7" fillId="0" borderId="74" xfId="0" applyFont="1" applyBorder="1" applyAlignment="1"/>
    <xf numFmtId="16" fontId="0" fillId="0" borderId="73" xfId="0" applyNumberFormat="1" applyBorder="1" applyAlignment="1"/>
    <xf numFmtId="0" fontId="0" fillId="0" borderId="49" xfId="0" applyBorder="1" applyAlignment="1"/>
    <xf numFmtId="166" fontId="83" fillId="0" borderId="9" xfId="0" applyNumberFormat="1" applyFont="1" applyBorder="1" applyAlignment="1" applyProtection="1">
      <alignment horizontal="center" vertical="center"/>
    </xf>
    <xf numFmtId="166" fontId="83" fillId="0" borderId="9" xfId="0" applyNumberFormat="1" applyFont="1" applyFill="1" applyBorder="1" applyAlignment="1" applyProtection="1">
      <alignment horizontal="center" vertical="center"/>
    </xf>
    <xf numFmtId="49" fontId="83" fillId="8" borderId="9" xfId="0" applyNumberFormat="1" applyFont="1" applyFill="1" applyBorder="1" applyAlignment="1">
      <alignment vertical="center" wrapText="1"/>
    </xf>
    <xf numFmtId="0" fontId="83" fillId="8" borderId="9" xfId="0" applyFont="1" applyFill="1" applyBorder="1" applyAlignment="1">
      <alignment vertical="center"/>
    </xf>
    <xf numFmtId="0" fontId="83" fillId="0" borderId="10" xfId="0" applyFont="1" applyBorder="1" applyAlignment="1">
      <alignment horizontal="center" vertical="center"/>
    </xf>
    <xf numFmtId="0" fontId="83" fillId="11" borderId="10"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10" xfId="0" applyFont="1" applyFill="1" applyBorder="1" applyAlignment="1">
      <alignment horizontal="center" vertical="center"/>
    </xf>
    <xf numFmtId="0" fontId="6" fillId="0" borderId="0" xfId="0" applyFont="1" applyFill="1" applyAlignment="1">
      <alignment horizontal="center" vertical="center"/>
    </xf>
    <xf numFmtId="0" fontId="80" fillId="0" borderId="10" xfId="0" applyFont="1" applyFill="1" applyBorder="1" applyAlignment="1">
      <alignment horizontal="center" vertical="center"/>
    </xf>
    <xf numFmtId="0" fontId="83" fillId="8" borderId="10" xfId="0" applyFont="1" applyFill="1" applyBorder="1" applyAlignment="1">
      <alignment horizontal="center" vertical="center"/>
    </xf>
    <xf numFmtId="0" fontId="83" fillId="0" borderId="0" xfId="0" applyFont="1" applyBorder="1" applyAlignment="1">
      <alignment horizontal="center"/>
    </xf>
    <xf numFmtId="0" fontId="83" fillId="0" borderId="0" xfId="0" applyFont="1" applyFill="1" applyBorder="1" applyAlignment="1">
      <alignment horizontal="center"/>
    </xf>
    <xf numFmtId="0" fontId="80" fillId="0" borderId="0" xfId="0" applyFont="1" applyBorder="1" applyAlignment="1">
      <alignment horizontal="center"/>
    </xf>
    <xf numFmtId="0" fontId="31" fillId="0" borderId="10" xfId="0" applyFont="1" applyBorder="1" applyAlignment="1">
      <alignment vertical="center"/>
    </xf>
    <xf numFmtId="0" fontId="80" fillId="11" borderId="10" xfId="0" applyFont="1" applyFill="1" applyBorder="1" applyAlignment="1">
      <alignment vertical="center"/>
    </xf>
    <xf numFmtId="0" fontId="83" fillId="0" borderId="10" xfId="0" applyFont="1" applyBorder="1" applyAlignment="1">
      <alignment horizontal="left" vertical="center"/>
    </xf>
    <xf numFmtId="0" fontId="83" fillId="0" borderId="10" xfId="0" applyFont="1" applyBorder="1"/>
    <xf numFmtId="0" fontId="83" fillId="11" borderId="10" xfId="0" applyFont="1" applyFill="1" applyBorder="1" applyAlignment="1">
      <alignment vertical="center"/>
    </xf>
    <xf numFmtId="0" fontId="83" fillId="0" borderId="10" xfId="0" applyFont="1" applyFill="1" applyBorder="1" applyAlignment="1">
      <alignment vertical="center"/>
    </xf>
    <xf numFmtId="0" fontId="83" fillId="0" borderId="10" xfId="0" applyFont="1" applyFill="1" applyBorder="1"/>
    <xf numFmtId="0" fontId="80" fillId="0" borderId="10" xfId="0" applyFont="1" applyFill="1" applyBorder="1" applyAlignment="1">
      <alignment vertical="center"/>
    </xf>
    <xf numFmtId="0" fontId="83" fillId="0" borderId="22" xfId="0" applyFont="1" applyFill="1" applyBorder="1" applyAlignment="1">
      <alignment horizontal="center" vertical="top"/>
    </xf>
    <xf numFmtId="0" fontId="31" fillId="16" borderId="9" xfId="0" applyFont="1" applyFill="1" applyBorder="1" applyAlignment="1">
      <alignment horizontal="center" vertical="center"/>
    </xf>
    <xf numFmtId="0" fontId="83" fillId="0" borderId="22" xfId="0" applyFont="1" applyFill="1" applyBorder="1" applyAlignment="1">
      <alignment horizontal="center"/>
    </xf>
    <xf numFmtId="0" fontId="83" fillId="0" borderId="16" xfId="0" applyFont="1" applyBorder="1" applyAlignment="1">
      <alignment horizontal="center" vertical="center"/>
    </xf>
    <xf numFmtId="0" fontId="98" fillId="0" borderId="0" xfId="0" applyFont="1" applyBorder="1" applyAlignment="1">
      <alignment horizontal="left" vertical="center"/>
    </xf>
    <xf numFmtId="0" fontId="83" fillId="0" borderId="9" xfId="0" applyFont="1" applyFill="1" applyBorder="1" applyAlignment="1">
      <alignment horizontal="right"/>
    </xf>
    <xf numFmtId="166" fontId="83" fillId="0" borderId="9" xfId="0" applyNumberFormat="1" applyFont="1" applyFill="1" applyBorder="1" applyAlignment="1">
      <alignment horizontal="center" vertical="center"/>
    </xf>
    <xf numFmtId="0" fontId="99" fillId="0" borderId="0" xfId="0" applyFont="1" applyFill="1" applyAlignment="1" applyProtection="1">
      <alignment vertical="center"/>
    </xf>
    <xf numFmtId="0" fontId="100" fillId="0" borderId="0" xfId="0" quotePrefix="1" applyFont="1" applyAlignment="1">
      <alignment vertical="center"/>
    </xf>
    <xf numFmtId="0" fontId="2" fillId="0" borderId="9" xfId="9" applyFont="1" applyBorder="1"/>
    <xf numFmtId="0" fontId="1" fillId="0" borderId="9" xfId="9" applyFont="1" applyBorder="1"/>
    <xf numFmtId="166" fontId="83" fillId="9" borderId="38" xfId="2" applyNumberFormat="1" applyFont="1" applyFill="1" applyBorder="1" applyAlignment="1">
      <alignment horizontal="center" vertical="center"/>
    </xf>
    <xf numFmtId="166" fontId="83" fillId="0" borderId="10" xfId="0" applyNumberFormat="1" applyFont="1" applyBorder="1" applyAlignment="1">
      <alignment horizontal="center" vertical="center"/>
    </xf>
    <xf numFmtId="166" fontId="102" fillId="0" borderId="9" xfId="0" applyNumberFormat="1" applyFont="1" applyBorder="1" applyAlignment="1">
      <alignment horizontal="center" vertical="center"/>
    </xf>
    <xf numFmtId="0" fontId="83" fillId="0" borderId="10" xfId="0" applyNumberFormat="1" applyFont="1" applyFill="1" applyBorder="1" applyAlignment="1">
      <alignment horizontal="center" vertical="center"/>
    </xf>
    <xf numFmtId="8" fontId="102" fillId="0" borderId="9" xfId="0" applyNumberFormat="1" applyFont="1" applyBorder="1" applyAlignment="1">
      <alignment horizontal="center" vertical="center"/>
    </xf>
    <xf numFmtId="0" fontId="102" fillId="0" borderId="9" xfId="0" applyFont="1" applyBorder="1" applyAlignment="1">
      <alignment vertical="center" wrapText="1"/>
    </xf>
    <xf numFmtId="0" fontId="102" fillId="0" borderId="9" xfId="0" applyFont="1" applyBorder="1"/>
    <xf numFmtId="8" fontId="103" fillId="0" borderId="0" xfId="0" applyNumberFormat="1" applyFont="1" applyBorder="1" applyAlignment="1">
      <alignment horizontal="center" vertical="center"/>
    </xf>
    <xf numFmtId="166" fontId="103" fillId="0" borderId="0" xfId="0" applyNumberFormat="1" applyFont="1" applyBorder="1" applyAlignment="1">
      <alignment horizontal="center" vertical="center"/>
    </xf>
    <xf numFmtId="0" fontId="102" fillId="0" borderId="0" xfId="0" applyFont="1" applyBorder="1" applyAlignment="1">
      <alignment horizontal="center" vertical="center"/>
    </xf>
    <xf numFmtId="0" fontId="83" fillId="9" borderId="10" xfId="0" applyFont="1" applyFill="1" applyBorder="1" applyAlignment="1">
      <alignment horizontal="center" vertical="center"/>
    </xf>
    <xf numFmtId="0" fontId="14" fillId="20" borderId="55" xfId="0" applyFont="1" applyFill="1" applyBorder="1" applyAlignment="1">
      <alignment horizontal="center"/>
    </xf>
    <xf numFmtId="0" fontId="0" fillId="20" borderId="56" xfId="0" applyFill="1" applyBorder="1" applyAlignment="1">
      <alignment horizontal="center"/>
    </xf>
    <xf numFmtId="0" fontId="0" fillId="20" borderId="47" xfId="0" applyFill="1" applyBorder="1" applyAlignment="1">
      <alignment horizontal="center"/>
    </xf>
    <xf numFmtId="164" fontId="17" fillId="2" borderId="0" xfId="0" applyNumberFormat="1" applyFont="1" applyFill="1" applyBorder="1" applyAlignment="1">
      <alignment horizontal="left"/>
    </xf>
    <xf numFmtId="0" fontId="25" fillId="0" borderId="9" xfId="0" applyFont="1" applyBorder="1" applyAlignment="1">
      <alignment horizontal="center" vertical="center"/>
    </xf>
    <xf numFmtId="0" fontId="42" fillId="14" borderId="9" xfId="0" applyFont="1" applyFill="1" applyBorder="1" applyAlignment="1">
      <alignment horizontal="center" vertical="center"/>
    </xf>
    <xf numFmtId="0" fontId="54" fillId="14" borderId="9" xfId="0" applyFont="1" applyFill="1" applyBorder="1" applyAlignment="1">
      <alignment horizontal="center" vertical="center"/>
    </xf>
    <xf numFmtId="8" fontId="17" fillId="0" borderId="57" xfId="4" applyNumberFormat="1" applyFont="1" applyBorder="1" applyAlignment="1">
      <alignment horizontal="left" vertical="center"/>
    </xf>
    <xf numFmtId="8" fontId="17" fillId="0" borderId="22" xfId="4" applyNumberFormat="1" applyFont="1" applyBorder="1" applyAlignment="1">
      <alignment horizontal="left" vertical="center"/>
    </xf>
    <xf numFmtId="0" fontId="17" fillId="0" borderId="10" xfId="4" applyFont="1" applyBorder="1" applyAlignment="1">
      <alignment horizontal="right" vertical="center"/>
    </xf>
    <xf numFmtId="0" fontId="17" fillId="0" borderId="22" xfId="4" applyFont="1" applyBorder="1" applyAlignment="1">
      <alignment horizontal="right" vertical="center"/>
    </xf>
    <xf numFmtId="166" fontId="17" fillId="0" borderId="57" xfId="4" applyNumberFormat="1" applyFont="1" applyBorder="1" applyAlignment="1">
      <alignment horizontal="left" vertical="center"/>
    </xf>
    <xf numFmtId="166" fontId="17" fillId="0" borderId="22" xfId="4" applyNumberFormat="1" applyFont="1" applyBorder="1" applyAlignment="1">
      <alignment horizontal="left" vertical="center"/>
    </xf>
    <xf numFmtId="0" fontId="12" fillId="0" borderId="0" xfId="0" applyFont="1" applyAlignment="1" applyProtection="1">
      <alignment horizontal="center" vertical="center"/>
    </xf>
    <xf numFmtId="0" fontId="0" fillId="0" borderId="0" xfId="0" applyAlignment="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shrinkToFit="1"/>
    </xf>
    <xf numFmtId="0" fontId="0" fillId="0" borderId="0" xfId="0" applyAlignment="1">
      <alignment shrinkToFit="1"/>
    </xf>
    <xf numFmtId="43" fontId="23" fillId="0" borderId="10" xfId="0" applyNumberFormat="1" applyFont="1" applyBorder="1" applyAlignment="1" applyProtection="1">
      <alignment horizontal="center"/>
    </xf>
    <xf numFmtId="43" fontId="23" fillId="0" borderId="51" xfId="0" applyNumberFormat="1" applyFont="1" applyBorder="1" applyAlignment="1" applyProtection="1">
      <alignment horizontal="center"/>
    </xf>
    <xf numFmtId="43" fontId="23" fillId="0" borderId="22" xfId="0" applyNumberFormat="1" applyFont="1" applyBorder="1" applyAlignment="1">
      <alignment horizontal="center"/>
    </xf>
    <xf numFmtId="4" fontId="23" fillId="0" borderId="10" xfId="0" applyNumberFormat="1" applyFont="1" applyBorder="1" applyAlignment="1">
      <alignment horizontal="center"/>
    </xf>
    <xf numFmtId="4" fontId="23" fillId="0" borderId="51" xfId="0" applyNumberFormat="1" applyFont="1" applyBorder="1" applyAlignment="1">
      <alignment horizontal="center"/>
    </xf>
    <xf numFmtId="4" fontId="0" fillId="0" borderId="22" xfId="0" applyNumberFormat="1" applyBorder="1" applyAlignment="1"/>
    <xf numFmtId="43" fontId="23" fillId="0" borderId="9" xfId="0" applyNumberFormat="1" applyFont="1" applyBorder="1" applyAlignment="1" applyProtection="1">
      <alignment horizontal="center"/>
    </xf>
    <xf numFmtId="43" fontId="23" fillId="0" borderId="9" xfId="0" applyNumberFormat="1" applyFont="1" applyBorder="1" applyAlignment="1">
      <alignment horizontal="center"/>
    </xf>
    <xf numFmtId="4" fontId="23" fillId="0" borderId="9" xfId="0" applyNumberFormat="1" applyFont="1" applyBorder="1" applyAlignment="1">
      <alignment horizontal="center"/>
    </xf>
    <xf numFmtId="4" fontId="0" fillId="0" borderId="9" xfId="0" applyNumberFormat="1" applyBorder="1" applyAlignment="1"/>
    <xf numFmtId="0" fontId="46" fillId="0" borderId="0" xfId="0" applyFont="1" applyAlignment="1" applyProtection="1">
      <alignment horizontal="left" vertical="center"/>
    </xf>
    <xf numFmtId="0" fontId="42" fillId="4" borderId="0" xfId="0" applyFont="1" applyFill="1" applyBorder="1" applyAlignment="1" applyProtection="1">
      <alignment horizontal="center" vertical="center"/>
    </xf>
    <xf numFmtId="43" fontId="23" fillId="0" borderId="22" xfId="0" applyNumberFormat="1" applyFont="1" applyBorder="1" applyAlignment="1" applyProtection="1">
      <alignment horizontal="center"/>
    </xf>
    <xf numFmtId="4" fontId="23" fillId="0" borderId="22" xfId="0" applyNumberFormat="1" applyFont="1" applyBorder="1" applyAlignment="1">
      <alignment horizontal="center"/>
    </xf>
    <xf numFmtId="0" fontId="12" fillId="0" borderId="0" xfId="0" applyNumberFormat="1" applyFont="1" applyAlignment="1" applyProtection="1">
      <alignment horizontal="center" vertical="center" shrinkToFit="1"/>
    </xf>
    <xf numFmtId="0" fontId="84" fillId="2" borderId="35" xfId="0" applyFont="1" applyFill="1" applyBorder="1" applyAlignment="1">
      <alignment horizontal="center" vertical="center"/>
    </xf>
    <xf numFmtId="0" fontId="84" fillId="2" borderId="19" xfId="0" applyFont="1" applyFill="1" applyBorder="1" applyAlignment="1">
      <alignment horizontal="center" vertical="center"/>
    </xf>
    <xf numFmtId="49" fontId="12" fillId="0" borderId="0" xfId="0" applyNumberFormat="1" applyFont="1" applyAlignment="1" applyProtection="1">
      <alignment horizontal="center" vertical="center" shrinkToFit="1"/>
    </xf>
    <xf numFmtId="49" fontId="0" fillId="0" borderId="0" xfId="0" applyNumberFormat="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7" fillId="12" borderId="90" xfId="0" applyFont="1" applyFill="1" applyBorder="1" applyAlignment="1" applyProtection="1">
      <alignment horizontal="center" vertical="center" wrapText="1"/>
      <protection locked="0"/>
    </xf>
    <xf numFmtId="0" fontId="0" fillId="12" borderId="9" xfId="0" applyFill="1" applyBorder="1" applyAlignment="1" applyProtection="1">
      <alignment horizontal="center" vertical="center" wrapText="1"/>
      <protection locked="0"/>
    </xf>
    <xf numFmtId="0" fontId="7" fillId="0" borderId="90" xfId="0"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horizontal="center"/>
      <protection locked="0"/>
    </xf>
    <xf numFmtId="0" fontId="0" fillId="0" borderId="61"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13" borderId="10" xfId="0" applyFill="1" applyBorder="1" applyAlignment="1" applyProtection="1">
      <alignment horizontal="center" vertical="center" wrapText="1"/>
      <protection locked="0"/>
    </xf>
    <xf numFmtId="0" fontId="0" fillId="13" borderId="22" xfId="0"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7" fillId="0" borderId="97" xfId="0" applyFont="1"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63" xfId="0" applyBorder="1" applyAlignment="1" applyProtection="1">
      <alignment horizontal="center" vertical="center"/>
      <protection locked="0"/>
    </xf>
    <xf numFmtId="0" fontId="7" fillId="0" borderId="61" xfId="0" applyFont="1" applyBorder="1" applyAlignment="1" applyProtection="1">
      <alignment horizontal="center" vertical="center" wrapText="1"/>
      <protection locked="0"/>
    </xf>
    <xf numFmtId="0" fontId="0" fillId="0" borderId="38" xfId="0" applyBorder="1" applyAlignment="1" applyProtection="1">
      <alignment horizontal="center" vertical="center"/>
      <protection locked="0"/>
    </xf>
    <xf numFmtId="0" fontId="7" fillId="0" borderId="3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0" fillId="12" borderId="61" xfId="0" applyFill="1" applyBorder="1" applyAlignment="1" applyProtection="1">
      <alignment horizontal="center" vertical="center" wrapText="1"/>
      <protection locked="0"/>
    </xf>
    <xf numFmtId="0" fontId="0" fillId="12" borderId="38" xfId="0" applyFill="1" applyBorder="1" applyAlignment="1" applyProtection="1">
      <alignment horizontal="center" vertical="center" wrapText="1"/>
      <protection locked="0"/>
    </xf>
    <xf numFmtId="0" fontId="0" fillId="12" borderId="61" xfId="0" applyFill="1" applyBorder="1" applyAlignment="1" applyProtection="1">
      <alignment horizontal="center" vertical="center"/>
      <protection locked="0"/>
    </xf>
    <xf numFmtId="0" fontId="0" fillId="12" borderId="38" xfId="0" applyFill="1" applyBorder="1" applyAlignment="1" applyProtection="1">
      <alignment horizontal="center" vertical="center"/>
      <protection locked="0"/>
    </xf>
    <xf numFmtId="0" fontId="7" fillId="12" borderId="38"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2" fillId="0" borderId="55" xfId="0" applyFont="1" applyFill="1" applyBorder="1" applyAlignment="1" applyProtection="1">
      <alignment horizontal="center" vertical="center" wrapText="1"/>
      <protection locked="0"/>
    </xf>
    <xf numFmtId="0" fontId="62" fillId="0" borderId="56" xfId="0" applyFont="1" applyFill="1" applyBorder="1" applyAlignment="1" applyProtection="1">
      <alignment horizontal="center" vertical="center" wrapText="1"/>
      <protection locked="0"/>
    </xf>
    <xf numFmtId="0" fontId="62" fillId="0" borderId="47"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0" fillId="13" borderId="9" xfId="0" applyFont="1" applyFill="1" applyBorder="1" applyAlignment="1" applyProtection="1">
      <alignment horizontal="left" vertical="center"/>
      <protection locked="0"/>
    </xf>
    <xf numFmtId="0" fontId="0" fillId="13" borderId="65" xfId="0" applyFont="1" applyFill="1" applyBorder="1" applyAlignment="1" applyProtection="1">
      <alignment horizontal="left" vertical="center"/>
      <protection locked="0"/>
    </xf>
    <xf numFmtId="0" fontId="0" fillId="13" borderId="35" xfId="0" applyFont="1" applyFill="1" applyBorder="1" applyAlignment="1" applyProtection="1">
      <alignment horizontal="left" vertical="center" wrapText="1"/>
      <protection locked="0"/>
    </xf>
    <xf numFmtId="0" fontId="0" fillId="13" borderId="19" xfId="0" applyFont="1" applyFill="1" applyBorder="1" applyAlignment="1" applyProtection="1">
      <alignment horizontal="left" vertical="center" wrapText="1"/>
      <protection locked="0"/>
    </xf>
    <xf numFmtId="0" fontId="0" fillId="13" borderId="91" xfId="0" applyFont="1" applyFill="1" applyBorder="1" applyAlignment="1" applyProtection="1">
      <alignment horizontal="left" vertical="center" wrapText="1"/>
      <protection locked="0"/>
    </xf>
    <xf numFmtId="0" fontId="0" fillId="13" borderId="92" xfId="0" applyFont="1" applyFill="1" applyBorder="1" applyAlignment="1" applyProtection="1">
      <alignment horizontal="left" vertical="center" wrapText="1"/>
      <protection locked="0"/>
    </xf>
    <xf numFmtId="0" fontId="0" fillId="13" borderId="7" xfId="0" applyFont="1" applyFill="1" applyBorder="1" applyAlignment="1" applyProtection="1">
      <alignment horizontal="left" vertical="center" wrapText="1"/>
      <protection locked="0"/>
    </xf>
    <xf numFmtId="0" fontId="0" fillId="13" borderId="8" xfId="0" applyFont="1" applyFill="1" applyBorder="1" applyAlignment="1" applyProtection="1">
      <alignment horizontal="left" vertical="center" wrapText="1"/>
      <protection locked="0"/>
    </xf>
    <xf numFmtId="0" fontId="78" fillId="13" borderId="9" xfId="12" applyFont="1" applyFill="1" applyBorder="1" applyAlignment="1" applyProtection="1">
      <alignment horizontal="left" vertical="center"/>
      <protection locked="0"/>
    </xf>
    <xf numFmtId="0" fontId="78" fillId="13" borderId="65" xfId="12" applyFont="1" applyFill="1" applyBorder="1" applyAlignment="1" applyProtection="1">
      <alignment horizontal="left" vertical="center"/>
      <protection locked="0"/>
    </xf>
    <xf numFmtId="0" fontId="0" fillId="0" borderId="62" xfId="0"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1" fillId="17" borderId="94" xfId="0" applyFont="1" applyFill="1" applyBorder="1" applyAlignment="1" applyProtection="1">
      <alignment horizontal="center" vertical="center"/>
      <protection locked="0"/>
    </xf>
    <xf numFmtId="0" fontId="71" fillId="17" borderId="95" xfId="0" applyFont="1" applyFill="1" applyBorder="1" applyAlignment="1" applyProtection="1">
      <alignment horizontal="center" vertical="center"/>
      <protection locked="0"/>
    </xf>
    <xf numFmtId="0" fontId="7" fillId="17" borderId="96" xfId="0" applyFont="1" applyFill="1" applyBorder="1" applyAlignment="1" applyProtection="1">
      <alignment horizontal="center" vertical="center"/>
      <protection locked="0"/>
    </xf>
    <xf numFmtId="0" fontId="7" fillId="17" borderId="22" xfId="0" applyFont="1" applyFill="1" applyBorder="1" applyAlignment="1" applyProtection="1">
      <alignment horizontal="center" vertical="center"/>
      <protection locked="0"/>
    </xf>
    <xf numFmtId="0" fontId="71" fillId="17" borderId="90" xfId="0" applyFont="1" applyFill="1" applyBorder="1" applyAlignment="1" applyProtection="1">
      <alignment horizontal="left" vertical="center"/>
      <protection locked="0"/>
    </xf>
    <xf numFmtId="0" fontId="71" fillId="17" borderId="86" xfId="0" applyFont="1" applyFill="1" applyBorder="1" applyAlignment="1" applyProtection="1">
      <alignment horizontal="left" vertical="center"/>
      <protection locked="0"/>
    </xf>
    <xf numFmtId="0" fontId="7" fillId="17" borderId="96" xfId="0" applyFont="1" applyFill="1" applyBorder="1" applyAlignment="1" applyProtection="1">
      <alignment horizontal="center" vertical="center" wrapText="1"/>
      <protection locked="0"/>
    </xf>
    <xf numFmtId="0" fontId="7" fillId="17" borderId="22" xfId="0" applyFont="1" applyFill="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7" fillId="17" borderId="93" xfId="0" applyFont="1" applyFill="1" applyBorder="1" applyAlignment="1" applyProtection="1">
      <alignment horizontal="center" vertical="center"/>
      <protection locked="0"/>
    </xf>
    <xf numFmtId="0" fontId="7" fillId="17" borderId="45" xfId="0" applyFont="1" applyFill="1" applyBorder="1" applyAlignment="1" applyProtection="1">
      <alignment horizontal="center" vertical="center"/>
      <protection locked="0"/>
    </xf>
    <xf numFmtId="0" fontId="62" fillId="0" borderId="55" xfId="0" applyFont="1" applyBorder="1" applyAlignment="1" applyProtection="1">
      <alignment horizontal="center" vertical="center"/>
      <protection locked="0"/>
    </xf>
    <xf numFmtId="0" fontId="62" fillId="0" borderId="56" xfId="0" applyFont="1" applyBorder="1" applyAlignment="1" applyProtection="1">
      <alignment horizontal="center" vertical="center"/>
      <protection locked="0"/>
    </xf>
    <xf numFmtId="0" fontId="62" fillId="0" borderId="47" xfId="0" applyFont="1" applyBorder="1" applyAlignment="1" applyProtection="1">
      <alignment horizontal="center" vertical="center"/>
      <protection locked="0"/>
    </xf>
    <xf numFmtId="0" fontId="62" fillId="0" borderId="55" xfId="0" applyFont="1" applyBorder="1" applyAlignment="1" applyProtection="1">
      <alignment horizontal="center" vertical="center" wrapText="1"/>
      <protection locked="0"/>
    </xf>
    <xf numFmtId="0" fontId="62" fillId="0" borderId="56" xfId="0" applyFont="1" applyBorder="1" applyAlignment="1" applyProtection="1">
      <alignment horizontal="center" vertical="center" wrapText="1"/>
      <protection locked="0"/>
    </xf>
    <xf numFmtId="0" fontId="62" fillId="0" borderId="47"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55" fillId="0" borderId="70" xfId="0" applyFont="1" applyBorder="1" applyAlignment="1">
      <alignment horizontal="center"/>
    </xf>
    <xf numFmtId="0" fontId="55" fillId="0" borderId="58" xfId="0" applyFont="1" applyBorder="1" applyAlignment="1">
      <alignment horizontal="center"/>
    </xf>
    <xf numFmtId="0" fontId="55" fillId="0" borderId="59" xfId="0" applyFont="1" applyBorder="1" applyAlignment="1">
      <alignment horizontal="center"/>
    </xf>
    <xf numFmtId="0" fontId="45" fillId="2" borderId="10" xfId="8" applyFont="1" applyFill="1" applyBorder="1" applyAlignment="1">
      <alignment horizontal="center" wrapText="1"/>
    </xf>
    <xf numFmtId="0" fontId="45" fillId="2" borderId="51" xfId="8" applyFont="1" applyFill="1" applyBorder="1" applyAlignment="1">
      <alignment horizontal="center" wrapText="1"/>
    </xf>
    <xf numFmtId="0" fontId="45" fillId="2" borderId="22" xfId="8" applyFont="1" applyFill="1" applyBorder="1" applyAlignment="1">
      <alignment horizontal="center" wrapText="1"/>
    </xf>
    <xf numFmtId="0" fontId="56" fillId="0" borderId="0" xfId="6" applyFont="1" applyAlignment="1">
      <alignment horizontal="center"/>
    </xf>
    <xf numFmtId="0" fontId="14" fillId="3" borderId="55" xfId="0" applyFont="1" applyFill="1" applyBorder="1" applyAlignment="1">
      <alignment horizontal="center"/>
    </xf>
    <xf numFmtId="0" fontId="0" fillId="0" borderId="56" xfId="0" applyBorder="1" applyAlignment="1">
      <alignment horizontal="center"/>
    </xf>
    <xf numFmtId="0" fontId="0" fillId="0" borderId="47" xfId="0" applyBorder="1" applyAlignment="1">
      <alignment horizontal="center"/>
    </xf>
    <xf numFmtId="0" fontId="58" fillId="0" borderId="4" xfId="0" applyFont="1" applyBorder="1" applyAlignment="1">
      <alignment horizontal="center"/>
    </xf>
    <xf numFmtId="0" fontId="58" fillId="0" borderId="0" xfId="0" applyFont="1" applyBorder="1" applyAlignment="1">
      <alignment horizontal="center"/>
    </xf>
    <xf numFmtId="0" fontId="58" fillId="0" borderId="5" xfId="0" applyFont="1" applyBorder="1" applyAlignment="1">
      <alignment horizontal="center"/>
    </xf>
    <xf numFmtId="0" fontId="20" fillId="0" borderId="4" xfId="0" applyFont="1" applyFill="1" applyBorder="1" applyAlignment="1">
      <alignment horizontal="center" wrapText="1"/>
    </xf>
    <xf numFmtId="0" fontId="0" fillId="0" borderId="0" xfId="0" applyBorder="1" applyAlignment="1">
      <alignment wrapText="1"/>
    </xf>
    <xf numFmtId="0" fontId="0" fillId="0" borderId="5" xfId="0" applyBorder="1" applyAlignment="1">
      <alignment wrapText="1"/>
    </xf>
    <xf numFmtId="0" fontId="24" fillId="16" borderId="9" xfId="0" applyFont="1" applyFill="1" applyBorder="1" applyAlignment="1">
      <alignment vertical="center"/>
    </xf>
    <xf numFmtId="8" fontId="24" fillId="16" borderId="9" xfId="2" applyFont="1" applyFill="1" applyBorder="1" applyAlignment="1">
      <alignment vertical="center"/>
    </xf>
    <xf numFmtId="0" fontId="0" fillId="14" borderId="5" xfId="0" applyFont="1" applyFill="1" applyBorder="1" applyAlignment="1">
      <alignment vertical="center"/>
    </xf>
    <xf numFmtId="0" fontId="0" fillId="0" borderId="0" xfId="0" applyFont="1" applyAlignment="1">
      <alignment vertical="center"/>
    </xf>
    <xf numFmtId="0" fontId="24" fillId="16" borderId="89" xfId="0" applyFont="1" applyFill="1" applyBorder="1" applyAlignment="1">
      <alignment horizontal="center" vertical="center" wrapText="1"/>
    </xf>
  </cellXfs>
  <cellStyles count="16">
    <cellStyle name="Comma" xfId="7" builtinId="3"/>
    <cellStyle name="Comma 2" xfId="14" xr:uid="{6FD6958F-8C6B-4F0A-85CC-53555B7F10E5}"/>
    <cellStyle name="Comma_SR 24 - Pavement and Curb" xfId="1" xr:uid="{00000000-0005-0000-0000-000001000000}"/>
    <cellStyle name="Currency" xfId="2" builtinId="4"/>
    <cellStyle name="Currency 2" xfId="10" xr:uid="{00000000-0005-0000-0000-000003000000}"/>
    <cellStyle name="Hyperlink" xfId="12" builtinId="8"/>
    <cellStyle name="Normal" xfId="0" builtinId="0"/>
    <cellStyle name="Normal 2" xfId="9" xr:uid="{00000000-0005-0000-0000-000006000000}"/>
    <cellStyle name="Normal 2 2" xfId="15" xr:uid="{7F327E2A-05C6-49AD-AB9B-0C5A8D50003F}"/>
    <cellStyle name="Normal 3" xfId="8" xr:uid="{00000000-0005-0000-0000-000007000000}"/>
    <cellStyle name="Normal 4" xfId="11" xr:uid="{00000000-0005-0000-0000-000008000000}"/>
    <cellStyle name="Normal 5" xfId="13" xr:uid="{1B8D2C35-DCAB-4C69-9925-CDD5A9189408}"/>
    <cellStyle name="Normal_2106801" xfId="3" xr:uid="{00000000-0005-0000-0000-000009000000}"/>
    <cellStyle name="Normal_Project Funding TEST" xfId="4" xr:uid="{00000000-0005-0000-0000-00000A000000}"/>
    <cellStyle name="Normal_Sheet1" xfId="5" xr:uid="{00000000-0005-0000-0000-00000B000000}"/>
    <cellStyle name="Normal_SR 24 - Pavement and Curb" xfId="6" xr:uid="{00000000-0005-0000-0000-00000C000000}"/>
  </cellStyles>
  <dxfs count="41">
    <dxf>
      <font>
        <color rgb="FF9C0006"/>
      </font>
      <fill>
        <patternFill>
          <bgColor rgb="FFFFC7CE"/>
        </patternFill>
      </fill>
    </dxf>
    <dxf>
      <font>
        <strike/>
        <color rgb="FFFF0000"/>
      </font>
      <numFmt numFmtId="1" formatCode="0"/>
    </dxf>
    <dxf>
      <font>
        <strike/>
        <color rgb="FFFF0000"/>
      </font>
      <numFmt numFmtId="1" formatCode="0"/>
    </dxf>
    <dxf>
      <font>
        <strike/>
        <color rgb="FFFF0000"/>
      </font>
      <numFmt numFmtId="1" formatCode="0"/>
    </dxf>
    <dxf>
      <font>
        <color rgb="FF9C0006"/>
      </font>
      <fill>
        <patternFill>
          <bgColor rgb="FFFFC7CE"/>
        </patternFill>
      </fill>
    </dxf>
    <dxf>
      <font>
        <strike/>
        <color rgb="FFFF0000"/>
      </font>
      <numFmt numFmtId="1" formatCode="0"/>
    </dxf>
    <dxf>
      <font>
        <strike/>
        <color rgb="FFFF0000"/>
      </font>
      <numFmt numFmtId="1" formatCode="0"/>
    </dxf>
    <dxf>
      <font>
        <strike/>
        <color rgb="FFFF0000"/>
      </font>
      <numFmt numFmtId="1" formatCode="0"/>
    </dxf>
    <dxf>
      <font>
        <color rgb="FF9C0006"/>
      </font>
      <fill>
        <patternFill>
          <bgColor rgb="FFFFC7CE"/>
        </patternFill>
      </fill>
    </dxf>
    <dxf>
      <font>
        <strike/>
        <color rgb="FFFF0000"/>
      </font>
      <numFmt numFmtId="1" formatCode="0"/>
    </dxf>
    <dxf>
      <font>
        <strike/>
        <color rgb="FFFF0000"/>
      </font>
      <numFmt numFmtId="1" formatCode="0"/>
    </dxf>
    <dxf>
      <font>
        <strike/>
        <color rgb="FFFF0000"/>
      </font>
      <numFmt numFmtId="1" formatCode="0"/>
    </dxf>
    <dxf>
      <font>
        <color rgb="FF9C0006"/>
      </font>
      <fill>
        <patternFill>
          <bgColor rgb="FFFFC7CE"/>
        </patternFill>
      </fill>
    </dxf>
    <dxf>
      <font>
        <strike/>
        <color rgb="FFFF0000"/>
      </font>
      <numFmt numFmtId="1" formatCode="0"/>
    </dxf>
    <dxf>
      <font>
        <strike/>
        <color rgb="FFFF0000"/>
      </font>
      <numFmt numFmtId="1" formatCode="0"/>
    </dxf>
    <dxf>
      <font>
        <strike/>
        <color rgb="FFFF0000"/>
      </font>
      <numFmt numFmtId="1" formatCode="0"/>
    </dxf>
    <dxf>
      <font>
        <color rgb="FF9C0006"/>
      </font>
    </dxf>
    <dxf>
      <fill>
        <patternFill>
          <bgColor rgb="FFFFC7CE"/>
        </patternFill>
      </fill>
    </dxf>
    <dxf>
      <font>
        <color rgb="FF9C0006"/>
      </font>
      <fill>
        <patternFill>
          <bgColor rgb="FFFFC7CE"/>
        </patternFill>
      </fill>
    </dxf>
    <dxf>
      <font>
        <strike/>
        <color rgb="FFFF0000"/>
      </font>
      <numFmt numFmtId="1" formatCode="0"/>
    </dxf>
    <dxf>
      <font>
        <strike/>
        <color rgb="FFFF0000"/>
      </font>
      <numFmt numFmtId="1" formatCode="0"/>
    </dxf>
    <dxf>
      <font>
        <strike/>
        <color rgb="FFFF0000"/>
      </font>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ill>
        <patternFill>
          <bgColor rgb="FFFFC7CE"/>
        </patternFill>
      </fill>
    </dxf>
    <dxf>
      <font>
        <color rgb="FF9C0006"/>
      </font>
      <fill>
        <patternFill>
          <bgColor rgb="FFFFC7CE"/>
        </patternFill>
      </fill>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
      <font>
        <strike/>
        <color rgb="FFFF0000"/>
      </font>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99FF"/>
      <color rgb="FF3399FF"/>
      <color rgb="FF9B9BFF"/>
      <color rgb="FF0033CC"/>
      <color rgb="FFFE7D12"/>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showGridLines="0" tabSelected="1" view="pageBreakPreview" zoomScaleSheetLayoutView="100" workbookViewId="0">
      <selection sqref="A1:M1"/>
    </sheetView>
  </sheetViews>
  <sheetFormatPr defaultRowHeight="12.75"/>
  <cols>
    <col min="1" max="1" width="5" customWidth="1"/>
    <col min="2" max="2" width="6.85546875" customWidth="1"/>
    <col min="3" max="3" width="11.85546875" customWidth="1"/>
    <col min="4" max="4" width="10" customWidth="1"/>
    <col min="5" max="5" width="8.42578125" customWidth="1"/>
    <col min="6" max="6" width="3.28515625" customWidth="1"/>
    <col min="7" max="7" width="15.85546875" customWidth="1"/>
    <col min="9" max="9" width="7.28515625" customWidth="1"/>
    <col min="11" max="11" width="1" customWidth="1"/>
    <col min="12" max="12" width="2" customWidth="1"/>
    <col min="13" max="13" width="11.28515625" customWidth="1"/>
    <col min="14" max="14" width="20.7109375" customWidth="1"/>
    <col min="15" max="15" width="16.28515625" bestFit="1" customWidth="1"/>
  </cols>
  <sheetData>
    <row r="1" spans="1:15" ht="35.25" thickBot="1">
      <c r="A1" s="824" t="s">
        <v>298</v>
      </c>
      <c r="B1" s="825"/>
      <c r="C1" s="825"/>
      <c r="D1" s="825"/>
      <c r="E1" s="825"/>
      <c r="F1" s="825"/>
      <c r="G1" s="825"/>
      <c r="H1" s="825"/>
      <c r="I1" s="825"/>
      <c r="J1" s="825"/>
      <c r="K1" s="825"/>
      <c r="L1" s="825"/>
      <c r="M1" s="826"/>
      <c r="N1" s="564" t="s">
        <v>5237</v>
      </c>
      <c r="O1" s="704" t="s">
        <v>4880</v>
      </c>
    </row>
    <row r="2" spans="1:15" ht="16.5" customHeight="1">
      <c r="A2" s="3"/>
      <c r="B2" s="4"/>
      <c r="C2" s="4"/>
      <c r="D2" s="4"/>
      <c r="E2" s="5"/>
      <c r="F2" s="4"/>
      <c r="G2" s="4"/>
      <c r="H2" s="4"/>
      <c r="I2" s="4"/>
      <c r="J2" s="4"/>
      <c r="K2" s="4"/>
      <c r="L2" s="4"/>
      <c r="M2" s="6"/>
    </row>
    <row r="3" spans="1:15" ht="12.95" customHeight="1">
      <c r="A3" s="7"/>
      <c r="B3" s="8"/>
      <c r="C3" s="8"/>
      <c r="D3" s="8"/>
      <c r="E3" s="8"/>
      <c r="F3" s="8"/>
      <c r="G3" s="8"/>
      <c r="H3" s="8"/>
      <c r="I3" s="8"/>
      <c r="J3" s="9" t="s">
        <v>545</v>
      </c>
      <c r="K3" s="8"/>
      <c r="L3" s="8"/>
      <c r="M3" s="10"/>
      <c r="N3" s="563" t="s">
        <v>4667</v>
      </c>
    </row>
    <row r="4" spans="1:15" ht="12.95" customHeight="1">
      <c r="A4" s="7"/>
      <c r="B4" s="8"/>
      <c r="C4" s="8"/>
      <c r="D4" s="8"/>
      <c r="E4" s="8"/>
      <c r="F4" s="8"/>
      <c r="G4" s="8"/>
      <c r="H4" s="8"/>
      <c r="I4" s="8"/>
      <c r="J4" s="9" t="s">
        <v>605</v>
      </c>
      <c r="K4" s="8"/>
      <c r="L4" s="8"/>
      <c r="M4" s="10"/>
    </row>
    <row r="5" spans="1:15" ht="12.95" customHeight="1">
      <c r="A5" s="7"/>
      <c r="B5" s="8"/>
      <c r="C5" s="8"/>
      <c r="D5" s="8"/>
      <c r="E5" s="8"/>
      <c r="F5" s="11" t="s">
        <v>591</v>
      </c>
      <c r="G5" s="827" t="s">
        <v>161</v>
      </c>
      <c r="H5" s="827"/>
      <c r="I5" s="8"/>
      <c r="J5" s="9" t="s">
        <v>606</v>
      </c>
      <c r="K5" s="8"/>
      <c r="L5" s="8"/>
      <c r="M5" s="10"/>
    </row>
    <row r="6" spans="1:15" ht="12.95" customHeight="1">
      <c r="A6" s="7"/>
      <c r="B6" s="8"/>
      <c r="C6" s="8"/>
      <c r="D6" s="8"/>
      <c r="E6" s="8"/>
      <c r="F6" s="8"/>
      <c r="G6" s="8"/>
      <c r="H6" s="8"/>
      <c r="I6" s="8"/>
      <c r="J6" s="9"/>
      <c r="K6" s="8"/>
      <c r="L6" s="8"/>
      <c r="M6" s="10"/>
    </row>
    <row r="7" spans="1:15" ht="12.95" customHeight="1">
      <c r="A7" s="7"/>
      <c r="B7" s="8"/>
      <c r="C7" s="8"/>
      <c r="D7" s="8"/>
      <c r="E7" s="8"/>
      <c r="F7" s="8"/>
      <c r="G7" s="8"/>
      <c r="H7" s="8"/>
      <c r="I7" s="8"/>
      <c r="J7" s="9"/>
      <c r="K7" s="8"/>
      <c r="L7" s="8"/>
      <c r="M7" s="10"/>
    </row>
    <row r="8" spans="1:15" ht="13.5" thickBot="1">
      <c r="A8" s="13"/>
      <c r="B8" s="14"/>
      <c r="C8" s="14"/>
      <c r="D8" s="14"/>
      <c r="E8" s="14"/>
      <c r="F8" s="14"/>
      <c r="G8" s="14"/>
      <c r="H8" s="14"/>
      <c r="I8" s="14"/>
      <c r="J8" s="14"/>
      <c r="K8" s="14"/>
      <c r="L8" s="14"/>
      <c r="M8" s="15"/>
    </row>
    <row r="9" spans="1:15">
      <c r="A9" s="505"/>
      <c r="B9" s="506"/>
      <c r="C9" s="506"/>
      <c r="D9" s="506"/>
      <c r="E9" s="506"/>
      <c r="F9" s="506"/>
      <c r="G9" s="506"/>
      <c r="H9" s="506"/>
      <c r="I9" s="506"/>
      <c r="J9" s="506"/>
      <c r="K9" s="506"/>
      <c r="L9" s="506"/>
      <c r="M9" s="507"/>
    </row>
    <row r="10" spans="1:15" s="23" customFormat="1" ht="15">
      <c r="A10" s="19"/>
      <c r="B10" s="20" t="s">
        <v>592</v>
      </c>
      <c r="C10" s="21" t="s">
        <v>4688</v>
      </c>
      <c r="D10" s="21"/>
      <c r="E10" s="21"/>
      <c r="F10" s="21"/>
      <c r="G10" s="21"/>
      <c r="H10" s="21"/>
      <c r="I10" s="21"/>
      <c r="J10" s="21"/>
      <c r="K10" s="21"/>
      <c r="L10" s="21"/>
      <c r="M10" s="22"/>
    </row>
    <row r="11" spans="1:15" s="23" customFormat="1" ht="15">
      <c r="A11" s="19"/>
      <c r="B11" s="20"/>
      <c r="C11" s="21" t="s">
        <v>593</v>
      </c>
      <c r="D11" s="21"/>
      <c r="E11" s="21"/>
      <c r="F11" s="21"/>
      <c r="G11" s="21"/>
      <c r="H11" s="21"/>
      <c r="I11" s="21"/>
      <c r="J11" s="21"/>
      <c r="K11" s="21"/>
      <c r="L11" s="21"/>
      <c r="M11" s="22"/>
    </row>
    <row r="12" spans="1:15" s="28" customFormat="1" ht="15">
      <c r="A12" s="24"/>
      <c r="B12" s="20"/>
      <c r="C12" s="21"/>
      <c r="D12" s="21"/>
      <c r="E12" s="25"/>
      <c r="F12" s="26"/>
      <c r="G12" s="26"/>
      <c r="H12" s="26"/>
      <c r="I12" s="26"/>
      <c r="J12" s="26"/>
      <c r="K12" s="26"/>
      <c r="L12" s="26"/>
      <c r="M12" s="27"/>
    </row>
    <row r="13" spans="1:15" s="28" customFormat="1" ht="15">
      <c r="A13" s="24"/>
      <c r="B13" s="20" t="s">
        <v>594</v>
      </c>
      <c r="C13" s="21"/>
      <c r="D13" s="21"/>
      <c r="E13" s="21"/>
      <c r="F13" s="21"/>
      <c r="G13" s="21"/>
      <c r="H13" s="21"/>
      <c r="I13" s="21"/>
      <c r="J13" s="21"/>
      <c r="K13" s="26"/>
      <c r="L13" s="26"/>
      <c r="M13" s="27"/>
    </row>
    <row r="14" spans="1:15" s="23" customFormat="1" ht="14.25">
      <c r="A14" s="19"/>
      <c r="B14" s="21"/>
      <c r="C14" s="21" t="s">
        <v>546</v>
      </c>
      <c r="D14" s="21"/>
      <c r="E14" s="21"/>
      <c r="F14" s="21"/>
      <c r="G14" s="21"/>
      <c r="H14" s="21"/>
      <c r="I14" s="21"/>
      <c r="J14" s="21"/>
      <c r="K14" s="21"/>
      <c r="L14" s="21"/>
      <c r="M14" s="22"/>
    </row>
    <row r="15" spans="1:15" s="23" customFormat="1" ht="13.7" customHeight="1" thickBot="1">
      <c r="A15" s="207"/>
      <c r="B15" s="208"/>
      <c r="C15" s="208"/>
      <c r="D15" s="208"/>
      <c r="E15" s="208"/>
      <c r="F15" s="208"/>
      <c r="G15" s="208"/>
      <c r="H15" s="208"/>
      <c r="I15" s="208"/>
      <c r="J15" s="208"/>
      <c r="K15" s="208"/>
      <c r="L15" s="208"/>
      <c r="M15" s="209"/>
    </row>
    <row r="16" spans="1:15" s="23" customFormat="1" ht="15">
      <c r="A16" s="518"/>
      <c r="B16" s="519" t="s">
        <v>595</v>
      </c>
      <c r="C16" s="519"/>
      <c r="D16" s="520" t="s">
        <v>600</v>
      </c>
      <c r="E16" s="519"/>
      <c r="F16" s="519"/>
      <c r="G16" s="519"/>
      <c r="H16" s="520" t="s">
        <v>323</v>
      </c>
      <c r="I16" s="521"/>
      <c r="J16" s="522"/>
      <c r="K16" s="519"/>
      <c r="L16" s="519"/>
      <c r="M16" s="523"/>
    </row>
    <row r="17" spans="1:13" s="23" customFormat="1" ht="15.75" thickBot="1">
      <c r="A17" s="524"/>
      <c r="B17" s="525"/>
      <c r="C17" s="525"/>
      <c r="D17" s="526" t="s">
        <v>601</v>
      </c>
      <c r="E17" s="658"/>
      <c r="F17" s="525"/>
      <c r="G17" s="525"/>
      <c r="H17" s="525"/>
      <c r="I17" s="525"/>
      <c r="J17" s="525"/>
      <c r="K17" s="525"/>
      <c r="L17" s="525"/>
      <c r="M17" s="527"/>
    </row>
    <row r="18" spans="1:13" s="36" customFormat="1" ht="15" customHeight="1">
      <c r="A18" s="33"/>
      <c r="B18" s="34"/>
      <c r="C18" s="34"/>
      <c r="D18" s="34"/>
      <c r="E18" s="34"/>
      <c r="F18" s="34"/>
      <c r="G18" s="34"/>
      <c r="H18" s="34"/>
      <c r="I18" s="34"/>
      <c r="J18" s="34"/>
      <c r="K18" s="34"/>
      <c r="L18" s="34"/>
      <c r="M18" s="35"/>
    </row>
    <row r="19" spans="1:13" s="36" customFormat="1" ht="14.25">
      <c r="A19" s="33"/>
      <c r="B19" s="37"/>
      <c r="C19" s="34" t="s">
        <v>3</v>
      </c>
      <c r="D19" s="34"/>
      <c r="E19" s="34"/>
      <c r="F19" s="34"/>
      <c r="G19" s="34"/>
      <c r="H19" s="34"/>
      <c r="I19" s="34"/>
      <c r="J19" s="34"/>
      <c r="K19" s="34"/>
      <c r="L19" s="34"/>
      <c r="M19" s="35"/>
    </row>
    <row r="20" spans="1:13" s="36" customFormat="1" ht="14.25">
      <c r="A20" s="33"/>
      <c r="B20" s="38"/>
      <c r="C20" s="34"/>
      <c r="D20" s="34"/>
      <c r="E20" s="34"/>
      <c r="F20" s="34"/>
      <c r="G20" s="34"/>
      <c r="H20" s="34"/>
      <c r="I20" s="34"/>
      <c r="J20" s="34"/>
      <c r="K20" s="34"/>
      <c r="L20" s="34"/>
      <c r="M20" s="35"/>
    </row>
    <row r="21" spans="1:13" s="36" customFormat="1" ht="14.25">
      <c r="A21" s="33"/>
      <c r="B21" s="37"/>
      <c r="C21" s="34" t="s">
        <v>603</v>
      </c>
      <c r="D21" s="34"/>
      <c r="E21" s="34"/>
      <c r="F21" s="34"/>
      <c r="G21" s="34"/>
      <c r="H21" s="34"/>
      <c r="I21" s="34"/>
      <c r="J21" s="34"/>
      <c r="K21" s="34"/>
      <c r="L21" s="34"/>
      <c r="M21" s="35"/>
    </row>
    <row r="22" spans="1:13" s="36" customFormat="1" ht="14.25">
      <c r="A22" s="33"/>
      <c r="B22" s="38"/>
      <c r="C22" s="34"/>
      <c r="D22" s="34"/>
      <c r="E22" s="34"/>
      <c r="F22" s="34"/>
      <c r="G22" s="34"/>
      <c r="H22" s="34"/>
      <c r="I22" s="34"/>
      <c r="J22" s="34"/>
      <c r="K22" s="34"/>
      <c r="L22" s="34"/>
      <c r="M22" s="35"/>
    </row>
    <row r="23" spans="1:13" s="36" customFormat="1" ht="14.25">
      <c r="A23" s="33"/>
      <c r="B23" s="37"/>
      <c r="C23" s="34" t="s">
        <v>162</v>
      </c>
      <c r="D23" s="34"/>
      <c r="E23" s="34"/>
      <c r="F23" s="34"/>
      <c r="G23" s="34"/>
      <c r="H23" s="34"/>
      <c r="I23" s="34"/>
      <c r="J23" s="34"/>
      <c r="K23" s="34"/>
      <c r="L23" s="34"/>
      <c r="M23" s="35"/>
    </row>
    <row r="24" spans="1:13" s="36" customFormat="1" ht="14.25">
      <c r="A24" s="33"/>
      <c r="B24" s="38"/>
      <c r="C24" s="34"/>
      <c r="D24" s="34"/>
      <c r="E24" s="34"/>
      <c r="F24" s="34"/>
      <c r="G24" s="34"/>
      <c r="H24" s="34"/>
      <c r="I24" s="34"/>
      <c r="J24" s="34"/>
      <c r="K24" s="34"/>
      <c r="L24" s="34"/>
      <c r="M24" s="35"/>
    </row>
    <row r="25" spans="1:13" s="36" customFormat="1" ht="14.25">
      <c r="A25" s="33"/>
      <c r="B25" s="37"/>
      <c r="C25" s="34" t="s">
        <v>604</v>
      </c>
      <c r="D25" s="34"/>
      <c r="E25" s="34"/>
      <c r="F25" s="34"/>
      <c r="G25" s="34"/>
      <c r="H25" s="34"/>
      <c r="I25" s="34"/>
      <c r="J25" s="34"/>
      <c r="K25" s="34"/>
      <c r="L25" s="34"/>
      <c r="M25" s="35"/>
    </row>
    <row r="26" spans="1:13" s="36" customFormat="1" ht="14.25">
      <c r="A26" s="33"/>
      <c r="B26" s="38"/>
      <c r="C26" s="34"/>
      <c r="D26" s="34"/>
      <c r="E26" s="34"/>
      <c r="F26" s="34"/>
      <c r="G26" s="34"/>
      <c r="H26" s="34"/>
      <c r="I26" s="34"/>
      <c r="J26" s="34"/>
      <c r="K26" s="34"/>
      <c r="L26" s="34"/>
      <c r="M26" s="35"/>
    </row>
    <row r="27" spans="1:13" s="36" customFormat="1" ht="14.25">
      <c r="A27" s="33"/>
      <c r="B27" s="37"/>
      <c r="C27" s="34" t="s">
        <v>602</v>
      </c>
      <c r="D27" s="34"/>
      <c r="E27" s="34"/>
      <c r="F27" s="34"/>
      <c r="G27" s="34"/>
      <c r="H27" s="34"/>
      <c r="I27" s="34"/>
      <c r="J27" s="34"/>
      <c r="K27" s="34"/>
      <c r="L27" s="34"/>
      <c r="M27" s="35"/>
    </row>
    <row r="28" spans="1:13" s="36" customFormat="1" ht="14.25">
      <c r="A28" s="33"/>
      <c r="B28" s="38"/>
      <c r="C28" s="34"/>
      <c r="D28" s="34"/>
      <c r="E28" s="34"/>
      <c r="F28" s="34"/>
      <c r="G28" s="34"/>
      <c r="H28" s="34"/>
      <c r="I28" s="34"/>
      <c r="J28" s="34"/>
      <c r="K28" s="34"/>
      <c r="L28" s="34"/>
      <c r="M28" s="35"/>
    </row>
    <row r="29" spans="1:13" s="36" customFormat="1" ht="14.25">
      <c r="A29" s="33"/>
      <c r="B29" s="37"/>
      <c r="C29" s="21" t="s">
        <v>5077</v>
      </c>
      <c r="D29" s="34"/>
      <c r="E29" s="34"/>
      <c r="F29" s="34"/>
      <c r="G29" s="34"/>
      <c r="H29" s="34"/>
      <c r="I29" s="34"/>
      <c r="J29" s="34"/>
      <c r="K29" s="34"/>
      <c r="L29" s="34"/>
      <c r="M29" s="35"/>
    </row>
    <row r="30" spans="1:13" s="36" customFormat="1" ht="14.25">
      <c r="A30" s="33"/>
      <c r="B30" s="38"/>
      <c r="C30" s="34"/>
      <c r="D30" s="34"/>
      <c r="E30" s="34"/>
      <c r="F30" s="34"/>
      <c r="G30" s="34"/>
      <c r="H30" s="34"/>
      <c r="I30" s="34"/>
      <c r="J30" s="34"/>
      <c r="K30" s="34"/>
      <c r="L30" s="34"/>
      <c r="M30" s="35"/>
    </row>
    <row r="31" spans="1:13" s="36" customFormat="1" ht="14.25">
      <c r="A31" s="33"/>
      <c r="B31" s="37"/>
      <c r="C31" s="21" t="s">
        <v>4691</v>
      </c>
      <c r="D31" s="34"/>
      <c r="E31" s="34"/>
      <c r="F31" s="34"/>
      <c r="G31" s="34"/>
      <c r="H31" s="34"/>
      <c r="I31" s="34"/>
      <c r="J31" s="34"/>
      <c r="K31" s="34"/>
      <c r="L31" s="34"/>
      <c r="M31" s="35"/>
    </row>
    <row r="32" spans="1:13" s="36" customFormat="1" ht="14.25">
      <c r="A32" s="33"/>
      <c r="B32" s="38"/>
      <c r="C32" s="34"/>
      <c r="D32" s="34"/>
      <c r="E32" s="34"/>
      <c r="F32" s="34"/>
      <c r="G32" s="34"/>
      <c r="H32" s="34"/>
      <c r="I32" s="34"/>
      <c r="J32" s="34"/>
      <c r="K32" s="34"/>
      <c r="L32" s="34"/>
      <c r="M32" s="35"/>
    </row>
    <row r="33" spans="1:13" s="36" customFormat="1" ht="14.25">
      <c r="A33" s="33"/>
      <c r="B33" s="38"/>
      <c r="C33" s="34"/>
      <c r="D33" s="34"/>
      <c r="E33" s="34"/>
      <c r="F33" s="34"/>
      <c r="G33" s="34"/>
      <c r="H33" s="34"/>
      <c r="I33" s="34"/>
      <c r="J33" s="34"/>
      <c r="K33" s="34"/>
      <c r="L33" s="34"/>
      <c r="M33" s="35"/>
    </row>
    <row r="34" spans="1:13" s="36" customFormat="1" ht="14.25">
      <c r="A34" s="33"/>
      <c r="B34" s="38"/>
      <c r="C34" s="34"/>
      <c r="D34" s="34"/>
      <c r="E34" s="34"/>
      <c r="F34" s="34"/>
      <c r="G34" s="34"/>
      <c r="H34" s="34"/>
      <c r="I34" s="34"/>
      <c r="J34" s="34"/>
      <c r="K34" s="34"/>
      <c r="L34" s="34"/>
      <c r="M34" s="35"/>
    </row>
    <row r="35" spans="1:13" s="36" customFormat="1" ht="14.25">
      <c r="A35" s="33"/>
      <c r="B35" s="38"/>
      <c r="C35" s="34"/>
      <c r="D35" s="34"/>
      <c r="E35" s="34"/>
      <c r="F35" s="34"/>
      <c r="G35" s="34"/>
      <c r="H35" s="34"/>
      <c r="I35" s="34"/>
      <c r="J35" s="34"/>
      <c r="K35" s="34"/>
      <c r="L35" s="34"/>
      <c r="M35" s="35"/>
    </row>
    <row r="36" spans="1:13" s="36" customFormat="1" ht="14.25">
      <c r="A36" s="33"/>
      <c r="B36" s="21"/>
      <c r="C36" s="34"/>
      <c r="D36" s="34"/>
      <c r="E36" s="34"/>
      <c r="F36" s="34"/>
      <c r="G36" s="34"/>
      <c r="H36" s="34"/>
      <c r="I36" s="34"/>
      <c r="J36" s="34"/>
      <c r="K36" s="34"/>
      <c r="L36" s="34"/>
      <c r="M36" s="35"/>
    </row>
    <row r="37" spans="1:13" s="23" customFormat="1" ht="14.25">
      <c r="A37" s="19"/>
      <c r="B37" s="21" t="s">
        <v>607</v>
      </c>
      <c r="C37" s="263" t="s">
        <v>5232</v>
      </c>
      <c r="D37" s="21"/>
      <c r="E37" s="21"/>
      <c r="F37" s="21"/>
      <c r="G37" s="21"/>
      <c r="H37" s="21"/>
      <c r="I37" s="21"/>
      <c r="J37" s="21"/>
      <c r="K37" s="21"/>
      <c r="L37" s="21"/>
      <c r="M37" s="22"/>
    </row>
    <row r="38" spans="1:13" s="23" customFormat="1" ht="14.25">
      <c r="A38" s="19"/>
      <c r="B38" s="21"/>
      <c r="C38" s="21" t="s">
        <v>4905</v>
      </c>
      <c r="D38" s="21"/>
      <c r="E38" s="21"/>
      <c r="F38" s="21"/>
      <c r="G38" s="21"/>
      <c r="H38" s="21"/>
      <c r="I38" s="21"/>
      <c r="J38" s="21"/>
      <c r="K38" s="21"/>
      <c r="L38" s="21"/>
      <c r="M38" s="22"/>
    </row>
    <row r="39" spans="1:13" s="23" customFormat="1" ht="14.25">
      <c r="A39" s="19"/>
      <c r="B39" s="21"/>
      <c r="C39" s="21" t="s">
        <v>4689</v>
      </c>
      <c r="D39" s="21"/>
      <c r="E39" s="21"/>
      <c r="F39" s="21"/>
      <c r="G39" s="21"/>
      <c r="H39" s="21"/>
      <c r="I39" s="21"/>
      <c r="J39" s="21"/>
      <c r="K39" s="21"/>
      <c r="L39" s="21"/>
      <c r="M39" s="22"/>
    </row>
    <row r="40" spans="1:13" s="23" customFormat="1" ht="14.25">
      <c r="A40" s="19"/>
      <c r="B40" s="21"/>
      <c r="C40" s="212" t="s">
        <v>4897</v>
      </c>
      <c r="D40" s="212"/>
      <c r="E40" s="212"/>
      <c r="F40" s="212"/>
      <c r="G40" s="212"/>
      <c r="H40" s="21"/>
      <c r="I40" s="21"/>
      <c r="J40" s="21"/>
      <c r="K40" s="21"/>
      <c r="L40" s="21"/>
      <c r="M40" s="22"/>
    </row>
    <row r="41" spans="1:13" s="23" customFormat="1" ht="14.25">
      <c r="A41" s="19"/>
      <c r="B41" s="21"/>
      <c r="C41" s="21" t="s">
        <v>707</v>
      </c>
      <c r="D41" s="21"/>
      <c r="E41" s="21"/>
      <c r="F41" s="21"/>
      <c r="G41" s="21"/>
      <c r="H41" s="21"/>
      <c r="I41" s="21"/>
      <c r="J41" s="21"/>
      <c r="K41" s="21"/>
      <c r="L41" s="21"/>
      <c r="M41" s="22"/>
    </row>
    <row r="42" spans="1:13" s="23" customFormat="1" ht="15" thickBot="1">
      <c r="A42" s="207"/>
      <c r="B42" s="208"/>
      <c r="C42" s="208"/>
      <c r="D42" s="208"/>
      <c r="E42" s="208"/>
      <c r="F42" s="208"/>
      <c r="G42" s="208"/>
      <c r="H42" s="208"/>
      <c r="I42" s="208"/>
      <c r="J42" s="208"/>
      <c r="K42" s="208"/>
      <c r="L42" s="208"/>
      <c r="M42" s="209"/>
    </row>
    <row r="43" spans="1:13" s="23" customFormat="1" ht="14.25">
      <c r="A43" s="21"/>
      <c r="B43" s="21"/>
      <c r="C43" s="21"/>
      <c r="D43" s="21"/>
      <c r="E43" s="21"/>
      <c r="F43" s="21"/>
      <c r="G43" s="21"/>
      <c r="H43" s="21"/>
      <c r="I43" s="21"/>
      <c r="J43" s="21"/>
      <c r="K43" s="21"/>
      <c r="L43" s="21"/>
      <c r="M43" s="21"/>
    </row>
    <row r="44" spans="1:13" s="23" customFormat="1" ht="14.25" hidden="1">
      <c r="A44" s="21"/>
      <c r="B44" s="21"/>
      <c r="C44" s="21" t="s">
        <v>708</v>
      </c>
      <c r="D44" s="21"/>
      <c r="E44" s="21"/>
      <c r="F44" s="21"/>
      <c r="G44" s="21"/>
      <c r="H44" s="21"/>
      <c r="I44" s="21"/>
      <c r="J44" s="21"/>
      <c r="K44" s="21"/>
      <c r="L44" s="21"/>
      <c r="M44" s="21"/>
    </row>
    <row r="45" spans="1:13" s="23" customFormat="1" ht="14.25">
      <c r="A45" s="21"/>
      <c r="B45" s="21"/>
      <c r="C45" s="21" t="s">
        <v>4872</v>
      </c>
      <c r="D45" s="21"/>
      <c r="E45" s="21"/>
      <c r="F45" s="21"/>
      <c r="G45" s="21"/>
      <c r="H45" s="21"/>
      <c r="I45" s="21"/>
      <c r="J45" s="21"/>
      <c r="K45" s="21"/>
      <c r="L45" s="21"/>
      <c r="M45" s="21"/>
    </row>
    <row r="46" spans="1:13" s="23" customFormat="1" ht="14.25">
      <c r="A46" s="21"/>
      <c r="B46" s="21"/>
      <c r="C46" s="21" t="s">
        <v>4873</v>
      </c>
      <c r="D46" s="21"/>
      <c r="E46" s="21"/>
      <c r="F46" s="21"/>
      <c r="G46" s="21"/>
      <c r="H46" s="21"/>
      <c r="I46" s="21"/>
      <c r="J46" s="21"/>
      <c r="K46" s="21"/>
      <c r="L46" s="21"/>
      <c r="M46" s="21"/>
    </row>
    <row r="47" spans="1:13" s="23" customFormat="1" ht="14.25">
      <c r="A47" s="21"/>
      <c r="B47" s="21"/>
      <c r="C47" s="212"/>
      <c r="D47" s="21"/>
      <c r="E47" s="21"/>
      <c r="F47" s="21"/>
      <c r="G47" s="21"/>
      <c r="H47" s="21"/>
      <c r="I47" s="21"/>
      <c r="J47" s="21"/>
      <c r="K47" s="21"/>
      <c r="L47" s="21"/>
      <c r="M47" s="21"/>
    </row>
    <row r="48" spans="1:13" s="23" customFormat="1" ht="14.25">
      <c r="A48" s="21"/>
      <c r="B48" s="21"/>
      <c r="C48" s="21"/>
      <c r="D48" s="21"/>
      <c r="E48" s="21"/>
      <c r="F48" s="21"/>
      <c r="G48" s="21"/>
      <c r="H48" s="21"/>
      <c r="I48" s="21"/>
      <c r="J48" s="21"/>
      <c r="K48" s="21"/>
      <c r="L48" s="21"/>
    </row>
    <row r="49" spans="1:13" s="23" customFormat="1" ht="14.25">
      <c r="A49" s="21"/>
      <c r="B49" s="21"/>
      <c r="C49" s="263"/>
      <c r="D49" s="21"/>
      <c r="E49" s="21"/>
      <c r="F49" s="21"/>
      <c r="G49" s="21"/>
      <c r="H49" s="21"/>
      <c r="I49" s="21"/>
      <c r="J49" s="21"/>
      <c r="K49" s="21"/>
      <c r="L49" s="21"/>
      <c r="M49" s="21"/>
    </row>
    <row r="50" spans="1:13" s="23" customFormat="1" ht="14.25">
      <c r="A50" s="21"/>
      <c r="B50" s="21"/>
      <c r="C50" s="21"/>
      <c r="D50" s="21"/>
      <c r="E50" s="21"/>
      <c r="F50" s="21"/>
      <c r="G50" s="21"/>
      <c r="H50" s="21"/>
      <c r="I50" s="21"/>
      <c r="J50" s="21"/>
      <c r="K50" s="21"/>
      <c r="L50" s="21"/>
      <c r="M50" s="21"/>
    </row>
    <row r="51" spans="1:13" s="23" customFormat="1" ht="14.25">
      <c r="A51" s="21"/>
      <c r="B51" s="21"/>
      <c r="C51" s="21"/>
      <c r="D51" s="21"/>
      <c r="E51" s="21"/>
      <c r="F51" s="21"/>
      <c r="G51" s="21"/>
      <c r="H51" s="21"/>
      <c r="I51" s="21"/>
      <c r="J51" s="21"/>
      <c r="K51" s="21"/>
      <c r="L51" s="21"/>
      <c r="M51" s="21"/>
    </row>
    <row r="52" spans="1:13" s="23" customFormat="1" ht="14.25">
      <c r="A52" s="21"/>
      <c r="B52" s="21"/>
      <c r="C52" s="21"/>
      <c r="D52" s="21"/>
      <c r="E52" s="21"/>
      <c r="F52" s="21"/>
      <c r="G52" s="21"/>
      <c r="H52" s="21"/>
      <c r="I52" s="21"/>
      <c r="J52" s="21"/>
      <c r="K52" s="21"/>
      <c r="L52" s="21"/>
      <c r="M52" s="21"/>
    </row>
    <row r="53" spans="1:13" ht="14.25">
      <c r="C53" s="212"/>
      <c r="D53" s="211"/>
      <c r="E53" s="211"/>
      <c r="F53" s="211"/>
      <c r="G53" s="211"/>
      <c r="H53" s="211"/>
      <c r="I53" s="211"/>
      <c r="J53" s="211"/>
      <c r="K53" s="211"/>
    </row>
    <row r="54" spans="1:13" ht="14.25">
      <c r="C54" s="212"/>
    </row>
    <row r="55" spans="1:13" ht="14.25">
      <c r="C55" s="210"/>
    </row>
  </sheetData>
  <mergeCells count="2">
    <mergeCell ref="A1:M1"/>
    <mergeCell ref="G5:H5"/>
  </mergeCells>
  <phoneticPr fontId="0" type="noConversion"/>
  <hyperlinks>
    <hyperlink ref="N3" location="PIF!A1" display="PIF" xr:uid="{00000000-0004-0000-0000-000000000000}"/>
    <hyperlink ref="O1" location="'List of Updates'!A1" display="List of Updates" xr:uid="{1622816C-BAF1-472A-949C-0EA0E0296107}"/>
  </hyperlinks>
  <printOptions horizontalCentered="1"/>
  <pageMargins left="0.75" right="0.75" top="1.64" bottom="1" header="0.5" footer="0.5"/>
  <pageSetup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75"/>
  <sheetViews>
    <sheetView showGridLines="0" view="pageBreakPreview" workbookViewId="0">
      <selection activeCell="F26" sqref="F26"/>
    </sheetView>
  </sheetViews>
  <sheetFormatPr defaultColWidth="9.140625" defaultRowHeight="12.75"/>
  <cols>
    <col min="1" max="1" width="4.7109375" style="58" customWidth="1"/>
    <col min="2" max="2" width="9.7109375" style="58" customWidth="1"/>
    <col min="3" max="3" width="6.7109375" style="58" customWidth="1"/>
    <col min="4" max="4" width="80.7109375" style="58" customWidth="1"/>
    <col min="5" max="6" width="10.7109375" style="58" customWidth="1"/>
    <col min="7" max="7" width="13.7109375" style="58" customWidth="1"/>
    <col min="8" max="16384" width="9.140625" style="58"/>
  </cols>
  <sheetData>
    <row r="1" spans="1:10" ht="15.75">
      <c r="D1" s="59"/>
      <c r="H1" s="158" t="s">
        <v>198</v>
      </c>
      <c r="J1" s="159">
        <v>0.1</v>
      </c>
    </row>
    <row r="2" spans="1:10">
      <c r="D2" s="59"/>
    </row>
    <row r="3" spans="1:10">
      <c r="D3" s="59"/>
    </row>
    <row r="4" spans="1:10">
      <c r="D4" s="60"/>
    </row>
    <row r="5" spans="1:10">
      <c r="D5" s="60"/>
    </row>
    <row r="6" spans="1:10">
      <c r="D6" s="60"/>
    </row>
    <row r="7" spans="1:10" ht="30">
      <c r="A7" s="837" t="s">
        <v>565</v>
      </c>
      <c r="B7" s="837"/>
      <c r="C7" s="837"/>
      <c r="D7" s="837"/>
      <c r="E7" s="837"/>
      <c r="F7" s="837"/>
      <c r="G7" s="837"/>
    </row>
    <row r="9" spans="1:10" ht="30">
      <c r="A9" s="839" t="s">
        <v>590</v>
      </c>
      <c r="B9" s="839"/>
      <c r="C9" s="839"/>
      <c r="D9" s="839"/>
      <c r="E9" s="839"/>
      <c r="F9" s="839"/>
      <c r="G9" s="839"/>
    </row>
    <row r="11" spans="1:10" ht="30">
      <c r="A11" s="837">
        <f>'Traffic Statement'!E17</f>
        <v>0</v>
      </c>
      <c r="B11" s="837"/>
      <c r="C11" s="837"/>
      <c r="D11" s="837"/>
      <c r="E11" s="837"/>
      <c r="F11" s="837"/>
      <c r="G11" s="837"/>
    </row>
    <row r="12" spans="1:10" ht="12.75" customHeight="1">
      <c r="D12" s="61"/>
    </row>
    <row r="13" spans="1:10" ht="12.75" customHeight="1">
      <c r="D13" s="61"/>
    </row>
    <row r="14" spans="1:10" ht="12.75" customHeight="1">
      <c r="D14" s="61"/>
    </row>
    <row r="15" spans="1:10" ht="12.75" customHeight="1">
      <c r="D15" s="61"/>
    </row>
    <row r="16" spans="1:10" ht="12.75" customHeight="1">
      <c r="D16" s="61"/>
    </row>
    <row r="17" spans="1:14" ht="12.75" customHeight="1">
      <c r="D17" s="61"/>
    </row>
    <row r="18" spans="1:14">
      <c r="C18" s="62" t="s">
        <v>567</v>
      </c>
      <c r="D18" s="63">
        <f>'Traffic Statement'!E16</f>
        <v>0</v>
      </c>
    </row>
    <row r="19" spans="1:14">
      <c r="C19" s="62" t="s">
        <v>568</v>
      </c>
      <c r="D19" s="63"/>
    </row>
    <row r="20" spans="1:14">
      <c r="C20" s="62" t="s">
        <v>569</v>
      </c>
      <c r="D20" s="64">
        <f>A11</f>
        <v>0</v>
      </c>
    </row>
    <row r="21" spans="1:14">
      <c r="B21" s="65"/>
    </row>
    <row r="22" spans="1:14">
      <c r="B22" s="65"/>
    </row>
    <row r="24" spans="1:14" ht="12.75" customHeight="1">
      <c r="C24" s="87" t="s">
        <v>584</v>
      </c>
      <c r="D24" s="88">
        <f>D20</f>
        <v>0</v>
      </c>
      <c r="F24" s="68"/>
      <c r="G24" s="68"/>
    </row>
    <row r="25" spans="1:14" ht="12.75" customHeight="1">
      <c r="A25" s="69" t="s">
        <v>571</v>
      </c>
      <c r="B25" s="69" t="s">
        <v>585</v>
      </c>
      <c r="C25" s="69" t="s">
        <v>573</v>
      </c>
      <c r="D25" s="69" t="s">
        <v>586</v>
      </c>
      <c r="E25" s="70" t="s">
        <v>587</v>
      </c>
      <c r="F25" s="71" t="s">
        <v>574</v>
      </c>
      <c r="G25" s="71" t="s">
        <v>575</v>
      </c>
      <c r="H25" s="72"/>
      <c r="I25" s="72"/>
      <c r="J25" s="72"/>
      <c r="K25" s="72"/>
      <c r="L25" s="72"/>
      <c r="M25" s="72"/>
      <c r="N25" s="72"/>
    </row>
    <row r="26" spans="1:14" s="165" customFormat="1" ht="12.75" customHeight="1">
      <c r="A26" s="73">
        <v>1</v>
      </c>
      <c r="B26" s="73"/>
      <c r="C26" s="74"/>
      <c r="D26" s="74" t="str">
        <f>IF(ISTEXT($B26),(VLOOKUP($B26,#REF!,2))," ")</f>
        <v xml:space="preserve"> </v>
      </c>
      <c r="E26" s="74" t="str">
        <f>IF(ISTEXT($B26),(VLOOKUP($B26,#REF!,3))," ")</f>
        <v xml:space="preserve"> </v>
      </c>
      <c r="F26" s="75" t="str">
        <f>IF(ISTEXT($B26),(VLOOKUP($B26,#REF!,4))," ")</f>
        <v xml:space="preserve"> </v>
      </c>
      <c r="G26" s="75" t="str">
        <f>IF(ISNUMBER(C26),C26*F26,"")</f>
        <v/>
      </c>
    </row>
    <row r="27" spans="1:14" s="165" customFormat="1" ht="12.75" customHeight="1">
      <c r="A27" s="73">
        <v>2</v>
      </c>
      <c r="B27" s="73"/>
      <c r="C27" s="74"/>
      <c r="D27" s="74" t="str">
        <f>IF(ISTEXT($B27),(VLOOKUP($B27,#REF!,2))," ")</f>
        <v xml:space="preserve"> </v>
      </c>
      <c r="E27" s="74" t="str">
        <f>IF(ISTEXT($B27),(VLOOKUP($B27,#REF!,3))," ")</f>
        <v xml:space="preserve"> </v>
      </c>
      <c r="F27" s="75" t="str">
        <f>IF(ISTEXT($B27),(VLOOKUP($B27,#REF!,4))," ")</f>
        <v xml:space="preserve"> </v>
      </c>
      <c r="G27" s="75" t="str">
        <f>IF(ISNUMBER($C27),($C27*$F27),"")</f>
        <v/>
      </c>
    </row>
    <row r="28" spans="1:14" s="165" customFormat="1" ht="12.75" customHeight="1">
      <c r="A28" s="73">
        <v>3</v>
      </c>
      <c r="B28" s="73"/>
      <c r="C28" s="74"/>
      <c r="D28" s="74" t="str">
        <f>IF(ISTEXT($B28),(VLOOKUP($B28,#REF!,2))," ")</f>
        <v xml:space="preserve"> </v>
      </c>
      <c r="E28" s="74" t="str">
        <f>IF(ISTEXT($B28),(VLOOKUP($B28,#REF!,3))," ")</f>
        <v xml:space="preserve"> </v>
      </c>
      <c r="F28" s="75" t="str">
        <f>IF(ISTEXT($B28),(VLOOKUP($B28,#REF!,4))," ")</f>
        <v xml:space="preserve"> </v>
      </c>
      <c r="G28" s="75" t="str">
        <f t="shared" ref="G28:G55" si="0">IF(ISNUMBER($C28),($C28*$F28),"")</f>
        <v/>
      </c>
    </row>
    <row r="29" spans="1:14" s="165" customFormat="1" ht="12.75" customHeight="1">
      <c r="A29" s="73">
        <v>4</v>
      </c>
      <c r="B29" s="73"/>
      <c r="C29" s="74"/>
      <c r="D29" s="74" t="str">
        <f>IF(ISTEXT($B29),(VLOOKUP($B29,#REF!,2))," ")</f>
        <v xml:space="preserve"> </v>
      </c>
      <c r="E29" s="74" t="str">
        <f>IF(ISTEXT($B29),(VLOOKUP($B29,#REF!,3))," ")</f>
        <v xml:space="preserve"> </v>
      </c>
      <c r="F29" s="75" t="str">
        <f>IF(ISTEXT($B29),(VLOOKUP($B29,#REF!,4))," ")</f>
        <v xml:space="preserve"> </v>
      </c>
      <c r="G29" s="75" t="str">
        <f t="shared" si="0"/>
        <v/>
      </c>
    </row>
    <row r="30" spans="1:14" s="165" customFormat="1" ht="12.75" customHeight="1">
      <c r="A30" s="73">
        <v>5</v>
      </c>
      <c r="B30" s="73"/>
      <c r="C30" s="74"/>
      <c r="D30" s="74" t="str">
        <f>IF(ISTEXT($B30),(VLOOKUP($B30,#REF!,2))," ")</f>
        <v xml:space="preserve"> </v>
      </c>
      <c r="E30" s="74" t="str">
        <f>IF(ISTEXT($B30),(VLOOKUP($B30,#REF!,3))," ")</f>
        <v xml:space="preserve"> </v>
      </c>
      <c r="F30" s="75" t="str">
        <f>IF(ISTEXT($B30),(VLOOKUP($B30,#REF!,4))," ")</f>
        <v xml:space="preserve"> </v>
      </c>
      <c r="G30" s="75" t="str">
        <f t="shared" si="0"/>
        <v/>
      </c>
    </row>
    <row r="31" spans="1:14" s="165" customFormat="1" ht="12.75" customHeight="1">
      <c r="A31" s="73">
        <v>6</v>
      </c>
      <c r="B31" s="73"/>
      <c r="C31" s="74"/>
      <c r="D31" s="74" t="str">
        <f>IF(ISTEXT($B31),(VLOOKUP($B31,#REF!,2))," ")</f>
        <v xml:space="preserve"> </v>
      </c>
      <c r="E31" s="74" t="str">
        <f>IF(ISTEXT($B31),(VLOOKUP($B31,#REF!,3))," ")</f>
        <v xml:space="preserve"> </v>
      </c>
      <c r="F31" s="75" t="str">
        <f>IF(ISTEXT($B31),(VLOOKUP($B31,#REF!,4))," ")</f>
        <v xml:space="preserve"> </v>
      </c>
      <c r="G31" s="75" t="str">
        <f t="shared" si="0"/>
        <v/>
      </c>
    </row>
    <row r="32" spans="1:14" s="165" customFormat="1" ht="12.75" customHeight="1">
      <c r="A32" s="73">
        <v>7</v>
      </c>
      <c r="B32" s="73"/>
      <c r="C32" s="74"/>
      <c r="D32" s="74" t="str">
        <f>IF(ISTEXT($B32),(VLOOKUP($B32,#REF!,2))," ")</f>
        <v xml:space="preserve"> </v>
      </c>
      <c r="E32" s="74" t="str">
        <f>IF(ISTEXT($B32),(VLOOKUP($B32,#REF!,3))," ")</f>
        <v xml:space="preserve"> </v>
      </c>
      <c r="F32" s="75" t="str">
        <f>IF(ISTEXT($B32),(VLOOKUP($B32,#REF!,4))," ")</f>
        <v xml:space="preserve"> </v>
      </c>
      <c r="G32" s="75" t="str">
        <f t="shared" si="0"/>
        <v/>
      </c>
    </row>
    <row r="33" spans="1:7" s="165" customFormat="1" ht="12.75" customHeight="1">
      <c r="A33" s="73">
        <v>8</v>
      </c>
      <c r="B33" s="73"/>
      <c r="C33" s="74"/>
      <c r="D33" s="74" t="str">
        <f>IF(ISTEXT($B33),(VLOOKUP($B33,#REF!,2))," ")</f>
        <v xml:space="preserve"> </v>
      </c>
      <c r="E33" s="74" t="str">
        <f>IF(ISTEXT($B33),(VLOOKUP($B33,#REF!,3))," ")</f>
        <v xml:space="preserve"> </v>
      </c>
      <c r="F33" s="75" t="str">
        <f>IF(ISTEXT($B33),(VLOOKUP($B33,#REF!,4))," ")</f>
        <v xml:space="preserve"> </v>
      </c>
      <c r="G33" s="75" t="str">
        <f t="shared" si="0"/>
        <v/>
      </c>
    </row>
    <row r="34" spans="1:7" s="165" customFormat="1" ht="12.75" customHeight="1">
      <c r="A34" s="73">
        <v>9</v>
      </c>
      <c r="B34" s="73"/>
      <c r="C34" s="74"/>
      <c r="D34" s="74" t="str">
        <f>IF(ISTEXT($B34),(VLOOKUP($B34,#REF!,2))," ")</f>
        <v xml:space="preserve"> </v>
      </c>
      <c r="E34" s="74" t="str">
        <f>IF(ISTEXT($B34),(VLOOKUP($B34,#REF!,3))," ")</f>
        <v xml:space="preserve"> </v>
      </c>
      <c r="F34" s="75" t="str">
        <f>IF(ISTEXT($B34),(VLOOKUP($B34,#REF!,4))," ")</f>
        <v xml:space="preserve"> </v>
      </c>
      <c r="G34" s="75" t="str">
        <f t="shared" si="0"/>
        <v/>
      </c>
    </row>
    <row r="35" spans="1:7" s="165" customFormat="1" ht="12.75" customHeight="1">
      <c r="A35" s="73">
        <v>10</v>
      </c>
      <c r="B35" s="73"/>
      <c r="C35" s="74"/>
      <c r="D35" s="74" t="str">
        <f>IF(ISTEXT($B35),(VLOOKUP($B35,#REF!,2))," ")</f>
        <v xml:space="preserve"> </v>
      </c>
      <c r="E35" s="74" t="str">
        <f>IF(ISTEXT($B35),(VLOOKUP($B35,#REF!,3))," ")</f>
        <v xml:space="preserve"> </v>
      </c>
      <c r="F35" s="75" t="str">
        <f>IF(ISTEXT($B35),(VLOOKUP($B35,#REF!,4))," ")</f>
        <v xml:space="preserve"> </v>
      </c>
      <c r="G35" s="75" t="str">
        <f t="shared" si="0"/>
        <v/>
      </c>
    </row>
    <row r="36" spans="1:7" s="165" customFormat="1" ht="12.75" customHeight="1">
      <c r="A36" s="73">
        <v>11</v>
      </c>
      <c r="B36" s="73"/>
      <c r="C36" s="74"/>
      <c r="D36" s="74" t="str">
        <f>IF(ISTEXT($B36),(VLOOKUP($B36,#REF!,2))," ")</f>
        <v xml:space="preserve"> </v>
      </c>
      <c r="E36" s="74" t="str">
        <f>IF(ISTEXT($B36),(VLOOKUP($B36,#REF!,3))," ")</f>
        <v xml:space="preserve"> </v>
      </c>
      <c r="F36" s="75" t="str">
        <f>IF(ISTEXT($B36),(VLOOKUP($B36,#REF!,4))," ")</f>
        <v xml:space="preserve"> </v>
      </c>
      <c r="G36" s="75" t="str">
        <f t="shared" si="0"/>
        <v/>
      </c>
    </row>
    <row r="37" spans="1:7" s="165" customFormat="1" ht="12.75" customHeight="1">
      <c r="A37" s="73">
        <v>12</v>
      </c>
      <c r="B37" s="73"/>
      <c r="C37" s="74"/>
      <c r="D37" s="74" t="str">
        <f>IF(ISTEXT($B37),(VLOOKUP($B37,#REF!,2))," ")</f>
        <v xml:space="preserve"> </v>
      </c>
      <c r="E37" s="74" t="str">
        <f>IF(ISTEXT($B37),(VLOOKUP($B37,#REF!,3))," ")</f>
        <v xml:space="preserve"> </v>
      </c>
      <c r="F37" s="75" t="str">
        <f>IF(ISTEXT($B37),(VLOOKUP($B37,#REF!,4))," ")</f>
        <v xml:space="preserve"> </v>
      </c>
      <c r="G37" s="75" t="str">
        <f t="shared" si="0"/>
        <v/>
      </c>
    </row>
    <row r="38" spans="1:7" s="165" customFormat="1" ht="12.75" customHeight="1">
      <c r="A38" s="73">
        <v>13</v>
      </c>
      <c r="B38" s="73"/>
      <c r="C38" s="74"/>
      <c r="D38" s="74" t="str">
        <f>IF(ISTEXT($B38),(VLOOKUP($B38,#REF!,2))," ")</f>
        <v xml:space="preserve"> </v>
      </c>
      <c r="E38" s="74" t="str">
        <f>IF(ISTEXT($B38),(VLOOKUP($B38,#REF!,3))," ")</f>
        <v xml:space="preserve"> </v>
      </c>
      <c r="F38" s="75" t="str">
        <f>IF(ISTEXT($B38),(VLOOKUP($B38,#REF!,4))," ")</f>
        <v xml:space="preserve"> </v>
      </c>
      <c r="G38" s="75" t="str">
        <f t="shared" si="0"/>
        <v/>
      </c>
    </row>
    <row r="39" spans="1:7" s="165" customFormat="1" ht="12.75" customHeight="1">
      <c r="A39" s="73">
        <v>14</v>
      </c>
      <c r="B39" s="73"/>
      <c r="C39" s="74"/>
      <c r="D39" s="74" t="str">
        <f>IF(ISTEXT($B39),(VLOOKUP($B39,#REF!,2))," ")</f>
        <v xml:space="preserve"> </v>
      </c>
      <c r="E39" s="74" t="str">
        <f>IF(ISTEXT($B39),(VLOOKUP($B39,#REF!,3))," ")</f>
        <v xml:space="preserve"> </v>
      </c>
      <c r="F39" s="75" t="str">
        <f>IF(ISTEXT($B39),(VLOOKUP($B39,#REF!,4))," ")</f>
        <v xml:space="preserve"> </v>
      </c>
      <c r="G39" s="75" t="str">
        <f t="shared" si="0"/>
        <v/>
      </c>
    </row>
    <row r="40" spans="1:7" s="165" customFormat="1" ht="12.75" customHeight="1">
      <c r="A40" s="73">
        <v>15</v>
      </c>
      <c r="B40" s="73"/>
      <c r="C40" s="74"/>
      <c r="D40" s="74" t="str">
        <f>IF(ISTEXT($B40),(VLOOKUP($B40,#REF!,2))," ")</f>
        <v xml:space="preserve"> </v>
      </c>
      <c r="E40" s="74" t="str">
        <f>IF(ISTEXT($B40),(VLOOKUP($B40,#REF!,3))," ")</f>
        <v xml:space="preserve"> </v>
      </c>
      <c r="F40" s="75" t="str">
        <f>IF(ISTEXT($B40),(VLOOKUP($B40,#REF!,4))," ")</f>
        <v xml:space="preserve"> </v>
      </c>
      <c r="G40" s="75" t="str">
        <f t="shared" si="0"/>
        <v/>
      </c>
    </row>
    <row r="41" spans="1:7" s="165" customFormat="1" ht="12.75" customHeight="1">
      <c r="A41" s="73">
        <v>16</v>
      </c>
      <c r="B41" s="73"/>
      <c r="C41" s="74"/>
      <c r="D41" s="74" t="str">
        <f>IF(ISTEXT($B41),(VLOOKUP($B41,#REF!,2))," ")</f>
        <v xml:space="preserve"> </v>
      </c>
      <c r="E41" s="74" t="str">
        <f>IF(ISTEXT($B41),(VLOOKUP($B41,#REF!,3))," ")</f>
        <v xml:space="preserve"> </v>
      </c>
      <c r="F41" s="75" t="str">
        <f>IF(ISTEXT($B41),(VLOOKUP($B41,#REF!,4))," ")</f>
        <v xml:space="preserve"> </v>
      </c>
      <c r="G41" s="75" t="str">
        <f t="shared" si="0"/>
        <v/>
      </c>
    </row>
    <row r="42" spans="1:7" s="165" customFormat="1" ht="12.75" customHeight="1">
      <c r="A42" s="73">
        <v>17</v>
      </c>
      <c r="B42" s="73"/>
      <c r="C42" s="74"/>
      <c r="D42" s="74" t="str">
        <f>IF(ISTEXT($B42),(VLOOKUP($B42,#REF!,2))," ")</f>
        <v xml:space="preserve"> </v>
      </c>
      <c r="E42" s="74" t="str">
        <f>IF(ISTEXT($B42),(VLOOKUP($B42,#REF!,3))," ")</f>
        <v xml:space="preserve"> </v>
      </c>
      <c r="F42" s="75" t="str">
        <f>IF(ISTEXT($B42),(VLOOKUP($B42,#REF!,4))," ")</f>
        <v xml:space="preserve"> </v>
      </c>
      <c r="G42" s="75" t="str">
        <f t="shared" si="0"/>
        <v/>
      </c>
    </row>
    <row r="43" spans="1:7" s="165" customFormat="1" ht="12.75" customHeight="1">
      <c r="A43" s="73">
        <v>18</v>
      </c>
      <c r="B43" s="73"/>
      <c r="C43" s="74"/>
      <c r="D43" s="74" t="str">
        <f>IF(ISTEXT($B43),(VLOOKUP($B43,#REF!,2))," ")</f>
        <v xml:space="preserve"> </v>
      </c>
      <c r="E43" s="74" t="str">
        <f>IF(ISTEXT($B43),(VLOOKUP($B43,#REF!,3))," ")</f>
        <v xml:space="preserve"> </v>
      </c>
      <c r="F43" s="75" t="str">
        <f>IF(ISTEXT($B43),(VLOOKUP($B43,#REF!,4))," ")</f>
        <v xml:space="preserve"> </v>
      </c>
      <c r="G43" s="75" t="str">
        <f t="shared" si="0"/>
        <v/>
      </c>
    </row>
    <row r="44" spans="1:7" s="165" customFormat="1" ht="12.75" customHeight="1">
      <c r="A44" s="73">
        <v>19</v>
      </c>
      <c r="B44" s="73"/>
      <c r="C44" s="74"/>
      <c r="D44" s="74" t="str">
        <f>IF(ISTEXT($B44),(VLOOKUP($B44,#REF!,2))," ")</f>
        <v xml:space="preserve"> </v>
      </c>
      <c r="E44" s="74" t="str">
        <f>IF(ISTEXT($B44),(VLOOKUP($B44,#REF!,3))," ")</f>
        <v xml:space="preserve"> </v>
      </c>
      <c r="F44" s="75" t="str">
        <f>IF(ISTEXT($B44),(VLOOKUP($B44,#REF!,4))," ")</f>
        <v xml:space="preserve"> </v>
      </c>
      <c r="G44" s="75" t="str">
        <f t="shared" si="0"/>
        <v/>
      </c>
    </row>
    <row r="45" spans="1:7" s="165" customFormat="1" ht="12.75" customHeight="1">
      <c r="A45" s="73">
        <v>20</v>
      </c>
      <c r="B45" s="73"/>
      <c r="C45" s="74"/>
      <c r="D45" s="74" t="str">
        <f>IF(ISTEXT($B45),(VLOOKUP($B45,#REF!,2))," ")</f>
        <v xml:space="preserve"> </v>
      </c>
      <c r="E45" s="74" t="str">
        <f>IF(ISTEXT($B45),(VLOOKUP($B45,#REF!,3))," ")</f>
        <v xml:space="preserve"> </v>
      </c>
      <c r="F45" s="75" t="str">
        <f>IF(ISTEXT($B45),(VLOOKUP($B45,#REF!,4))," ")</f>
        <v xml:space="preserve"> </v>
      </c>
      <c r="G45" s="75" t="str">
        <f t="shared" si="0"/>
        <v/>
      </c>
    </row>
    <row r="46" spans="1:7" s="165" customFormat="1" ht="12.75" customHeight="1">
      <c r="A46" s="73">
        <v>21</v>
      </c>
      <c r="B46" s="73"/>
      <c r="C46" s="74"/>
      <c r="D46" s="74" t="str">
        <f>IF(ISTEXT($B46),(VLOOKUP($B46,#REF!,2))," ")</f>
        <v xml:space="preserve"> </v>
      </c>
      <c r="E46" s="74" t="str">
        <f>IF(ISTEXT($B46),(VLOOKUP($B46,#REF!,3))," ")</f>
        <v xml:space="preserve"> </v>
      </c>
      <c r="F46" s="75" t="str">
        <f>IF(ISTEXT($B46),(VLOOKUP($B46,#REF!,4))," ")</f>
        <v xml:space="preserve"> </v>
      </c>
      <c r="G46" s="75" t="str">
        <f t="shared" si="0"/>
        <v/>
      </c>
    </row>
    <row r="47" spans="1:7" s="165" customFormat="1" ht="12.75" customHeight="1">
      <c r="A47" s="73">
        <v>22</v>
      </c>
      <c r="B47" s="73"/>
      <c r="C47" s="74"/>
      <c r="D47" s="74" t="str">
        <f>IF(ISTEXT($B47),(VLOOKUP($B47,#REF!,2))," ")</f>
        <v xml:space="preserve"> </v>
      </c>
      <c r="E47" s="74" t="str">
        <f>IF(ISTEXT($B47),(VLOOKUP($B47,#REF!,3))," ")</f>
        <v xml:space="preserve"> </v>
      </c>
      <c r="F47" s="75" t="str">
        <f>IF(ISTEXT($B47),(VLOOKUP($B47,#REF!,4))," ")</f>
        <v xml:space="preserve"> </v>
      </c>
      <c r="G47" s="75" t="str">
        <f t="shared" si="0"/>
        <v/>
      </c>
    </row>
    <row r="48" spans="1:7" s="165" customFormat="1" ht="12.75" customHeight="1">
      <c r="A48" s="73">
        <v>23</v>
      </c>
      <c r="B48" s="73"/>
      <c r="C48" s="74"/>
      <c r="D48" s="74" t="str">
        <f>IF(ISTEXT($B48),(VLOOKUP($B48,#REF!,2))," ")</f>
        <v xml:space="preserve"> </v>
      </c>
      <c r="E48" s="74" t="str">
        <f>IF(ISTEXT($B48),(VLOOKUP($B48,#REF!,3))," ")</f>
        <v xml:space="preserve"> </v>
      </c>
      <c r="F48" s="75" t="str">
        <f>IF(ISTEXT($B48),(VLOOKUP($B48,#REF!,4))," ")</f>
        <v xml:space="preserve"> </v>
      </c>
      <c r="G48" s="75" t="str">
        <f t="shared" si="0"/>
        <v/>
      </c>
    </row>
    <row r="49" spans="1:7" s="165" customFormat="1" ht="12.75" customHeight="1">
      <c r="A49" s="73">
        <v>24</v>
      </c>
      <c r="B49" s="73"/>
      <c r="C49" s="74"/>
      <c r="D49" s="74" t="str">
        <f>IF(ISTEXT($B49),(VLOOKUP($B49,#REF!,2))," ")</f>
        <v xml:space="preserve"> </v>
      </c>
      <c r="E49" s="74" t="str">
        <f>IF(ISTEXT($B49),(VLOOKUP($B49,#REF!,3))," ")</f>
        <v xml:space="preserve"> </v>
      </c>
      <c r="F49" s="75" t="str">
        <f>IF(ISTEXT($B49),(VLOOKUP($B49,#REF!,4))," ")</f>
        <v xml:space="preserve"> </v>
      </c>
      <c r="G49" s="75" t="str">
        <f t="shared" si="0"/>
        <v/>
      </c>
    </row>
    <row r="50" spans="1:7" s="165" customFormat="1" ht="12.75" customHeight="1">
      <c r="A50" s="73">
        <v>25</v>
      </c>
      <c r="B50" s="73"/>
      <c r="C50" s="74"/>
      <c r="D50" s="74" t="str">
        <f>IF(ISTEXT($B50),(VLOOKUP($B50,#REF!,2))," ")</f>
        <v xml:space="preserve"> </v>
      </c>
      <c r="E50" s="74" t="str">
        <f>IF(ISTEXT($B50),(VLOOKUP($B50,#REF!,3))," ")</f>
        <v xml:space="preserve"> </v>
      </c>
      <c r="F50" s="75" t="str">
        <f>IF(ISTEXT($B50),(VLOOKUP($B50,#REF!,4))," ")</f>
        <v xml:space="preserve"> </v>
      </c>
      <c r="G50" s="75" t="str">
        <f t="shared" si="0"/>
        <v/>
      </c>
    </row>
    <row r="51" spans="1:7" s="165" customFormat="1" ht="12.75" customHeight="1">
      <c r="A51" s="73">
        <v>26</v>
      </c>
      <c r="B51" s="73"/>
      <c r="C51" s="74"/>
      <c r="D51" s="74" t="str">
        <f>IF(ISTEXT($B51),(VLOOKUP($B51,#REF!,2))," ")</f>
        <v xml:space="preserve"> </v>
      </c>
      <c r="E51" s="74" t="str">
        <f>IF(ISTEXT($B51),(VLOOKUP($B51,#REF!,3))," ")</f>
        <v xml:space="preserve"> </v>
      </c>
      <c r="F51" s="75" t="str">
        <f>IF(ISTEXT($B51),(VLOOKUP($B51,#REF!,4))," ")</f>
        <v xml:space="preserve"> </v>
      </c>
      <c r="G51" s="75" t="str">
        <f t="shared" si="0"/>
        <v/>
      </c>
    </row>
    <row r="52" spans="1:7" s="165" customFormat="1" ht="12.75" customHeight="1">
      <c r="A52" s="73">
        <v>27</v>
      </c>
      <c r="B52" s="73"/>
      <c r="C52" s="74"/>
      <c r="D52" s="74" t="str">
        <f>IF(ISTEXT($B52),(VLOOKUP($B52,#REF!,2))," ")</f>
        <v xml:space="preserve"> </v>
      </c>
      <c r="E52" s="74" t="str">
        <f>IF(ISTEXT($B52),(VLOOKUP($B52,#REF!,3))," ")</f>
        <v xml:space="preserve"> </v>
      </c>
      <c r="F52" s="75" t="str">
        <f>IF(ISTEXT($B52),(VLOOKUP($B52,#REF!,4))," ")</f>
        <v xml:space="preserve"> </v>
      </c>
      <c r="G52" s="75" t="str">
        <f t="shared" si="0"/>
        <v/>
      </c>
    </row>
    <row r="53" spans="1:7" s="165" customFormat="1" ht="12.75" customHeight="1">
      <c r="A53" s="73">
        <v>28</v>
      </c>
      <c r="B53" s="73"/>
      <c r="C53" s="74"/>
      <c r="D53" s="74" t="str">
        <f>IF(ISTEXT($B53),(VLOOKUP($B53,#REF!,2))," ")</f>
        <v xml:space="preserve"> </v>
      </c>
      <c r="E53" s="74" t="str">
        <f>IF(ISTEXT($B53),(VLOOKUP($B53,#REF!,3))," ")</f>
        <v xml:space="preserve"> </v>
      </c>
      <c r="F53" s="75" t="str">
        <f>IF(ISTEXT($B53),(VLOOKUP($B53,#REF!,4))," ")</f>
        <v xml:space="preserve"> </v>
      </c>
      <c r="G53" s="75" t="str">
        <f t="shared" si="0"/>
        <v/>
      </c>
    </row>
    <row r="54" spans="1:7" s="165" customFormat="1" ht="12.75" customHeight="1">
      <c r="A54" s="73">
        <v>29</v>
      </c>
      <c r="B54" s="73"/>
      <c r="C54" s="74"/>
      <c r="D54" s="74" t="str">
        <f>IF(ISTEXT($B54),(VLOOKUP($B54,#REF!,2))," ")</f>
        <v xml:space="preserve"> </v>
      </c>
      <c r="E54" s="74" t="str">
        <f>IF(ISTEXT($B54),(VLOOKUP($B54,#REF!,3))," ")</f>
        <v xml:space="preserve"> </v>
      </c>
      <c r="F54" s="75" t="str">
        <f>IF(ISTEXT($B54),(VLOOKUP($B54,#REF!,4))," ")</f>
        <v xml:space="preserve"> </v>
      </c>
      <c r="G54" s="75" t="str">
        <f t="shared" si="0"/>
        <v/>
      </c>
    </row>
    <row r="55" spans="1:7" s="165" customFormat="1" ht="12.75" customHeight="1">
      <c r="A55" s="73">
        <v>30</v>
      </c>
      <c r="B55" s="73" t="s">
        <v>204</v>
      </c>
      <c r="C55" s="74"/>
      <c r="D55" s="74" t="e">
        <f>IF(ISTEXT($B55),(VLOOKUP($B55,#REF!,2))," ")</f>
        <v>#REF!</v>
      </c>
      <c r="E55" s="74" t="e">
        <f>IF(ISTEXT($B55),(VLOOKUP($B55,#REF!,3))," ")</f>
        <v>#REF!</v>
      </c>
      <c r="F55" s="75" t="e">
        <f>IF(ISTEXT($B55),(VLOOKUP($B55,#REF!,4))," ")</f>
        <v>#REF!</v>
      </c>
      <c r="G55" s="75" t="str">
        <f t="shared" si="0"/>
        <v/>
      </c>
    </row>
    <row r="56" spans="1:7" s="165" customFormat="1" ht="12.75" customHeight="1">
      <c r="A56" s="73"/>
      <c r="B56" s="73"/>
      <c r="C56" s="74"/>
      <c r="D56" s="74"/>
      <c r="E56" s="74"/>
      <c r="F56" s="75"/>
      <c r="G56" s="75"/>
    </row>
    <row r="57" spans="1:7" ht="12.75" customHeight="1">
      <c r="A57" s="89"/>
      <c r="B57" s="89"/>
      <c r="C57" s="90"/>
      <c r="D57" s="152" t="s">
        <v>213</v>
      </c>
      <c r="E57" s="90" t="str">
        <f>IF(ISTEXT($B57),(VLOOKUP($B57,#REF!,3))," ")</f>
        <v xml:space="preserve"> </v>
      </c>
      <c r="F57" s="153" t="str">
        <f>IF(ISTEXT($B57),(VLOOKUP($B57,#REF!,4))," ")</f>
        <v xml:space="preserve"> </v>
      </c>
      <c r="G57" s="153"/>
    </row>
    <row r="58" spans="1:7" ht="12.75" customHeight="1">
      <c r="A58" s="91"/>
      <c r="B58" s="91"/>
      <c r="C58" s="92"/>
      <c r="D58" s="154"/>
      <c r="E58" s="92" t="str">
        <f>IF(ISTEXT($B58),(VLOOKUP($B58,#REF!,3))," ")</f>
        <v xml:space="preserve"> </v>
      </c>
      <c r="F58" s="155" t="str">
        <f>IF(ISTEXT($B58),(VLOOKUP($B58,#REF!,4))," ")</f>
        <v xml:space="preserve"> </v>
      </c>
      <c r="G58" s="155"/>
    </row>
    <row r="59" spans="1:7" s="165" customFormat="1" ht="12.75" customHeight="1">
      <c r="A59" s="73">
        <v>31</v>
      </c>
      <c r="B59" s="73" t="s">
        <v>205</v>
      </c>
      <c r="C59" s="74"/>
      <c r="D59" s="74" t="e">
        <f>IF(ISTEXT($B59),(VLOOKUP($B59,#REF!,2))," ")</f>
        <v>#REF!</v>
      </c>
      <c r="E59" s="74" t="e">
        <f>IF(ISTEXT($B59),(VLOOKUP($B59,#REF!,3))," ")</f>
        <v>#REF!</v>
      </c>
      <c r="F59" s="75" t="e">
        <f>IF(ISTEXT($B59),(VLOOKUP($B59,#REF!,4))," ")</f>
        <v>#REF!</v>
      </c>
      <c r="G59" s="75" t="str">
        <f>IF(ISNUMBER($C59),($C59*$F59),"")</f>
        <v/>
      </c>
    </row>
    <row r="60" spans="1:7" s="165" customFormat="1" ht="12.75" customHeight="1">
      <c r="A60" s="73">
        <v>32</v>
      </c>
      <c r="B60" s="73" t="s">
        <v>206</v>
      </c>
      <c r="C60" s="74"/>
      <c r="D60" s="74" t="e">
        <f>IF(ISTEXT($B60),(VLOOKUP($B60,#REF!,2))," ")</f>
        <v>#REF!</v>
      </c>
      <c r="E60" s="74" t="e">
        <f>IF(ISTEXT($B60),(VLOOKUP($B60,#REF!,3))," ")</f>
        <v>#REF!</v>
      </c>
      <c r="F60" s="75" t="e">
        <f>IF(ISTEXT($B60),(VLOOKUP($B60,#REF!,4))," ")</f>
        <v>#REF!</v>
      </c>
      <c r="G60" s="75" t="str">
        <f>IF(ISNUMBER($C60),($C60*$F60),"")</f>
        <v/>
      </c>
    </row>
    <row r="61" spans="1:7" s="165" customFormat="1" ht="12.75" customHeight="1">
      <c r="A61" s="73">
        <v>33</v>
      </c>
      <c r="B61" s="73" t="s">
        <v>207</v>
      </c>
      <c r="C61" s="74"/>
      <c r="D61" s="74" t="e">
        <f>IF(ISTEXT($B61),(VLOOKUP($B61,#REF!,2))," ")</f>
        <v>#REF!</v>
      </c>
      <c r="E61" s="74" t="e">
        <f>IF(ISTEXT($B61),(VLOOKUP($B61,#REF!,3))," ")</f>
        <v>#REF!</v>
      </c>
      <c r="F61" s="75" t="e">
        <f>IF(ISTEXT($B61),(VLOOKUP($B61,#REF!,4))," ")</f>
        <v>#REF!</v>
      </c>
      <c r="G61" s="75" t="str">
        <f>IF(ISNUMBER($C61),($C61*$F61),"")</f>
        <v/>
      </c>
    </row>
    <row r="62" spans="1:7" s="165" customFormat="1" ht="12.75" customHeight="1">
      <c r="A62" s="73">
        <v>34</v>
      </c>
      <c r="B62" s="73" t="s">
        <v>208</v>
      </c>
      <c r="C62" s="74"/>
      <c r="D62" s="74" t="e">
        <f>IF(ISTEXT($B62),(VLOOKUP($B62,#REF!,2))," ")</f>
        <v>#REF!</v>
      </c>
      <c r="E62" s="74" t="e">
        <f>IF(ISTEXT($B62),(VLOOKUP($B62,#REF!,3))," ")</f>
        <v>#REF!</v>
      </c>
      <c r="F62" s="75" t="e">
        <f>IF(ISTEXT($B62),(VLOOKUP($B62,#REF!,4))," ")</f>
        <v>#REF!</v>
      </c>
      <c r="G62" s="75" t="str">
        <f>IF(ISNUMBER($C62),($C62*$F62),"")</f>
        <v/>
      </c>
    </row>
    <row r="63" spans="1:7" ht="12.75" customHeight="1">
      <c r="A63" s="91"/>
      <c r="B63" s="91"/>
      <c r="C63" s="92"/>
      <c r="D63" s="92" t="str">
        <f>IF(ISTEXT($B63),(VLOOKUP($B63,#REF!,2))," ")</f>
        <v xml:space="preserve"> </v>
      </c>
      <c r="E63" s="92" t="str">
        <f>IF(ISTEXT($B63),(VLOOKUP($B63,#REF!,3))," ")</f>
        <v xml:space="preserve"> </v>
      </c>
      <c r="F63" s="155" t="str">
        <f>IF(ISTEXT($B63),(VLOOKUP($B63,#REF!,4))," ")</f>
        <v xml:space="preserve"> </v>
      </c>
      <c r="G63" s="155"/>
    </row>
    <row r="64" spans="1:7" ht="12.75" customHeight="1">
      <c r="A64" s="89"/>
      <c r="B64" s="89"/>
      <c r="C64" s="90"/>
      <c r="D64" s="90" t="str">
        <f>IF(ISTEXT($B64),(VLOOKUP($B64,#REF!,2))," ")</f>
        <v xml:space="preserve"> </v>
      </c>
      <c r="E64" s="90" t="str">
        <f>IF(ISTEXT($B64),(VLOOKUP($B64,#REF!,3))," ")</f>
        <v xml:space="preserve"> </v>
      </c>
      <c r="F64" s="153" t="str">
        <f>IF(ISTEXT($B64),(VLOOKUP($B64,#REF!,4))," ")</f>
        <v xml:space="preserve"> </v>
      </c>
      <c r="G64" s="153"/>
    </row>
    <row r="65" spans="1:7" ht="12.75" customHeight="1" thickBot="1">
      <c r="A65" s="93"/>
      <c r="B65" s="93"/>
      <c r="C65" s="94"/>
      <c r="D65" s="151"/>
      <c r="E65" s="151"/>
      <c r="F65" s="84"/>
      <c r="G65" s="84"/>
    </row>
    <row r="66" spans="1:7" ht="12.75" customHeight="1" thickTop="1">
      <c r="A66" s="60"/>
      <c r="B66" s="58" t="s">
        <v>576</v>
      </c>
      <c r="C66" s="60"/>
      <c r="D66" s="77"/>
      <c r="E66" s="77"/>
      <c r="F66" s="81" t="s">
        <v>214</v>
      </c>
      <c r="G66" s="78">
        <f>SUM(G59:G62)</f>
        <v>0</v>
      </c>
    </row>
    <row r="67" spans="1:7" ht="12.75" customHeight="1">
      <c r="A67" s="60"/>
      <c r="C67" s="60"/>
      <c r="F67" s="68"/>
      <c r="G67" s="68"/>
    </row>
    <row r="68" spans="1:7" ht="12.75" customHeight="1">
      <c r="A68" s="60"/>
      <c r="F68" s="82" t="s">
        <v>215</v>
      </c>
      <c r="G68" s="83">
        <f>SUM(G26:G55)</f>
        <v>0</v>
      </c>
    </row>
    <row r="69" spans="1:7" ht="12.75" customHeight="1">
      <c r="A69" s="60"/>
      <c r="F69" s="95" t="s">
        <v>214</v>
      </c>
      <c r="G69" s="156">
        <f>G66</f>
        <v>0</v>
      </c>
    </row>
    <row r="70" spans="1:7" ht="12.75" customHeight="1" thickBot="1">
      <c r="A70" s="60"/>
      <c r="F70" s="85" t="s">
        <v>615</v>
      </c>
      <c r="G70" s="84">
        <f>SUM(G68:G69)*$J$1</f>
        <v>0</v>
      </c>
    </row>
    <row r="71" spans="1:7" ht="12.75" customHeight="1" thickBot="1">
      <c r="A71" s="60"/>
      <c r="E71" s="60"/>
      <c r="F71" s="98" t="s">
        <v>588</v>
      </c>
      <c r="G71" s="157">
        <f>SUM(G68:G70)</f>
        <v>0</v>
      </c>
    </row>
    <row r="72" spans="1:7" ht="12.75" customHeight="1"/>
    <row r="73" spans="1:7" ht="12.75" customHeight="1"/>
    <row r="74" spans="1:7" ht="12.75" customHeight="1"/>
    <row r="75" spans="1:7" ht="12.75" customHeight="1"/>
  </sheetData>
  <mergeCells count="3">
    <mergeCell ref="A7:G7"/>
    <mergeCell ref="A9:G9"/>
    <mergeCell ref="A11:G11"/>
  </mergeCells>
  <phoneticPr fontId="0" type="noConversion"/>
  <printOptions horizontalCentered="1" verticalCentered="1"/>
  <pageMargins left="0.75" right="0.75" top="1" bottom="1" header="0.5" footer="0.5"/>
  <pageSetup scale="89" orientation="landscape" r:id="rId1"/>
  <headerFooter alignWithMargins="0"/>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355"/>
  <sheetViews>
    <sheetView view="pageBreakPreview" zoomScale="85" zoomScaleNormal="85" zoomScaleSheetLayoutView="85" workbookViewId="0"/>
  </sheetViews>
  <sheetFormatPr defaultRowHeight="12.75"/>
  <cols>
    <col min="1" max="1" width="5.42578125" style="317" customWidth="1"/>
    <col min="2" max="2" width="9.7109375" style="317" bestFit="1" customWidth="1"/>
    <col min="3" max="3" width="11.42578125" style="317" bestFit="1" customWidth="1"/>
    <col min="4" max="4" width="15.140625" style="317" bestFit="1" customWidth="1"/>
    <col min="5" max="5" width="7.85546875" style="317" bestFit="1" customWidth="1"/>
    <col min="6" max="6" width="57.85546875" style="317" bestFit="1" customWidth="1"/>
    <col min="7" max="7" width="9.140625" style="317"/>
    <col min="8" max="8" width="9.7109375" style="317" bestFit="1" customWidth="1"/>
    <col min="9" max="9" width="9.7109375" style="317" hidden="1" customWidth="1"/>
    <col min="10" max="10" width="14.140625" style="317" hidden="1" customWidth="1"/>
    <col min="11" max="11" width="8" style="317" bestFit="1" customWidth="1"/>
    <col min="12" max="12" width="20.140625" style="317" bestFit="1" customWidth="1"/>
    <col min="13" max="13" width="9.140625" style="317" hidden="1" customWidth="1"/>
    <col min="14" max="14" width="10.85546875" style="317" customWidth="1"/>
    <col min="15" max="15" width="9.140625" style="317" hidden="1" customWidth="1"/>
    <col min="16" max="16" width="10.28515625" style="317" bestFit="1" customWidth="1"/>
    <col min="17" max="17" width="20.140625" style="317" bestFit="1" customWidth="1"/>
    <col min="18" max="18" width="9.140625" style="317" hidden="1" customWidth="1"/>
    <col min="19" max="19" width="15.42578125" style="317" hidden="1" customWidth="1"/>
    <col min="20" max="21" width="9.140625" style="317" hidden="1" customWidth="1"/>
    <col min="22" max="22" width="10.85546875" style="317" bestFit="1" customWidth="1"/>
    <col min="23" max="23" width="10.28515625" style="317" bestFit="1" customWidth="1"/>
    <col min="24" max="24" width="19.85546875" style="317" bestFit="1" customWidth="1"/>
    <col min="25" max="27" width="9.140625" style="317" hidden="1" customWidth="1"/>
    <col min="28" max="28" width="13.5703125" style="317" customWidth="1"/>
    <col min="29" max="29" width="13.5703125" style="705" customWidth="1"/>
    <col min="30" max="31" width="13.5703125" style="317" customWidth="1"/>
    <col min="32" max="32" width="35" style="317" bestFit="1" customWidth="1"/>
    <col min="33" max="16384" width="9.140625" style="317"/>
  </cols>
  <sheetData>
    <row r="1" spans="1:39" ht="13.5" thickBot="1">
      <c r="A1" s="673"/>
    </row>
    <row r="2" spans="1:39">
      <c r="A2" s="673"/>
      <c r="B2" s="912" t="s">
        <v>4665</v>
      </c>
      <c r="C2" s="913"/>
      <c r="D2" s="916" t="s">
        <v>4659</v>
      </c>
      <c r="E2" s="916"/>
      <c r="F2" s="917"/>
    </row>
    <row r="3" spans="1:39">
      <c r="A3" s="673"/>
      <c r="B3" s="914" t="s">
        <v>10</v>
      </c>
      <c r="C3" s="915"/>
      <c r="D3" s="907" t="s">
        <v>4651</v>
      </c>
      <c r="E3" s="907"/>
      <c r="F3" s="908"/>
    </row>
    <row r="4" spans="1:39">
      <c r="A4" s="673"/>
      <c r="B4" s="914" t="s">
        <v>4655</v>
      </c>
      <c r="C4" s="915"/>
      <c r="D4" s="899" t="s">
        <v>4675</v>
      </c>
      <c r="E4" s="899"/>
      <c r="F4" s="900"/>
    </row>
    <row r="5" spans="1:39">
      <c r="A5" s="673"/>
      <c r="B5" s="914" t="s">
        <v>4648</v>
      </c>
      <c r="C5" s="915"/>
      <c r="D5" s="899" t="s">
        <v>4656</v>
      </c>
      <c r="E5" s="899"/>
      <c r="F5" s="900"/>
    </row>
    <row r="6" spans="1:39">
      <c r="A6" s="673"/>
      <c r="B6" s="914" t="s">
        <v>4653</v>
      </c>
      <c r="C6" s="915"/>
      <c r="D6" s="899" t="s">
        <v>4666</v>
      </c>
      <c r="E6" s="899"/>
      <c r="F6" s="900"/>
    </row>
    <row r="7" spans="1:39">
      <c r="A7" s="673"/>
      <c r="B7" s="914" t="s">
        <v>4654</v>
      </c>
      <c r="C7" s="915"/>
      <c r="D7" s="899" t="s">
        <v>4666</v>
      </c>
      <c r="E7" s="899"/>
      <c r="F7" s="900"/>
    </row>
    <row r="8" spans="1:39">
      <c r="A8" s="673"/>
      <c r="B8" s="914" t="s">
        <v>875</v>
      </c>
      <c r="C8" s="915"/>
      <c r="D8" s="899" t="s">
        <v>4658</v>
      </c>
      <c r="E8" s="899"/>
      <c r="F8" s="900"/>
    </row>
    <row r="9" spans="1:39">
      <c r="A9" s="673"/>
      <c r="B9" s="914" t="s">
        <v>4650</v>
      </c>
      <c r="C9" s="915"/>
      <c r="D9" s="899" t="s">
        <v>4652</v>
      </c>
      <c r="E9" s="899"/>
      <c r="F9" s="900"/>
    </row>
    <row r="10" spans="1:39">
      <c r="A10" s="673"/>
      <c r="B10" s="918" t="s">
        <v>4649</v>
      </c>
      <c r="C10" s="919"/>
      <c r="D10" s="899" t="s">
        <v>4677</v>
      </c>
      <c r="E10" s="899"/>
      <c r="F10" s="900"/>
    </row>
    <row r="11" spans="1:39">
      <c r="A11" s="673"/>
      <c r="B11" s="926" t="s">
        <v>869</v>
      </c>
      <c r="C11" s="927"/>
      <c r="D11" s="901" t="s">
        <v>4660</v>
      </c>
      <c r="E11" s="902"/>
      <c r="F11" s="903"/>
    </row>
    <row r="12" spans="1:39" ht="13.5" thickBot="1">
      <c r="A12" s="675"/>
      <c r="B12" s="659"/>
      <c r="C12" s="660"/>
      <c r="D12" s="904"/>
      <c r="E12" s="905"/>
      <c r="F12" s="906"/>
    </row>
    <row r="13" spans="1:39" ht="13.5" thickBot="1">
      <c r="A13" s="673"/>
    </row>
    <row r="14" spans="1:39" ht="21.75" thickBot="1">
      <c r="A14" s="676"/>
      <c r="B14" s="928" t="s">
        <v>4646</v>
      </c>
      <c r="C14" s="929"/>
      <c r="D14" s="929"/>
      <c r="E14" s="929"/>
      <c r="F14" s="929"/>
      <c r="G14" s="929"/>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30"/>
    </row>
    <row r="15" spans="1:39" ht="38.25" customHeight="1">
      <c r="A15" s="911" t="s">
        <v>10</v>
      </c>
      <c r="B15" s="878" t="s">
        <v>874</v>
      </c>
      <c r="C15" s="880" t="s">
        <v>4636</v>
      </c>
      <c r="D15" s="880" t="s">
        <v>4657</v>
      </c>
      <c r="E15" s="865" t="s">
        <v>875</v>
      </c>
      <c r="F15" s="865" t="s">
        <v>608</v>
      </c>
      <c r="G15" s="865" t="s">
        <v>876</v>
      </c>
      <c r="H15" s="865" t="s">
        <v>877</v>
      </c>
      <c r="I15" s="863" t="s">
        <v>4798</v>
      </c>
      <c r="J15" s="863" t="s">
        <v>4637</v>
      </c>
      <c r="K15" s="865" t="s">
        <v>878</v>
      </c>
      <c r="L15" s="875" t="s">
        <v>4917</v>
      </c>
      <c r="M15" s="876"/>
      <c r="N15" s="876"/>
      <c r="O15" s="876"/>
      <c r="P15" s="877"/>
      <c r="Q15" s="885" t="s">
        <v>4644</v>
      </c>
      <c r="R15" s="886"/>
      <c r="S15" s="886"/>
      <c r="T15" s="886"/>
      <c r="U15" s="886"/>
      <c r="V15" s="886"/>
      <c r="W15" s="887"/>
      <c r="X15" s="869" t="s">
        <v>879</v>
      </c>
      <c r="Y15" s="890" t="s">
        <v>537</v>
      </c>
      <c r="Z15" s="888" t="s">
        <v>880</v>
      </c>
      <c r="AA15" s="888" t="s">
        <v>881</v>
      </c>
      <c r="AB15" s="869" t="s">
        <v>4802</v>
      </c>
      <c r="AC15" s="897" t="s">
        <v>4877</v>
      </c>
      <c r="AD15" s="869" t="s">
        <v>4638</v>
      </c>
      <c r="AE15" s="869" t="s">
        <v>4639</v>
      </c>
      <c r="AF15" s="861" t="s">
        <v>869</v>
      </c>
      <c r="AH15" s="382"/>
      <c r="AI15" s="382"/>
      <c r="AJ15" s="382"/>
      <c r="AK15" s="382"/>
      <c r="AL15" s="382"/>
      <c r="AM15" s="378"/>
    </row>
    <row r="16" spans="1:39" ht="25.5">
      <c r="A16" s="871"/>
      <c r="B16" s="879"/>
      <c r="C16" s="881"/>
      <c r="D16" s="882"/>
      <c r="E16" s="883"/>
      <c r="F16" s="866"/>
      <c r="G16" s="866"/>
      <c r="H16" s="866"/>
      <c r="I16" s="864"/>
      <c r="J16" s="864"/>
      <c r="K16" s="866"/>
      <c r="L16" s="662" t="s">
        <v>4630</v>
      </c>
      <c r="M16" s="318" t="s">
        <v>882</v>
      </c>
      <c r="N16" s="661" t="s">
        <v>870</v>
      </c>
      <c r="O16" s="318" t="s">
        <v>883</v>
      </c>
      <c r="P16" s="661" t="s">
        <v>871</v>
      </c>
      <c r="Q16" s="662" t="s">
        <v>4630</v>
      </c>
      <c r="R16" s="318" t="s">
        <v>882</v>
      </c>
      <c r="S16" s="319" t="s">
        <v>882</v>
      </c>
      <c r="T16" s="318" t="s">
        <v>870</v>
      </c>
      <c r="U16" s="318" t="s">
        <v>871</v>
      </c>
      <c r="V16" s="555" t="s">
        <v>870</v>
      </c>
      <c r="W16" s="555" t="s">
        <v>871</v>
      </c>
      <c r="X16" s="870"/>
      <c r="Y16" s="891"/>
      <c r="Z16" s="889"/>
      <c r="AA16" s="889"/>
      <c r="AB16" s="870"/>
      <c r="AC16" s="898"/>
      <c r="AD16" s="870"/>
      <c r="AE16" s="870"/>
      <c r="AF16" s="862"/>
      <c r="AH16" s="382"/>
      <c r="AI16" s="382"/>
      <c r="AJ16" s="382"/>
      <c r="AK16" s="382"/>
      <c r="AL16" s="382"/>
      <c r="AM16" s="378"/>
    </row>
    <row r="17" spans="1:39">
      <c r="A17" s="677"/>
      <c r="B17" s="665"/>
      <c r="C17" s="320"/>
      <c r="D17" s="367" t="str">
        <f>IF(ISNUMBER($A17),(VLOOKUP($A17,'DE MUTCD Signing Items'!$A$4:$F$2060,2,FALSE)),IF(ISTEXT($A17),(VLOOKUP($A17,'DE MUTCD Signing Items'!$A$4:$F$2060,2,FALSE))," "))</f>
        <v xml:space="preserve"> </v>
      </c>
      <c r="E17" s="321"/>
      <c r="F17" s="367" t="str">
        <f>IF(ISNUMBER($A17),(VLOOKUP($A17,'DE MUTCD Signing Items'!$A$4:$F$2060,3,FALSE)),IF(ISTEXT($A17),(VLOOKUP($A17,'DE MUTCD Signing Items'!$A$4:$F$2060,3,FALSE))," "))</f>
        <v xml:space="preserve"> </v>
      </c>
      <c r="G17" s="548" t="str">
        <f>IF(ISNUMBER($A17),(VLOOKUP($A17,'DE MUTCD Signing Items'!$A$4:$F$2060,4,FALSE)),IF(ISTEXT($A17),(VLOOKUP($A17,'DE MUTCD Signing Items'!$A$4:$F$2060,4,FALSE))," "))</f>
        <v xml:space="preserve"> </v>
      </c>
      <c r="H17" s="548" t="str">
        <f>IF(ISNUMBER($A17),(VLOOKUP($A17,'DE MUTCD Signing Items'!$A$4:$F$2060,5,FALSE)),IF(ISTEXT($A17),(VLOOKUP($A17,'DE MUTCD Signing Items'!$A$4:$F$2060,5,FALSE))," "))</f>
        <v xml:space="preserve"> </v>
      </c>
      <c r="I17" s="558" t="str">
        <f>IF(ISNUMBER($A17),(VLOOKUP($A17,'DE MUTCD Signing Items'!$A$4:$F$2060,6,FALSE)),IF(ISTEXT($A17),(VLOOKUP($A17,'DE MUTCD Signing Items'!$A$4:$F$2060,6,FALSE))," "))</f>
        <v xml:space="preserve"> </v>
      </c>
      <c r="J17" s="318" t="e">
        <f t="shared" ref="J17:J76" si="0">IF(I17=0,(G17*H17/144)*E17,I17*E17)</f>
        <v>#VALUE!</v>
      </c>
      <c r="K17" s="369" t="str">
        <f t="shared" ref="K17:K76" si="1">IF(ISERROR(IF(OR(L17="REMAIN",L17="REMOVE",L17="REPOSITION",Q17="REMAIN",Q17="REMOVE",Q17="REPOSITION"),"",J17)),"",IF(OR(L17="REMAIN",L17="REMOVE",L17="REPOSITION",Q17="REMAIN",Q17="REMOVE",Q17="REPOSITION"),"",J17))</f>
        <v/>
      </c>
      <c r="L17" s="322"/>
      <c r="M17" s="318" t="b">
        <f>OR(L17="REMOVE", L17="REPOSITION", L17="RENEW")</f>
        <v>0</v>
      </c>
      <c r="N17" s="371">
        <f t="shared" ref="N17:N76" si="2">IF(OR($L17="REMOVE",$L17="REPOSITION",$L17="RENEW"),$E17,0)</f>
        <v>0</v>
      </c>
      <c r="O17" s="372"/>
      <c r="P17" s="371">
        <f t="shared" ref="P17:P76" si="3">IF(OR($L17="REPOSITION",$L17="RENEW",$L17="NEW",$L17="ADD TO ASSEMBLY"),$E17,0)</f>
        <v>0</v>
      </c>
      <c r="Q17" s="323"/>
      <c r="R17" s="318" t="b">
        <f t="shared" ref="R17:R76" si="4">OR(Q17="REMOVE", Q17="REPOSITION", Q17="RENEW")</f>
        <v>0</v>
      </c>
      <c r="S17" s="318">
        <f t="shared" ref="S17:S76" si="5">IF(R17=TRUE, 1,0)</f>
        <v>0</v>
      </c>
      <c r="T17" s="324">
        <f t="shared" ref="T17:T76" si="6">IF(OR($Q17="REMOVE",$Q17="REPOSITION"),$E17*2,0)</f>
        <v>0</v>
      </c>
      <c r="U17" s="324">
        <f t="shared" ref="U17:U76" si="7">IF(OR($Q17="REPOSITION",$Q17="NEW"),$E17*2,0)</f>
        <v>0</v>
      </c>
      <c r="V17" s="376" t="str">
        <f t="shared" ref="V17:V27" si="8">IF(OR(Q17="REMOVE",Q17="REPOSITION",Q17="RENEW"),$J17,"")</f>
        <v/>
      </c>
      <c r="W17" s="376" t="str">
        <f t="shared" ref="W17:W27" si="9">IF(OR(Q17="REPOSITION",Q17="RENEW",Q17="NEW",Q17="ADD TO ASSEMBLY"),$J17,"")</f>
        <v/>
      </c>
      <c r="X17" s="323"/>
      <c r="Y17" s="318">
        <f t="shared" ref="Y17:Y76" si="10">IF(X17="SOIL",(P17+U17),0)</f>
        <v>0</v>
      </c>
      <c r="Z17" s="318">
        <f t="shared" ref="Z17:Z76" si="11">IF(L17="NEW",(P17),0)</f>
        <v>0</v>
      </c>
      <c r="AA17" s="318">
        <f t="shared" ref="AA17:AA30" si="12">IF(Q17="NEW",(U17),0)</f>
        <v>0</v>
      </c>
      <c r="AB17" s="373">
        <f t="shared" ref="AB17:AB76" si="13">SUM(Z17:AA17)</f>
        <v>0</v>
      </c>
      <c r="AC17" s="706"/>
      <c r="AD17" s="373">
        <f>IF(X17="EX. CONCRETE",(P17+U17),0)</f>
        <v>0</v>
      </c>
      <c r="AE17" s="373">
        <f t="shared" ref="AE17:AE76" si="14">IF(X17="BITUMINOUS",(P17+U17),0)</f>
        <v>0</v>
      </c>
      <c r="AF17" s="325"/>
      <c r="AH17" s="378"/>
      <c r="AI17" s="378"/>
      <c r="AJ17" s="378"/>
      <c r="AK17" s="378"/>
      <c r="AL17" s="378"/>
      <c r="AM17" s="378"/>
    </row>
    <row r="18" spans="1:39">
      <c r="A18" s="677"/>
      <c r="B18" s="665"/>
      <c r="C18" s="320"/>
      <c r="D18" s="367" t="str">
        <f>IF(ISNUMBER($A18),(VLOOKUP($A18,'DE MUTCD Signing Items'!$A$4:$F$2060,2,FALSE)),IF(ISTEXT($A18),(VLOOKUP($A18,'DE MUTCD Signing Items'!$A$4:$F$2060,2,FALSE))," "))</f>
        <v xml:space="preserve"> </v>
      </c>
      <c r="E18" s="321"/>
      <c r="F18" s="367" t="str">
        <f>IF(ISNUMBER($A18),(VLOOKUP($A18,'DE MUTCD Signing Items'!$A$4:$F$2060,3,FALSE)),IF(ISTEXT($A18),(VLOOKUP($A18,'DE MUTCD Signing Items'!$A$4:$F$2060,3,FALSE))," "))</f>
        <v xml:space="preserve"> </v>
      </c>
      <c r="G18" s="548" t="str">
        <f>IF(ISNUMBER($A18),(VLOOKUP($A18,'DE MUTCD Signing Items'!$A$4:$F$2060,4,FALSE)),IF(ISTEXT($A18),(VLOOKUP($A18,'DE MUTCD Signing Items'!$A$4:$F$2060,4,FALSE))," "))</f>
        <v xml:space="preserve"> </v>
      </c>
      <c r="H18" s="548" t="str">
        <f>IF(ISNUMBER($A18),(VLOOKUP($A18,'DE MUTCD Signing Items'!$A$4:$F$2060,5,FALSE)),IF(ISTEXT($A18),(VLOOKUP($A18,'DE MUTCD Signing Items'!$A$4:$F$2060,5,FALSE))," "))</f>
        <v xml:space="preserve"> </v>
      </c>
      <c r="I18" s="558" t="str">
        <f>IF(ISNUMBER($A18),(VLOOKUP($A18,'DE MUTCD Signing Items'!$A$4:$F$2060,6,FALSE)),IF(ISTEXT($A18),(VLOOKUP($A18,'DE MUTCD Signing Items'!$A$4:$F$2060,6,FALSE))," "))</f>
        <v xml:space="preserve"> </v>
      </c>
      <c r="J18" s="318" t="e">
        <f t="shared" si="0"/>
        <v>#VALUE!</v>
      </c>
      <c r="K18" s="369" t="str">
        <f t="shared" ref="K18:K68" si="15">IF(ISERROR(IF(OR(L18="REMAIN",L18="REMOVE",L18="REPOSITION",Q18="REMAIN",Q18="REMOVE",Q18="REPOSITION"),"",J18)),"",IF(OR(L18="REMAIN",L18="REMOVE",L18="REPOSITION",Q18="REMAIN",Q18="REMOVE",Q18="REPOSITION"),"",J18))</f>
        <v/>
      </c>
      <c r="L18" s="322"/>
      <c r="M18" s="318" t="b">
        <f t="shared" ref="M18:M75" si="16">OR(L18="REMOVE", L18="REPOSITION", L18="RENEW")</f>
        <v>0</v>
      </c>
      <c r="N18" s="371">
        <f t="shared" si="2"/>
        <v>0</v>
      </c>
      <c r="O18" s="372"/>
      <c r="P18" s="371">
        <f t="shared" si="3"/>
        <v>0</v>
      </c>
      <c r="Q18" s="323"/>
      <c r="R18" s="318" t="b">
        <f t="shared" si="4"/>
        <v>0</v>
      </c>
      <c r="S18" s="318">
        <f>IF(R18=TRUE, 1,0)</f>
        <v>0</v>
      </c>
      <c r="T18" s="324">
        <f t="shared" si="6"/>
        <v>0</v>
      </c>
      <c r="U18" s="324">
        <f t="shared" si="7"/>
        <v>0</v>
      </c>
      <c r="V18" s="376" t="str">
        <f t="shared" si="8"/>
        <v/>
      </c>
      <c r="W18" s="376" t="str">
        <f t="shared" si="9"/>
        <v/>
      </c>
      <c r="X18" s="323"/>
      <c r="Y18" s="318">
        <f t="shared" si="10"/>
        <v>0</v>
      </c>
      <c r="Z18" s="318">
        <f t="shared" si="11"/>
        <v>0</v>
      </c>
      <c r="AA18" s="318">
        <f t="shared" si="12"/>
        <v>0</v>
      </c>
      <c r="AB18" s="371">
        <f t="shared" si="13"/>
        <v>0</v>
      </c>
      <c r="AC18" s="706"/>
      <c r="AD18" s="373">
        <f t="shared" ref="AD18:AD76" si="17">IF(X18="EX. CONCRETE",(P18+U18),0)</f>
        <v>0</v>
      </c>
      <c r="AE18" s="373">
        <f t="shared" si="14"/>
        <v>0</v>
      </c>
      <c r="AF18" s="325"/>
    </row>
    <row r="19" spans="1:39">
      <c r="A19" s="677"/>
      <c r="B19" s="665"/>
      <c r="C19" s="320"/>
      <c r="D19" s="367" t="str">
        <f>IF(ISNUMBER($A19),(VLOOKUP($A19,'DE MUTCD Signing Items'!$A$4:$F$2060,2,FALSE)),IF(ISTEXT($A19),(VLOOKUP($A19,'DE MUTCD Signing Items'!$A$4:$F$2060,2,FALSE))," "))</f>
        <v xml:space="preserve"> </v>
      </c>
      <c r="E19" s="321"/>
      <c r="F19" s="367" t="str">
        <f>IF(ISNUMBER($A19),(VLOOKUP($A19,'DE MUTCD Signing Items'!$A$4:$F$2060,3,FALSE)),IF(ISTEXT($A19),(VLOOKUP($A19,'DE MUTCD Signing Items'!$A$4:$F$2060,3,FALSE))," "))</f>
        <v xml:space="preserve"> </v>
      </c>
      <c r="G19" s="548" t="str">
        <f>IF(ISNUMBER($A19),(VLOOKUP($A19,'DE MUTCD Signing Items'!$A$4:$F$2060,4,FALSE)),IF(ISTEXT($A19),(VLOOKUP($A19,'DE MUTCD Signing Items'!$A$4:$F$2060,4,FALSE))," "))</f>
        <v xml:space="preserve"> </v>
      </c>
      <c r="H19" s="548" t="str">
        <f>IF(ISNUMBER($A19),(VLOOKUP($A19,'DE MUTCD Signing Items'!$A$4:$F$2060,5,FALSE)),IF(ISTEXT($A19),(VLOOKUP($A19,'DE MUTCD Signing Items'!$A$4:$F$2060,5,FALSE))," "))</f>
        <v xml:space="preserve"> </v>
      </c>
      <c r="I19" s="558" t="str">
        <f>IF(ISNUMBER($A19),(VLOOKUP($A19,'DE MUTCD Signing Items'!$A$4:$F$2060,6,FALSE)),IF(ISTEXT($A19),(VLOOKUP($A19,'DE MUTCD Signing Items'!$A$4:$F$2060,6,FALSE))," "))</f>
        <v xml:space="preserve"> </v>
      </c>
      <c r="J19" s="318" t="e">
        <f t="shared" si="0"/>
        <v>#VALUE!</v>
      </c>
      <c r="K19" s="369" t="str">
        <f t="shared" si="15"/>
        <v/>
      </c>
      <c r="L19" s="322"/>
      <c r="M19" s="318" t="b">
        <f t="shared" si="16"/>
        <v>0</v>
      </c>
      <c r="N19" s="371">
        <f t="shared" si="2"/>
        <v>0</v>
      </c>
      <c r="O19" s="372"/>
      <c r="P19" s="371">
        <f t="shared" si="3"/>
        <v>0</v>
      </c>
      <c r="Q19" s="323"/>
      <c r="R19" s="318" t="b">
        <f t="shared" si="4"/>
        <v>0</v>
      </c>
      <c r="S19" s="318">
        <f t="shared" si="5"/>
        <v>0</v>
      </c>
      <c r="T19" s="324">
        <f t="shared" si="6"/>
        <v>0</v>
      </c>
      <c r="U19" s="324">
        <f t="shared" si="7"/>
        <v>0</v>
      </c>
      <c r="V19" s="376" t="str">
        <f t="shared" si="8"/>
        <v/>
      </c>
      <c r="W19" s="376" t="str">
        <f t="shared" si="9"/>
        <v/>
      </c>
      <c r="X19" s="323"/>
      <c r="Y19" s="318">
        <f t="shared" si="10"/>
        <v>0</v>
      </c>
      <c r="Z19" s="318">
        <f t="shared" si="11"/>
        <v>0</v>
      </c>
      <c r="AA19" s="318">
        <f t="shared" si="12"/>
        <v>0</v>
      </c>
      <c r="AB19" s="371">
        <f t="shared" si="13"/>
        <v>0</v>
      </c>
      <c r="AC19" s="706"/>
      <c r="AD19" s="373">
        <f t="shared" si="17"/>
        <v>0</v>
      </c>
      <c r="AE19" s="373">
        <f t="shared" si="14"/>
        <v>0</v>
      </c>
      <c r="AF19" s="325"/>
    </row>
    <row r="20" spans="1:39">
      <c r="A20" s="677"/>
      <c r="B20" s="665"/>
      <c r="C20" s="320"/>
      <c r="D20" s="367" t="str">
        <f>IF(ISNUMBER($A20),(VLOOKUP($A20,'DE MUTCD Signing Items'!$A$4:$F$2060,2,FALSE)),IF(ISTEXT($A20),(VLOOKUP($A20,'DE MUTCD Signing Items'!$A$4:$F$2060,2,FALSE))," "))</f>
        <v xml:space="preserve"> </v>
      </c>
      <c r="E20" s="321"/>
      <c r="F20" s="367" t="str">
        <f>IF(ISNUMBER($A20),(VLOOKUP($A20,'DE MUTCD Signing Items'!$A$4:$F$2060,3,FALSE)),IF(ISTEXT($A20),(VLOOKUP($A20,'DE MUTCD Signing Items'!$A$4:$F$2060,3,FALSE))," "))</f>
        <v xml:space="preserve"> </v>
      </c>
      <c r="G20" s="548" t="str">
        <f>IF(ISNUMBER($A20),(VLOOKUP($A20,'DE MUTCD Signing Items'!$A$4:$F$2060,4,FALSE)),IF(ISTEXT($A20),(VLOOKUP($A20,'DE MUTCD Signing Items'!$A$4:$F$2060,4,FALSE))," "))</f>
        <v xml:space="preserve"> </v>
      </c>
      <c r="H20" s="548" t="str">
        <f>IF(ISNUMBER($A20),(VLOOKUP($A20,'DE MUTCD Signing Items'!$A$4:$F$2060,5,FALSE)),IF(ISTEXT($A20),(VLOOKUP($A20,'DE MUTCD Signing Items'!$A$4:$F$2060,5,FALSE))," "))</f>
        <v xml:space="preserve"> </v>
      </c>
      <c r="I20" s="558" t="str">
        <f>IF(ISNUMBER($A20),(VLOOKUP($A20,'DE MUTCD Signing Items'!$A$4:$F$2060,6,FALSE)),IF(ISTEXT($A20),(VLOOKUP($A20,'DE MUTCD Signing Items'!$A$4:$F$2060,6,FALSE))," "))</f>
        <v xml:space="preserve"> </v>
      </c>
      <c r="J20" s="318" t="e">
        <f t="shared" si="0"/>
        <v>#VALUE!</v>
      </c>
      <c r="K20" s="369" t="str">
        <f t="shared" si="15"/>
        <v/>
      </c>
      <c r="L20" s="322"/>
      <c r="M20" s="318" t="b">
        <f t="shared" si="16"/>
        <v>0</v>
      </c>
      <c r="N20" s="371">
        <f t="shared" si="2"/>
        <v>0</v>
      </c>
      <c r="O20" s="372"/>
      <c r="P20" s="371">
        <f t="shared" si="3"/>
        <v>0</v>
      </c>
      <c r="Q20" s="323"/>
      <c r="R20" s="318" t="b">
        <f t="shared" si="4"/>
        <v>0</v>
      </c>
      <c r="S20" s="318">
        <f t="shared" si="5"/>
        <v>0</v>
      </c>
      <c r="T20" s="324">
        <f t="shared" si="6"/>
        <v>0</v>
      </c>
      <c r="U20" s="324">
        <f t="shared" si="7"/>
        <v>0</v>
      </c>
      <c r="V20" s="376" t="str">
        <f t="shared" si="8"/>
        <v/>
      </c>
      <c r="W20" s="376" t="str">
        <f t="shared" si="9"/>
        <v/>
      </c>
      <c r="X20" s="323"/>
      <c r="Y20" s="318">
        <f t="shared" si="10"/>
        <v>0</v>
      </c>
      <c r="Z20" s="318">
        <f t="shared" si="11"/>
        <v>0</v>
      </c>
      <c r="AA20" s="318">
        <f t="shared" si="12"/>
        <v>0</v>
      </c>
      <c r="AB20" s="371">
        <f t="shared" si="13"/>
        <v>0</v>
      </c>
      <c r="AC20" s="706"/>
      <c r="AD20" s="373">
        <f t="shared" si="17"/>
        <v>0</v>
      </c>
      <c r="AE20" s="373">
        <f t="shared" si="14"/>
        <v>0</v>
      </c>
      <c r="AF20" s="325"/>
      <c r="AI20" s="215"/>
    </row>
    <row r="21" spans="1:39">
      <c r="A21" s="677"/>
      <c r="B21" s="665"/>
      <c r="C21" s="320"/>
      <c r="D21" s="367" t="str">
        <f>IF(ISNUMBER($A21),(VLOOKUP($A21,'DE MUTCD Signing Items'!$A$4:$F$2060,2,FALSE)),IF(ISTEXT($A21),(VLOOKUP($A21,'DE MUTCD Signing Items'!$A$4:$F$2060,2,FALSE))," "))</f>
        <v xml:space="preserve"> </v>
      </c>
      <c r="E21" s="321"/>
      <c r="F21" s="367" t="str">
        <f>IF(ISNUMBER($A21),(VLOOKUP($A21,'DE MUTCD Signing Items'!$A$4:$F$2060,3,FALSE)),IF(ISTEXT($A21),(VLOOKUP($A21,'DE MUTCD Signing Items'!$A$4:$F$2060,3,FALSE))," "))</f>
        <v xml:space="preserve"> </v>
      </c>
      <c r="G21" s="548" t="str">
        <f>IF(ISNUMBER($A21),(VLOOKUP($A21,'DE MUTCD Signing Items'!$A$4:$F$2060,4,FALSE)),IF(ISTEXT($A21),(VLOOKUP($A21,'DE MUTCD Signing Items'!$A$4:$F$2060,4,FALSE))," "))</f>
        <v xml:space="preserve"> </v>
      </c>
      <c r="H21" s="548" t="str">
        <f>IF(ISNUMBER($A21),(VLOOKUP($A21,'DE MUTCD Signing Items'!$A$4:$F$2060,5,FALSE)),IF(ISTEXT($A21),(VLOOKUP($A21,'DE MUTCD Signing Items'!$A$4:$F$2060,5,FALSE))," "))</f>
        <v xml:space="preserve"> </v>
      </c>
      <c r="I21" s="558" t="str">
        <f>IF(ISNUMBER($A21),(VLOOKUP($A21,'DE MUTCD Signing Items'!$A$4:$F$2060,6,FALSE)),IF(ISTEXT($A21),(VLOOKUP($A21,'DE MUTCD Signing Items'!$A$4:$F$2060,6,FALSE))," "))</f>
        <v xml:space="preserve"> </v>
      </c>
      <c r="J21" s="318" t="e">
        <f t="shared" si="0"/>
        <v>#VALUE!</v>
      </c>
      <c r="K21" s="369" t="str">
        <f t="shared" si="15"/>
        <v/>
      </c>
      <c r="L21" s="322"/>
      <c r="M21" s="318" t="b">
        <f t="shared" si="16"/>
        <v>0</v>
      </c>
      <c r="N21" s="373">
        <f t="shared" si="2"/>
        <v>0</v>
      </c>
      <c r="O21" s="372"/>
      <c r="P21" s="371">
        <f t="shared" si="3"/>
        <v>0</v>
      </c>
      <c r="Q21" s="323"/>
      <c r="R21" s="318" t="b">
        <f t="shared" si="4"/>
        <v>0</v>
      </c>
      <c r="S21" s="318">
        <f t="shared" si="5"/>
        <v>0</v>
      </c>
      <c r="T21" s="324">
        <f t="shared" si="6"/>
        <v>0</v>
      </c>
      <c r="U21" s="324">
        <f t="shared" si="7"/>
        <v>0</v>
      </c>
      <c r="V21" s="376" t="str">
        <f t="shared" si="8"/>
        <v/>
      </c>
      <c r="W21" s="376" t="str">
        <f t="shared" si="9"/>
        <v/>
      </c>
      <c r="X21" s="323"/>
      <c r="Y21" s="318">
        <f t="shared" si="10"/>
        <v>0</v>
      </c>
      <c r="Z21" s="318">
        <f t="shared" si="11"/>
        <v>0</v>
      </c>
      <c r="AA21" s="318">
        <f t="shared" si="12"/>
        <v>0</v>
      </c>
      <c r="AB21" s="371">
        <f t="shared" si="13"/>
        <v>0</v>
      </c>
      <c r="AC21" s="706"/>
      <c r="AD21" s="373">
        <f t="shared" si="17"/>
        <v>0</v>
      </c>
      <c r="AE21" s="373">
        <f t="shared" si="14"/>
        <v>0</v>
      </c>
      <c r="AF21" s="325"/>
      <c r="AI21" s="215"/>
    </row>
    <row r="22" spans="1:39">
      <c r="A22" s="677"/>
      <c r="B22" s="665"/>
      <c r="C22" s="320"/>
      <c r="D22" s="367" t="str">
        <f>IF(ISNUMBER($A22),(VLOOKUP($A22,'DE MUTCD Signing Items'!$A$4:$F$2060,2,FALSE)),IF(ISTEXT($A22),(VLOOKUP($A22,'DE MUTCD Signing Items'!$A$4:$F$2060,2,FALSE))," "))</f>
        <v xml:space="preserve"> </v>
      </c>
      <c r="E22" s="321"/>
      <c r="F22" s="367" t="str">
        <f>IF(ISNUMBER($A22),(VLOOKUP($A22,'DE MUTCD Signing Items'!$A$4:$F$2060,3,FALSE)),IF(ISTEXT($A22),(VLOOKUP($A22,'DE MUTCD Signing Items'!$A$4:$F$2060,3,FALSE))," "))</f>
        <v xml:space="preserve"> </v>
      </c>
      <c r="G22" s="548" t="str">
        <f>IF(ISNUMBER($A22),(VLOOKUP($A22,'DE MUTCD Signing Items'!$A$4:$F$2060,4,FALSE)),IF(ISTEXT($A22),(VLOOKUP($A22,'DE MUTCD Signing Items'!$A$4:$F$2060,4,FALSE))," "))</f>
        <v xml:space="preserve"> </v>
      </c>
      <c r="H22" s="548" t="str">
        <f>IF(ISNUMBER($A22),(VLOOKUP($A22,'DE MUTCD Signing Items'!$A$4:$F$2060,5,FALSE)),IF(ISTEXT($A22),(VLOOKUP($A22,'DE MUTCD Signing Items'!$A$4:$F$2060,5,FALSE))," "))</f>
        <v xml:space="preserve"> </v>
      </c>
      <c r="I22" s="558" t="str">
        <f>IF(ISNUMBER($A22),(VLOOKUP($A22,'DE MUTCD Signing Items'!$A$4:$F$2060,6,FALSE)),IF(ISTEXT($A22),(VLOOKUP($A22,'DE MUTCD Signing Items'!$A$4:$F$2060,6,FALSE))," "))</f>
        <v xml:space="preserve"> </v>
      </c>
      <c r="J22" s="318" t="e">
        <f t="shared" si="0"/>
        <v>#VALUE!</v>
      </c>
      <c r="K22" s="369" t="str">
        <f t="shared" si="15"/>
        <v/>
      </c>
      <c r="L22" s="322"/>
      <c r="M22" s="318" t="b">
        <f t="shared" si="16"/>
        <v>0</v>
      </c>
      <c r="N22" s="373">
        <f t="shared" si="2"/>
        <v>0</v>
      </c>
      <c r="O22" s="372"/>
      <c r="P22" s="371">
        <f t="shared" si="3"/>
        <v>0</v>
      </c>
      <c r="Q22" s="323"/>
      <c r="R22" s="318" t="b">
        <f t="shared" si="4"/>
        <v>0</v>
      </c>
      <c r="S22" s="318">
        <f t="shared" si="5"/>
        <v>0</v>
      </c>
      <c r="T22" s="324">
        <f t="shared" si="6"/>
        <v>0</v>
      </c>
      <c r="U22" s="324">
        <f t="shared" si="7"/>
        <v>0</v>
      </c>
      <c r="V22" s="376" t="str">
        <f t="shared" si="8"/>
        <v/>
      </c>
      <c r="W22" s="376" t="str">
        <f t="shared" si="9"/>
        <v/>
      </c>
      <c r="X22" s="323"/>
      <c r="Y22" s="318">
        <f t="shared" si="10"/>
        <v>0</v>
      </c>
      <c r="Z22" s="318">
        <f t="shared" si="11"/>
        <v>0</v>
      </c>
      <c r="AA22" s="318">
        <f t="shared" si="12"/>
        <v>0</v>
      </c>
      <c r="AB22" s="371">
        <f t="shared" si="13"/>
        <v>0</v>
      </c>
      <c r="AC22" s="706"/>
      <c r="AD22" s="373">
        <f t="shared" si="17"/>
        <v>0</v>
      </c>
      <c r="AE22" s="373">
        <f t="shared" si="14"/>
        <v>0</v>
      </c>
      <c r="AF22" s="325"/>
      <c r="AI22" s="215"/>
    </row>
    <row r="23" spans="1:39">
      <c r="A23" s="677"/>
      <c r="B23" s="665"/>
      <c r="C23" s="320"/>
      <c r="D23" s="367" t="str">
        <f>IF(ISNUMBER($A23),(VLOOKUP($A23,'DE MUTCD Signing Items'!$A$4:$F$2060,2,FALSE)),IF(ISTEXT($A23),(VLOOKUP($A23,'DE MUTCD Signing Items'!$A$4:$F$2060,2,FALSE))," "))</f>
        <v xml:space="preserve"> </v>
      </c>
      <c r="E23" s="321"/>
      <c r="F23" s="367" t="str">
        <f>IF(ISNUMBER($A23),(VLOOKUP($A23,'DE MUTCD Signing Items'!$A$4:$F$2060,3,FALSE)),IF(ISTEXT($A23),(VLOOKUP($A23,'DE MUTCD Signing Items'!$A$4:$F$2060,3,FALSE))," "))</f>
        <v xml:space="preserve"> </v>
      </c>
      <c r="G23" s="548" t="str">
        <f>IF(ISNUMBER($A23),(VLOOKUP($A23,'DE MUTCD Signing Items'!$A$4:$F$2060,4,FALSE)),IF(ISTEXT($A23),(VLOOKUP($A23,'DE MUTCD Signing Items'!$A$4:$F$2060,4,FALSE))," "))</f>
        <v xml:space="preserve"> </v>
      </c>
      <c r="H23" s="548" t="str">
        <f>IF(ISNUMBER($A23),(VLOOKUP($A23,'DE MUTCD Signing Items'!$A$4:$F$2060,5,FALSE)),IF(ISTEXT($A23),(VLOOKUP($A23,'DE MUTCD Signing Items'!$A$4:$F$2060,5,FALSE))," "))</f>
        <v xml:space="preserve"> </v>
      </c>
      <c r="I23" s="558" t="str">
        <f>IF(ISNUMBER($A23),(VLOOKUP($A23,'DE MUTCD Signing Items'!$A$4:$F$2060,6,FALSE)),IF(ISTEXT($A23),(VLOOKUP($A23,'DE MUTCD Signing Items'!$A$4:$F$2060,6,FALSE))," "))</f>
        <v xml:space="preserve"> </v>
      </c>
      <c r="J23" s="318" t="e">
        <f t="shared" si="0"/>
        <v>#VALUE!</v>
      </c>
      <c r="K23" s="369" t="str">
        <f t="shared" si="15"/>
        <v/>
      </c>
      <c r="L23" s="322"/>
      <c r="M23" s="318" t="b">
        <f t="shared" si="16"/>
        <v>0</v>
      </c>
      <c r="N23" s="373">
        <f t="shared" si="2"/>
        <v>0</v>
      </c>
      <c r="O23" s="372"/>
      <c r="P23" s="371">
        <f t="shared" si="3"/>
        <v>0</v>
      </c>
      <c r="Q23" s="323"/>
      <c r="R23" s="318" t="b">
        <f t="shared" si="4"/>
        <v>0</v>
      </c>
      <c r="S23" s="318">
        <f t="shared" si="5"/>
        <v>0</v>
      </c>
      <c r="T23" s="324">
        <f t="shared" si="6"/>
        <v>0</v>
      </c>
      <c r="U23" s="324">
        <f t="shared" si="7"/>
        <v>0</v>
      </c>
      <c r="V23" s="376" t="str">
        <f t="shared" si="8"/>
        <v/>
      </c>
      <c r="W23" s="376" t="str">
        <f t="shared" si="9"/>
        <v/>
      </c>
      <c r="X23" s="323"/>
      <c r="Y23" s="318">
        <f t="shared" si="10"/>
        <v>0</v>
      </c>
      <c r="Z23" s="318">
        <f t="shared" si="11"/>
        <v>0</v>
      </c>
      <c r="AA23" s="318">
        <f t="shared" si="12"/>
        <v>0</v>
      </c>
      <c r="AB23" s="371">
        <f t="shared" si="13"/>
        <v>0</v>
      </c>
      <c r="AC23" s="706"/>
      <c r="AD23" s="373">
        <f t="shared" si="17"/>
        <v>0</v>
      </c>
      <c r="AE23" s="373">
        <f t="shared" si="14"/>
        <v>0</v>
      </c>
      <c r="AF23" s="325"/>
      <c r="AI23" s="215"/>
    </row>
    <row r="24" spans="1:39">
      <c r="A24" s="677"/>
      <c r="B24" s="665"/>
      <c r="C24" s="320"/>
      <c r="D24" s="367" t="str">
        <f>IF(ISNUMBER($A24),(VLOOKUP($A24,'DE MUTCD Signing Items'!$A$4:$F$2060,2,FALSE)),IF(ISTEXT($A24),(VLOOKUP($A24,'DE MUTCD Signing Items'!$A$4:$F$2060,2,FALSE))," "))</f>
        <v xml:space="preserve"> </v>
      </c>
      <c r="E24" s="321"/>
      <c r="F24" s="367" t="str">
        <f>IF(ISNUMBER($A24),(VLOOKUP($A24,'DE MUTCD Signing Items'!$A$4:$F$2060,3,FALSE)),IF(ISTEXT($A24),(VLOOKUP($A24,'DE MUTCD Signing Items'!$A$4:$F$2060,3,FALSE))," "))</f>
        <v xml:space="preserve"> </v>
      </c>
      <c r="G24" s="548" t="str">
        <f>IF(ISNUMBER($A24),(VLOOKUP($A24,'DE MUTCD Signing Items'!$A$4:$F$2060,4,FALSE)),IF(ISTEXT($A24),(VLOOKUP($A24,'DE MUTCD Signing Items'!$A$4:$F$2060,4,FALSE))," "))</f>
        <v xml:space="preserve"> </v>
      </c>
      <c r="H24" s="548" t="str">
        <f>IF(ISNUMBER($A24),(VLOOKUP($A24,'DE MUTCD Signing Items'!$A$4:$F$2060,5,FALSE)),IF(ISTEXT($A24),(VLOOKUP($A24,'DE MUTCD Signing Items'!$A$4:$F$2060,5,FALSE))," "))</f>
        <v xml:space="preserve"> </v>
      </c>
      <c r="I24" s="558" t="str">
        <f>IF(ISNUMBER($A24),(VLOOKUP($A24,'DE MUTCD Signing Items'!$A$4:$F$2060,6,FALSE)),IF(ISTEXT($A24),(VLOOKUP($A24,'DE MUTCD Signing Items'!$A$4:$F$2060,6,FALSE))," "))</f>
        <v xml:space="preserve"> </v>
      </c>
      <c r="J24" s="318" t="e">
        <f t="shared" si="0"/>
        <v>#VALUE!</v>
      </c>
      <c r="K24" s="369" t="str">
        <f t="shared" si="15"/>
        <v/>
      </c>
      <c r="L24" s="322"/>
      <c r="M24" s="318" t="b">
        <f t="shared" si="16"/>
        <v>0</v>
      </c>
      <c r="N24" s="373">
        <f t="shared" si="2"/>
        <v>0</v>
      </c>
      <c r="O24" s="372"/>
      <c r="P24" s="371">
        <f t="shared" si="3"/>
        <v>0</v>
      </c>
      <c r="Q24" s="323"/>
      <c r="R24" s="318" t="b">
        <f t="shared" si="4"/>
        <v>0</v>
      </c>
      <c r="S24" s="318">
        <f t="shared" si="5"/>
        <v>0</v>
      </c>
      <c r="T24" s="324">
        <f t="shared" si="6"/>
        <v>0</v>
      </c>
      <c r="U24" s="324">
        <f t="shared" si="7"/>
        <v>0</v>
      </c>
      <c r="V24" s="376" t="str">
        <f t="shared" si="8"/>
        <v/>
      </c>
      <c r="W24" s="376" t="str">
        <f t="shared" si="9"/>
        <v/>
      </c>
      <c r="X24" s="323"/>
      <c r="Y24" s="318">
        <f t="shared" si="10"/>
        <v>0</v>
      </c>
      <c r="Z24" s="318">
        <f t="shared" si="11"/>
        <v>0</v>
      </c>
      <c r="AA24" s="318">
        <f t="shared" si="12"/>
        <v>0</v>
      </c>
      <c r="AB24" s="371">
        <f t="shared" si="13"/>
        <v>0</v>
      </c>
      <c r="AC24" s="706"/>
      <c r="AD24" s="373">
        <f t="shared" si="17"/>
        <v>0</v>
      </c>
      <c r="AE24" s="373">
        <f t="shared" si="14"/>
        <v>0</v>
      </c>
      <c r="AF24" s="325"/>
      <c r="AI24" s="215"/>
    </row>
    <row r="25" spans="1:39">
      <c r="A25" s="677"/>
      <c r="B25" s="665"/>
      <c r="C25" s="320"/>
      <c r="D25" s="367" t="str">
        <f>IF(ISNUMBER($A25),(VLOOKUP($A25,'DE MUTCD Signing Items'!$A$4:$F$2060,2,FALSE)),IF(ISTEXT($A25),(VLOOKUP($A25,'DE MUTCD Signing Items'!$A$4:$F$2060,2,FALSE))," "))</f>
        <v xml:space="preserve"> </v>
      </c>
      <c r="E25" s="321"/>
      <c r="F25" s="367" t="str">
        <f>IF(ISNUMBER($A25),(VLOOKUP($A25,'DE MUTCD Signing Items'!$A$4:$F$2060,3,FALSE)),IF(ISTEXT($A25),(VLOOKUP($A25,'DE MUTCD Signing Items'!$A$4:$F$2060,3,FALSE))," "))</f>
        <v xml:space="preserve"> </v>
      </c>
      <c r="G25" s="548" t="str">
        <f>IF(ISNUMBER($A25),(VLOOKUP($A25,'DE MUTCD Signing Items'!$A$4:$F$2060,4,FALSE)),IF(ISTEXT($A25),(VLOOKUP($A25,'DE MUTCD Signing Items'!$A$4:$F$2060,4,FALSE))," "))</f>
        <v xml:space="preserve"> </v>
      </c>
      <c r="H25" s="548" t="str">
        <f>IF(ISNUMBER($A25),(VLOOKUP($A25,'DE MUTCD Signing Items'!$A$4:$F$2060,5,FALSE)),IF(ISTEXT($A25),(VLOOKUP($A25,'DE MUTCD Signing Items'!$A$4:$F$2060,5,FALSE))," "))</f>
        <v xml:space="preserve"> </v>
      </c>
      <c r="I25" s="558" t="str">
        <f>IF(ISNUMBER($A25),(VLOOKUP($A25,'DE MUTCD Signing Items'!$A$4:$F$2060,6,FALSE)),IF(ISTEXT($A25),(VLOOKUP($A25,'DE MUTCD Signing Items'!$A$4:$F$2060,6,FALSE))," "))</f>
        <v xml:space="preserve"> </v>
      </c>
      <c r="J25" s="318" t="e">
        <f t="shared" si="0"/>
        <v>#VALUE!</v>
      </c>
      <c r="K25" s="369" t="str">
        <f t="shared" si="15"/>
        <v/>
      </c>
      <c r="L25" s="322"/>
      <c r="M25" s="318" t="b">
        <f t="shared" si="16"/>
        <v>0</v>
      </c>
      <c r="N25" s="373">
        <f t="shared" si="2"/>
        <v>0</v>
      </c>
      <c r="O25" s="372"/>
      <c r="P25" s="371">
        <f t="shared" si="3"/>
        <v>0</v>
      </c>
      <c r="Q25" s="323"/>
      <c r="R25" s="318" t="b">
        <f t="shared" si="4"/>
        <v>0</v>
      </c>
      <c r="S25" s="318">
        <f t="shared" si="5"/>
        <v>0</v>
      </c>
      <c r="T25" s="324">
        <f t="shared" si="6"/>
        <v>0</v>
      </c>
      <c r="U25" s="324">
        <f t="shared" si="7"/>
        <v>0</v>
      </c>
      <c r="V25" s="376" t="str">
        <f t="shared" si="8"/>
        <v/>
      </c>
      <c r="W25" s="376" t="str">
        <f t="shared" si="9"/>
        <v/>
      </c>
      <c r="X25" s="323"/>
      <c r="Y25" s="318">
        <f t="shared" si="10"/>
        <v>0</v>
      </c>
      <c r="Z25" s="318">
        <f t="shared" si="11"/>
        <v>0</v>
      </c>
      <c r="AA25" s="318">
        <f t="shared" si="12"/>
        <v>0</v>
      </c>
      <c r="AB25" s="371">
        <f t="shared" si="13"/>
        <v>0</v>
      </c>
      <c r="AC25" s="706"/>
      <c r="AD25" s="373">
        <f t="shared" si="17"/>
        <v>0</v>
      </c>
      <c r="AE25" s="373">
        <f t="shared" si="14"/>
        <v>0</v>
      </c>
      <c r="AF25" s="325"/>
      <c r="AI25" s="215"/>
    </row>
    <row r="26" spans="1:39">
      <c r="A26" s="677"/>
      <c r="B26" s="665"/>
      <c r="C26" s="320"/>
      <c r="D26" s="367" t="str">
        <f>IF(ISNUMBER($A26),(VLOOKUP($A26,'DE MUTCD Signing Items'!$A$4:$F$2060,2,FALSE)),IF(ISTEXT($A26),(VLOOKUP($A26,'DE MUTCD Signing Items'!$A$4:$F$2060,2,FALSE))," "))</f>
        <v xml:space="preserve"> </v>
      </c>
      <c r="E26" s="321"/>
      <c r="F26" s="367" t="str">
        <f>IF(ISNUMBER($A26),(VLOOKUP($A26,'DE MUTCD Signing Items'!$A$4:$F$2060,3,FALSE)),IF(ISTEXT($A26),(VLOOKUP($A26,'DE MUTCD Signing Items'!$A$4:$F$2060,3,FALSE))," "))</f>
        <v xml:space="preserve"> </v>
      </c>
      <c r="G26" s="548" t="str">
        <f>IF(ISNUMBER($A26),(VLOOKUP($A26,'DE MUTCD Signing Items'!$A$4:$F$2060,4,FALSE)),IF(ISTEXT($A26),(VLOOKUP($A26,'DE MUTCD Signing Items'!$A$4:$F$2060,4,FALSE))," "))</f>
        <v xml:space="preserve"> </v>
      </c>
      <c r="H26" s="548" t="str">
        <f>IF(ISNUMBER($A26),(VLOOKUP($A26,'DE MUTCD Signing Items'!$A$4:$F$2060,5,FALSE)),IF(ISTEXT($A26),(VLOOKUP($A26,'DE MUTCD Signing Items'!$A$4:$F$2060,5,FALSE))," "))</f>
        <v xml:space="preserve"> </v>
      </c>
      <c r="I26" s="558" t="str">
        <f>IF(ISNUMBER($A26),(VLOOKUP($A26,'DE MUTCD Signing Items'!$A$4:$F$2060,6,FALSE)),IF(ISTEXT($A26),(VLOOKUP($A26,'DE MUTCD Signing Items'!$A$4:$F$2060,6,FALSE))," "))</f>
        <v xml:space="preserve"> </v>
      </c>
      <c r="J26" s="318" t="e">
        <f t="shared" si="0"/>
        <v>#VALUE!</v>
      </c>
      <c r="K26" s="369" t="str">
        <f t="shared" si="15"/>
        <v/>
      </c>
      <c r="L26" s="322"/>
      <c r="M26" s="318" t="b">
        <f t="shared" si="16"/>
        <v>0</v>
      </c>
      <c r="N26" s="373">
        <f t="shared" si="2"/>
        <v>0</v>
      </c>
      <c r="O26" s="372"/>
      <c r="P26" s="371">
        <f t="shared" si="3"/>
        <v>0</v>
      </c>
      <c r="Q26" s="323"/>
      <c r="R26" s="318" t="b">
        <f t="shared" si="4"/>
        <v>0</v>
      </c>
      <c r="S26" s="318">
        <f t="shared" si="5"/>
        <v>0</v>
      </c>
      <c r="T26" s="324">
        <f t="shared" si="6"/>
        <v>0</v>
      </c>
      <c r="U26" s="324">
        <f t="shared" si="7"/>
        <v>0</v>
      </c>
      <c r="V26" s="376" t="str">
        <f t="shared" si="8"/>
        <v/>
      </c>
      <c r="W26" s="376" t="str">
        <f t="shared" si="9"/>
        <v/>
      </c>
      <c r="X26" s="323"/>
      <c r="Y26" s="318">
        <f t="shared" si="10"/>
        <v>0</v>
      </c>
      <c r="Z26" s="318">
        <f t="shared" si="11"/>
        <v>0</v>
      </c>
      <c r="AA26" s="318">
        <f t="shared" si="12"/>
        <v>0</v>
      </c>
      <c r="AB26" s="371">
        <f t="shared" si="13"/>
        <v>0</v>
      </c>
      <c r="AC26" s="706"/>
      <c r="AD26" s="373">
        <f t="shared" si="17"/>
        <v>0</v>
      </c>
      <c r="AE26" s="373">
        <f t="shared" si="14"/>
        <v>0</v>
      </c>
      <c r="AF26" s="325"/>
      <c r="AI26" s="215"/>
    </row>
    <row r="27" spans="1:39">
      <c r="A27" s="677"/>
      <c r="B27" s="665"/>
      <c r="C27" s="320"/>
      <c r="D27" s="367" t="str">
        <f>IF(ISNUMBER($A27),(VLOOKUP($A27,'DE MUTCD Signing Items'!$A$4:$F$2060,2,FALSE)),IF(ISTEXT($A27),(VLOOKUP($A27,'DE MUTCD Signing Items'!$A$4:$F$2060,2,FALSE))," "))</f>
        <v xml:space="preserve"> </v>
      </c>
      <c r="E27" s="321"/>
      <c r="F27" s="367" t="str">
        <f>IF(ISNUMBER($A27),(VLOOKUP($A27,'DE MUTCD Signing Items'!$A$4:$F$2060,3,FALSE)),IF(ISTEXT($A27),(VLOOKUP($A27,'DE MUTCD Signing Items'!$A$4:$F$2060,3,FALSE))," "))</f>
        <v xml:space="preserve"> </v>
      </c>
      <c r="G27" s="548" t="str">
        <f>IF(ISNUMBER($A27),(VLOOKUP($A27,'DE MUTCD Signing Items'!$A$4:$F$2060,4,FALSE)),IF(ISTEXT($A27),(VLOOKUP($A27,'DE MUTCD Signing Items'!$A$4:$F$2060,4,FALSE))," "))</f>
        <v xml:space="preserve"> </v>
      </c>
      <c r="H27" s="548" t="str">
        <f>IF(ISNUMBER($A27),(VLOOKUP($A27,'DE MUTCD Signing Items'!$A$4:$F$2060,5,FALSE)),IF(ISTEXT($A27),(VLOOKUP($A27,'DE MUTCD Signing Items'!$A$4:$F$2060,5,FALSE))," "))</f>
        <v xml:space="preserve"> </v>
      </c>
      <c r="I27" s="558" t="str">
        <f>IF(ISNUMBER($A27),(VLOOKUP($A27,'DE MUTCD Signing Items'!$A$4:$F$2060,6,FALSE)),IF(ISTEXT($A27),(VLOOKUP($A27,'DE MUTCD Signing Items'!$A$4:$F$2060,6,FALSE))," "))</f>
        <v xml:space="preserve"> </v>
      </c>
      <c r="J27" s="318" t="e">
        <f t="shared" si="0"/>
        <v>#VALUE!</v>
      </c>
      <c r="K27" s="369" t="str">
        <f t="shared" si="15"/>
        <v/>
      </c>
      <c r="L27" s="322"/>
      <c r="M27" s="318" t="b">
        <f t="shared" si="16"/>
        <v>0</v>
      </c>
      <c r="N27" s="373">
        <f t="shared" si="2"/>
        <v>0</v>
      </c>
      <c r="O27" s="372"/>
      <c r="P27" s="371">
        <f t="shared" si="3"/>
        <v>0</v>
      </c>
      <c r="Q27" s="323"/>
      <c r="R27" s="318" t="b">
        <f t="shared" si="4"/>
        <v>0</v>
      </c>
      <c r="S27" s="318">
        <f t="shared" si="5"/>
        <v>0</v>
      </c>
      <c r="T27" s="324">
        <f t="shared" si="6"/>
        <v>0</v>
      </c>
      <c r="U27" s="324">
        <f t="shared" si="7"/>
        <v>0</v>
      </c>
      <c r="V27" s="376" t="str">
        <f t="shared" si="8"/>
        <v/>
      </c>
      <c r="W27" s="376" t="str">
        <f t="shared" si="9"/>
        <v/>
      </c>
      <c r="X27" s="323"/>
      <c r="Y27" s="318">
        <f t="shared" si="10"/>
        <v>0</v>
      </c>
      <c r="Z27" s="318">
        <f t="shared" si="11"/>
        <v>0</v>
      </c>
      <c r="AA27" s="318">
        <f t="shared" si="12"/>
        <v>0</v>
      </c>
      <c r="AB27" s="371">
        <f t="shared" si="13"/>
        <v>0</v>
      </c>
      <c r="AC27" s="706"/>
      <c r="AD27" s="373">
        <f t="shared" si="17"/>
        <v>0</v>
      </c>
      <c r="AE27" s="373">
        <f t="shared" si="14"/>
        <v>0</v>
      </c>
      <c r="AF27" s="325"/>
      <c r="AI27" s="215"/>
    </row>
    <row r="28" spans="1:39">
      <c r="A28" s="677"/>
      <c r="B28" s="665"/>
      <c r="C28" s="320"/>
      <c r="D28" s="367" t="str">
        <f>IF(ISNUMBER($A28),(VLOOKUP($A28,'DE MUTCD Signing Items'!$A$4:$F$2060,2,FALSE)),IF(ISTEXT($A28),(VLOOKUP($A28,'DE MUTCD Signing Items'!$A$4:$F$2060,2,FALSE))," "))</f>
        <v xml:space="preserve"> </v>
      </c>
      <c r="E28" s="321"/>
      <c r="F28" s="367" t="str">
        <f>IF(ISNUMBER($A28),(VLOOKUP($A28,'DE MUTCD Signing Items'!$A$4:$F$2060,3,FALSE)),IF(ISTEXT($A28),(VLOOKUP($A28,'DE MUTCD Signing Items'!$A$4:$F$2060,3,FALSE))," "))</f>
        <v xml:space="preserve"> </v>
      </c>
      <c r="G28" s="548" t="str">
        <f>IF(ISNUMBER($A28),(VLOOKUP($A28,'DE MUTCD Signing Items'!$A$4:$F$2060,4,FALSE)),IF(ISTEXT($A28),(VLOOKUP($A28,'DE MUTCD Signing Items'!$A$4:$F$2060,4,FALSE))," "))</f>
        <v xml:space="preserve"> </v>
      </c>
      <c r="H28" s="548" t="str">
        <f>IF(ISNUMBER($A28),(VLOOKUP($A28,'DE MUTCD Signing Items'!$A$4:$F$2060,5,FALSE)),IF(ISTEXT($A28),(VLOOKUP($A28,'DE MUTCD Signing Items'!$A$4:$F$2060,5,FALSE))," "))</f>
        <v xml:space="preserve"> </v>
      </c>
      <c r="I28" s="558" t="str">
        <f>IF(ISNUMBER($A28),(VLOOKUP($A28,'DE MUTCD Signing Items'!$A$4:$F$2060,6,FALSE)),IF(ISTEXT($A28),(VLOOKUP($A28,'DE MUTCD Signing Items'!$A$4:$F$2060,6,FALSE))," "))</f>
        <v xml:space="preserve"> </v>
      </c>
      <c r="J28" s="318" t="e">
        <f t="shared" si="0"/>
        <v>#VALUE!</v>
      </c>
      <c r="K28" s="369" t="str">
        <f t="shared" si="15"/>
        <v/>
      </c>
      <c r="L28" s="322"/>
      <c r="M28" s="318" t="b">
        <f>OR(L28="REMOVE", L28="REPOSITION", L28="RENEW")</f>
        <v>0</v>
      </c>
      <c r="N28" s="373">
        <f t="shared" si="2"/>
        <v>0</v>
      </c>
      <c r="O28" s="372"/>
      <c r="P28" s="371">
        <f t="shared" si="3"/>
        <v>0</v>
      </c>
      <c r="Q28" s="323"/>
      <c r="R28" s="318" t="b">
        <f>OR(Q28="REMOVE", Q28="REPOSITION", Q28="RENEW")</f>
        <v>0</v>
      </c>
      <c r="S28" s="318">
        <f>IF(R28=TRUE, 1,0)</f>
        <v>0</v>
      </c>
      <c r="T28" s="324">
        <f t="shared" si="6"/>
        <v>0</v>
      </c>
      <c r="U28" s="324">
        <f t="shared" si="7"/>
        <v>0</v>
      </c>
      <c r="V28" s="376" t="str">
        <f>IF(OR(Q28="REMOVE",Q28="REPOSITION",Q28="RENEW"),$J28,"")</f>
        <v/>
      </c>
      <c r="W28" s="376" t="str">
        <f>IF(OR(Q28="REPOSITION",Q28="RENEW",Q28="NEW",Q28="ADD TO ASSEMBLY"),$J28,"")</f>
        <v/>
      </c>
      <c r="X28" s="323"/>
      <c r="Y28" s="318">
        <f t="shared" si="10"/>
        <v>0</v>
      </c>
      <c r="Z28" s="318">
        <f t="shared" si="11"/>
        <v>0</v>
      </c>
      <c r="AA28" s="318">
        <f t="shared" si="12"/>
        <v>0</v>
      </c>
      <c r="AB28" s="371">
        <f>SUM(Z28:AA28)</f>
        <v>0</v>
      </c>
      <c r="AC28" s="706"/>
      <c r="AD28" s="373">
        <f t="shared" si="17"/>
        <v>0</v>
      </c>
      <c r="AE28" s="373">
        <f t="shared" si="14"/>
        <v>0</v>
      </c>
      <c r="AF28" s="325"/>
      <c r="AI28" s="215"/>
    </row>
    <row r="29" spans="1:39">
      <c r="A29" s="677"/>
      <c r="B29" s="665"/>
      <c r="C29" s="320"/>
      <c r="D29" s="367" t="str">
        <f>IF(ISNUMBER($A29),(VLOOKUP($A29,'DE MUTCD Signing Items'!$A$4:$F$2060,2,FALSE)),IF(ISTEXT($A29),(VLOOKUP($A29,'DE MUTCD Signing Items'!$A$4:$F$2060,2,FALSE))," "))</f>
        <v xml:space="preserve"> </v>
      </c>
      <c r="E29" s="321"/>
      <c r="F29" s="367" t="str">
        <f>IF(ISNUMBER($A29),(VLOOKUP($A29,'DE MUTCD Signing Items'!$A$4:$F$2060,3,FALSE)),IF(ISTEXT($A29),(VLOOKUP($A29,'DE MUTCD Signing Items'!$A$4:$F$2060,3,FALSE))," "))</f>
        <v xml:space="preserve"> </v>
      </c>
      <c r="G29" s="548" t="str">
        <f>IF(ISNUMBER($A29),(VLOOKUP($A29,'DE MUTCD Signing Items'!$A$4:$F$2060,4,FALSE)),IF(ISTEXT($A29),(VLOOKUP($A29,'DE MUTCD Signing Items'!$A$4:$F$2060,4,FALSE))," "))</f>
        <v xml:space="preserve"> </v>
      </c>
      <c r="H29" s="548" t="str">
        <f>IF(ISNUMBER($A29),(VLOOKUP($A29,'DE MUTCD Signing Items'!$A$4:$F$2060,5,FALSE)),IF(ISTEXT($A29),(VLOOKUP($A29,'DE MUTCD Signing Items'!$A$4:$F$2060,5,FALSE))," "))</f>
        <v xml:space="preserve"> </v>
      </c>
      <c r="I29" s="558" t="str">
        <f>IF(ISNUMBER($A29),(VLOOKUP($A29,'DE MUTCD Signing Items'!$A$4:$F$2060,6,FALSE)),IF(ISTEXT($A29),(VLOOKUP($A29,'DE MUTCD Signing Items'!$A$4:$F$2060,6,FALSE))," "))</f>
        <v xml:space="preserve"> </v>
      </c>
      <c r="J29" s="318" t="e">
        <f t="shared" si="0"/>
        <v>#VALUE!</v>
      </c>
      <c r="K29" s="369" t="str">
        <f t="shared" si="15"/>
        <v/>
      </c>
      <c r="L29" s="322"/>
      <c r="M29" s="318" t="b">
        <f>OR(L29="REMOVE", L29="REPOSITION", L29="RENEW")</f>
        <v>0</v>
      </c>
      <c r="N29" s="373">
        <f t="shared" si="2"/>
        <v>0</v>
      </c>
      <c r="O29" s="372"/>
      <c r="P29" s="371">
        <f t="shared" si="3"/>
        <v>0</v>
      </c>
      <c r="Q29" s="323"/>
      <c r="R29" s="318" t="b">
        <f>OR(Q29="REMOVE", Q29="REPOSITION", Q29="RENEW")</f>
        <v>0</v>
      </c>
      <c r="S29" s="318">
        <f>IF(R29=TRUE, 1,0)</f>
        <v>0</v>
      </c>
      <c r="T29" s="324">
        <f t="shared" si="6"/>
        <v>0</v>
      </c>
      <c r="U29" s="324">
        <f t="shared" si="7"/>
        <v>0</v>
      </c>
      <c r="V29" s="376" t="str">
        <f t="shared" ref="V29:V76" si="18">IF(OR(Q29="REMOVE",Q29="REPOSITION",Q29="RENEW"),$J29,"")</f>
        <v/>
      </c>
      <c r="W29" s="376" t="str">
        <f t="shared" ref="W29:W76" si="19">IF(OR(Q29="REPOSITION",Q29="RENEW",Q29="NEW",Q29="ADD TO ASSEMBLY"),$J29,"")</f>
        <v/>
      </c>
      <c r="X29" s="323"/>
      <c r="Y29" s="318">
        <f t="shared" si="10"/>
        <v>0</v>
      </c>
      <c r="Z29" s="318">
        <f t="shared" si="11"/>
        <v>0</v>
      </c>
      <c r="AA29" s="318">
        <f t="shared" si="12"/>
        <v>0</v>
      </c>
      <c r="AB29" s="371">
        <f>SUM(Z29:AA29)</f>
        <v>0</v>
      </c>
      <c r="AC29" s="706"/>
      <c r="AD29" s="373">
        <f t="shared" si="17"/>
        <v>0</v>
      </c>
      <c r="AE29" s="373">
        <f t="shared" si="14"/>
        <v>0</v>
      </c>
      <c r="AF29" s="325"/>
      <c r="AI29" s="215"/>
    </row>
    <row r="30" spans="1:39">
      <c r="A30" s="677"/>
      <c r="B30" s="665"/>
      <c r="C30" s="320"/>
      <c r="D30" s="367" t="str">
        <f>IF(ISNUMBER($A30),(VLOOKUP($A30,'DE MUTCD Signing Items'!$A$4:$F$2060,2,FALSE)),IF(ISTEXT($A30),(VLOOKUP($A30,'DE MUTCD Signing Items'!$A$4:$F$2060,2,FALSE))," "))</f>
        <v xml:space="preserve"> </v>
      </c>
      <c r="E30" s="321"/>
      <c r="F30" s="367" t="str">
        <f>IF(ISNUMBER($A30),(VLOOKUP($A30,'DE MUTCD Signing Items'!$A$4:$F$2060,3,FALSE)),IF(ISTEXT($A30),(VLOOKUP($A30,'DE MUTCD Signing Items'!$A$4:$F$2060,3,FALSE))," "))</f>
        <v xml:space="preserve"> </v>
      </c>
      <c r="G30" s="548" t="str">
        <f>IF(ISNUMBER($A30),(VLOOKUP($A30,'DE MUTCD Signing Items'!$A$4:$F$2060,4,FALSE)),IF(ISTEXT($A30),(VLOOKUP($A30,'DE MUTCD Signing Items'!$A$4:$F$2060,4,FALSE))," "))</f>
        <v xml:space="preserve"> </v>
      </c>
      <c r="H30" s="548" t="str">
        <f>IF(ISNUMBER($A30),(VLOOKUP($A30,'DE MUTCD Signing Items'!$A$4:$F$2060,5,FALSE)),IF(ISTEXT($A30),(VLOOKUP($A30,'DE MUTCD Signing Items'!$A$4:$F$2060,5,FALSE))," "))</f>
        <v xml:space="preserve"> </v>
      </c>
      <c r="I30" s="558" t="str">
        <f>IF(ISNUMBER($A30),(VLOOKUP($A30,'DE MUTCD Signing Items'!$A$4:$F$2060,6,FALSE)),IF(ISTEXT($A30),(VLOOKUP($A30,'DE MUTCD Signing Items'!$A$4:$F$2060,6,FALSE))," "))</f>
        <v xml:space="preserve"> </v>
      </c>
      <c r="J30" s="318" t="e">
        <f t="shared" si="0"/>
        <v>#VALUE!</v>
      </c>
      <c r="K30" s="369" t="str">
        <f t="shared" si="15"/>
        <v/>
      </c>
      <c r="L30" s="322"/>
      <c r="M30" s="318" t="b">
        <f>OR(L30="REMOVE", L30="REPOSITION", L30="RENEW")</f>
        <v>0</v>
      </c>
      <c r="N30" s="373">
        <f t="shared" si="2"/>
        <v>0</v>
      </c>
      <c r="O30" s="372"/>
      <c r="P30" s="371">
        <f t="shared" si="3"/>
        <v>0</v>
      </c>
      <c r="Q30" s="323"/>
      <c r="R30" s="318" t="b">
        <f>OR(Q30="REMOVE", Q30="REPOSITION", Q30="RENEW")</f>
        <v>0</v>
      </c>
      <c r="S30" s="318">
        <f>IF(R30=TRUE, 1,0)</f>
        <v>0</v>
      </c>
      <c r="T30" s="324">
        <f t="shared" si="6"/>
        <v>0</v>
      </c>
      <c r="U30" s="324">
        <f t="shared" si="7"/>
        <v>0</v>
      </c>
      <c r="V30" s="376" t="str">
        <f t="shared" si="18"/>
        <v/>
      </c>
      <c r="W30" s="376" t="str">
        <f t="shared" si="19"/>
        <v/>
      </c>
      <c r="X30" s="323"/>
      <c r="Y30" s="318">
        <f t="shared" si="10"/>
        <v>0</v>
      </c>
      <c r="Z30" s="318">
        <f t="shared" si="11"/>
        <v>0</v>
      </c>
      <c r="AA30" s="318">
        <f t="shared" si="12"/>
        <v>0</v>
      </c>
      <c r="AB30" s="371">
        <f>SUM(Z30:AA30)</f>
        <v>0</v>
      </c>
      <c r="AC30" s="706"/>
      <c r="AD30" s="373">
        <f t="shared" si="17"/>
        <v>0</v>
      </c>
      <c r="AE30" s="373">
        <f t="shared" si="14"/>
        <v>0</v>
      </c>
      <c r="AF30" s="325"/>
      <c r="AH30" s="366"/>
      <c r="AI30" s="215"/>
    </row>
    <row r="31" spans="1:39">
      <c r="A31" s="677"/>
      <c r="B31" s="665"/>
      <c r="C31" s="320"/>
      <c r="D31" s="367" t="str">
        <f>IF(ISNUMBER($A31),(VLOOKUP($A31,'DE MUTCD Signing Items'!$A$4:$F$2060,2,FALSE)),IF(ISTEXT($A31),(VLOOKUP($A31,'DE MUTCD Signing Items'!$A$4:$F$2060,2,FALSE))," "))</f>
        <v xml:space="preserve"> </v>
      </c>
      <c r="E31" s="321"/>
      <c r="F31" s="367" t="str">
        <f>IF(ISNUMBER($A31),(VLOOKUP($A31,'DE MUTCD Signing Items'!$A$4:$F$2060,3,FALSE)),IF(ISTEXT($A31),(VLOOKUP($A31,'DE MUTCD Signing Items'!$A$4:$F$2060,3,FALSE))," "))</f>
        <v xml:space="preserve"> </v>
      </c>
      <c r="G31" s="548" t="str">
        <f>IF(ISNUMBER($A31),(VLOOKUP($A31,'DE MUTCD Signing Items'!$A$4:$F$2060,4,FALSE)),IF(ISTEXT($A31),(VLOOKUP($A31,'DE MUTCD Signing Items'!$A$4:$F$2060,4,FALSE))," "))</f>
        <v xml:space="preserve"> </v>
      </c>
      <c r="H31" s="548" t="str">
        <f>IF(ISNUMBER($A31),(VLOOKUP($A31,'DE MUTCD Signing Items'!$A$4:$F$2060,5,FALSE)),IF(ISTEXT($A31),(VLOOKUP($A31,'DE MUTCD Signing Items'!$A$4:$F$2060,5,FALSE))," "))</f>
        <v xml:space="preserve"> </v>
      </c>
      <c r="I31" s="558" t="str">
        <f>IF(ISNUMBER($A31),(VLOOKUP($A31,'DE MUTCD Signing Items'!$A$4:$F$2060,6,FALSE)),IF(ISTEXT($A31),(VLOOKUP($A31,'DE MUTCD Signing Items'!$A$4:$F$2060,6,FALSE))," "))</f>
        <v xml:space="preserve"> </v>
      </c>
      <c r="J31" s="318" t="e">
        <f t="shared" si="0"/>
        <v>#VALUE!</v>
      </c>
      <c r="K31" s="369" t="str">
        <f t="shared" si="15"/>
        <v/>
      </c>
      <c r="L31" s="322"/>
      <c r="M31" s="318" t="b">
        <f t="shared" ref="M31:M32" si="20">OR(L31="REMOVE", L31="REPOSITION", L31="RENEW")</f>
        <v>0</v>
      </c>
      <c r="N31" s="373">
        <f t="shared" si="2"/>
        <v>0</v>
      </c>
      <c r="O31" s="372"/>
      <c r="P31" s="371">
        <f t="shared" si="3"/>
        <v>0</v>
      </c>
      <c r="Q31" s="323"/>
      <c r="R31" s="318" t="b">
        <f t="shared" ref="R31:R32" si="21">OR(Q31="REMOVE", Q31="REPOSITION", Q31="RENEW")</f>
        <v>0</v>
      </c>
      <c r="S31" s="318">
        <f t="shared" ref="S31:S32" si="22">IF(R31=TRUE, 1,0)</f>
        <v>0</v>
      </c>
      <c r="T31" s="324">
        <f t="shared" si="6"/>
        <v>0</v>
      </c>
      <c r="U31" s="324">
        <f t="shared" si="7"/>
        <v>0</v>
      </c>
      <c r="V31" s="376" t="str">
        <f t="shared" si="18"/>
        <v/>
      </c>
      <c r="W31" s="376" t="str">
        <f t="shared" si="19"/>
        <v/>
      </c>
      <c r="X31" s="323"/>
      <c r="Y31" s="318">
        <f t="shared" si="10"/>
        <v>0</v>
      </c>
      <c r="Z31" s="318">
        <f t="shared" si="11"/>
        <v>0</v>
      </c>
      <c r="AA31" s="318">
        <f t="shared" ref="AA31:AA32" si="23">IF(Q31="NEW",(U31),0)</f>
        <v>0</v>
      </c>
      <c r="AB31" s="371">
        <f t="shared" ref="AB31:AB32" si="24">SUM(Z31:AA31)</f>
        <v>0</v>
      </c>
      <c r="AC31" s="706"/>
      <c r="AD31" s="373">
        <f t="shared" si="17"/>
        <v>0</v>
      </c>
      <c r="AE31" s="373">
        <f t="shared" si="14"/>
        <v>0</v>
      </c>
      <c r="AF31" s="325"/>
      <c r="AH31" s="366"/>
      <c r="AI31" s="215"/>
    </row>
    <row r="32" spans="1:39">
      <c r="A32" s="677"/>
      <c r="B32" s="665"/>
      <c r="C32" s="320"/>
      <c r="D32" s="367" t="str">
        <f>IF(ISNUMBER($A32),(VLOOKUP($A32,'DE MUTCD Signing Items'!$A$4:$F$2060,2,FALSE)),IF(ISTEXT($A32),(VLOOKUP($A32,'DE MUTCD Signing Items'!$A$4:$F$2060,2,FALSE))," "))</f>
        <v xml:space="preserve"> </v>
      </c>
      <c r="E32" s="321"/>
      <c r="F32" s="367" t="str">
        <f>IF(ISNUMBER($A32),(VLOOKUP($A32,'DE MUTCD Signing Items'!$A$4:$F$2060,3,FALSE)),IF(ISTEXT($A32),(VLOOKUP($A32,'DE MUTCD Signing Items'!$A$4:$F$2060,3,FALSE))," "))</f>
        <v xml:space="preserve"> </v>
      </c>
      <c r="G32" s="548" t="str">
        <f>IF(ISNUMBER($A32),(VLOOKUP($A32,'DE MUTCD Signing Items'!$A$4:$F$2060,4,FALSE)),IF(ISTEXT($A32),(VLOOKUP($A32,'DE MUTCD Signing Items'!$A$4:$F$2060,4,FALSE))," "))</f>
        <v xml:space="preserve"> </v>
      </c>
      <c r="H32" s="548" t="str">
        <f>IF(ISNUMBER($A32),(VLOOKUP($A32,'DE MUTCD Signing Items'!$A$4:$F$2060,5,FALSE)),IF(ISTEXT($A32),(VLOOKUP($A32,'DE MUTCD Signing Items'!$A$4:$F$2060,5,FALSE))," "))</f>
        <v xml:space="preserve"> </v>
      </c>
      <c r="I32" s="558" t="str">
        <f>IF(ISNUMBER($A32),(VLOOKUP($A32,'DE MUTCD Signing Items'!$A$4:$F$2060,6,FALSE)),IF(ISTEXT($A32),(VLOOKUP($A32,'DE MUTCD Signing Items'!$A$4:$F$2060,6,FALSE))," "))</f>
        <v xml:space="preserve"> </v>
      </c>
      <c r="J32" s="318" t="e">
        <f t="shared" si="0"/>
        <v>#VALUE!</v>
      </c>
      <c r="K32" s="369" t="str">
        <f t="shared" si="15"/>
        <v/>
      </c>
      <c r="L32" s="322"/>
      <c r="M32" s="318" t="b">
        <f t="shared" si="20"/>
        <v>0</v>
      </c>
      <c r="N32" s="373">
        <f t="shared" si="2"/>
        <v>0</v>
      </c>
      <c r="O32" s="372"/>
      <c r="P32" s="371">
        <f t="shared" si="3"/>
        <v>0</v>
      </c>
      <c r="Q32" s="323"/>
      <c r="R32" s="318" t="b">
        <f t="shared" si="21"/>
        <v>0</v>
      </c>
      <c r="S32" s="318">
        <f t="shared" si="22"/>
        <v>0</v>
      </c>
      <c r="T32" s="324">
        <f t="shared" si="6"/>
        <v>0</v>
      </c>
      <c r="U32" s="324">
        <f t="shared" si="7"/>
        <v>0</v>
      </c>
      <c r="V32" s="376" t="str">
        <f t="shared" si="18"/>
        <v/>
      </c>
      <c r="W32" s="376" t="str">
        <f t="shared" si="19"/>
        <v/>
      </c>
      <c r="X32" s="323"/>
      <c r="Y32" s="318">
        <f t="shared" si="10"/>
        <v>0</v>
      </c>
      <c r="Z32" s="318">
        <f t="shared" si="11"/>
        <v>0</v>
      </c>
      <c r="AA32" s="318">
        <f t="shared" si="23"/>
        <v>0</v>
      </c>
      <c r="AB32" s="371">
        <f t="shared" si="24"/>
        <v>0</v>
      </c>
      <c r="AC32" s="706"/>
      <c r="AD32" s="373">
        <f t="shared" si="17"/>
        <v>0</v>
      </c>
      <c r="AE32" s="373">
        <f t="shared" si="14"/>
        <v>0</v>
      </c>
      <c r="AF32" s="325"/>
      <c r="AH32" s="366"/>
      <c r="AI32" s="215"/>
    </row>
    <row r="33" spans="1:35">
      <c r="A33" s="677"/>
      <c r="B33" s="665"/>
      <c r="C33" s="320"/>
      <c r="D33" s="367" t="str">
        <f>IF(ISNUMBER($A33),(VLOOKUP($A33,'DE MUTCD Signing Items'!$A$4:$F$2060,2,FALSE)),IF(ISTEXT($A33),(VLOOKUP($A33,'DE MUTCD Signing Items'!$A$4:$F$2060,2,FALSE))," "))</f>
        <v xml:space="preserve"> </v>
      </c>
      <c r="E33" s="321"/>
      <c r="F33" s="367" t="str">
        <f>IF(ISNUMBER($A33),(VLOOKUP($A33,'DE MUTCD Signing Items'!$A$4:$F$2060,3,FALSE)),IF(ISTEXT($A33),(VLOOKUP($A33,'DE MUTCD Signing Items'!$A$4:$F$2060,3,FALSE))," "))</f>
        <v xml:space="preserve"> </v>
      </c>
      <c r="G33" s="548" t="str">
        <f>IF(ISNUMBER($A33),(VLOOKUP($A33,'DE MUTCD Signing Items'!$A$4:$F$2060,4,FALSE)),IF(ISTEXT($A33),(VLOOKUP($A33,'DE MUTCD Signing Items'!$A$4:$F$2060,4,FALSE))," "))</f>
        <v xml:space="preserve"> </v>
      </c>
      <c r="H33" s="548" t="str">
        <f>IF(ISNUMBER($A33),(VLOOKUP($A33,'DE MUTCD Signing Items'!$A$4:$F$2060,5,FALSE)),IF(ISTEXT($A33),(VLOOKUP($A33,'DE MUTCD Signing Items'!$A$4:$F$2060,5,FALSE))," "))</f>
        <v xml:space="preserve"> </v>
      </c>
      <c r="I33" s="558" t="str">
        <f>IF(ISNUMBER($A33),(VLOOKUP($A33,'DE MUTCD Signing Items'!$A$4:$F$2060,6,FALSE)),IF(ISTEXT($A33),(VLOOKUP($A33,'DE MUTCD Signing Items'!$A$4:$F$2060,6,FALSE))," "))</f>
        <v xml:space="preserve"> </v>
      </c>
      <c r="J33" s="318" t="e">
        <f t="shared" si="0"/>
        <v>#VALUE!</v>
      </c>
      <c r="K33" s="369" t="str">
        <f t="shared" si="15"/>
        <v/>
      </c>
      <c r="L33" s="322"/>
      <c r="M33" s="318" t="b">
        <f t="shared" si="16"/>
        <v>0</v>
      </c>
      <c r="N33" s="373">
        <f t="shared" si="2"/>
        <v>0</v>
      </c>
      <c r="O33" s="372"/>
      <c r="P33" s="371">
        <f t="shared" si="3"/>
        <v>0</v>
      </c>
      <c r="Q33" s="323"/>
      <c r="R33" s="318" t="b">
        <f t="shared" si="4"/>
        <v>0</v>
      </c>
      <c r="S33" s="318">
        <f t="shared" si="5"/>
        <v>0</v>
      </c>
      <c r="T33" s="324">
        <f t="shared" si="6"/>
        <v>0</v>
      </c>
      <c r="U33" s="324">
        <f t="shared" si="7"/>
        <v>0</v>
      </c>
      <c r="V33" s="376" t="str">
        <f t="shared" si="18"/>
        <v/>
      </c>
      <c r="W33" s="376" t="str">
        <f t="shared" si="19"/>
        <v/>
      </c>
      <c r="X33" s="323"/>
      <c r="Y33" s="318">
        <f t="shared" si="10"/>
        <v>0</v>
      </c>
      <c r="Z33" s="318">
        <f t="shared" si="11"/>
        <v>0</v>
      </c>
      <c r="AA33" s="318">
        <f t="shared" ref="AA33:AA76" si="25">IF(Q33="NEW",(U33),0)</f>
        <v>0</v>
      </c>
      <c r="AB33" s="371">
        <f t="shared" si="13"/>
        <v>0</v>
      </c>
      <c r="AC33" s="706"/>
      <c r="AD33" s="373">
        <f t="shared" si="17"/>
        <v>0</v>
      </c>
      <c r="AE33" s="373">
        <f t="shared" si="14"/>
        <v>0</v>
      </c>
      <c r="AF33" s="325"/>
      <c r="AH33" s="366"/>
      <c r="AI33" s="215"/>
    </row>
    <row r="34" spans="1:35">
      <c r="A34" s="677"/>
      <c r="B34" s="665"/>
      <c r="C34" s="320"/>
      <c r="D34" s="367" t="str">
        <f>IF(ISNUMBER($A34),(VLOOKUP($A34,'DE MUTCD Signing Items'!$A$4:$F$2060,2,FALSE)),IF(ISTEXT($A34),(VLOOKUP($A34,'DE MUTCD Signing Items'!$A$4:$F$2060,2,FALSE))," "))</f>
        <v xml:space="preserve"> </v>
      </c>
      <c r="E34" s="321"/>
      <c r="F34" s="367" t="str">
        <f>IF(ISNUMBER($A34),(VLOOKUP($A34,'DE MUTCD Signing Items'!$A$4:$F$2060,3,FALSE)),IF(ISTEXT($A34),(VLOOKUP($A34,'DE MUTCD Signing Items'!$A$4:$F$2060,3,FALSE))," "))</f>
        <v xml:space="preserve"> </v>
      </c>
      <c r="G34" s="548" t="str">
        <f>IF(ISNUMBER($A34),(VLOOKUP($A34,'DE MUTCD Signing Items'!$A$4:$F$2060,4,FALSE)),IF(ISTEXT($A34),(VLOOKUP($A34,'DE MUTCD Signing Items'!$A$4:$F$2060,4,FALSE))," "))</f>
        <v xml:space="preserve"> </v>
      </c>
      <c r="H34" s="548" t="str">
        <f>IF(ISNUMBER($A34),(VLOOKUP($A34,'DE MUTCD Signing Items'!$A$4:$F$2060,5,FALSE)),IF(ISTEXT($A34),(VLOOKUP($A34,'DE MUTCD Signing Items'!$A$4:$F$2060,5,FALSE))," "))</f>
        <v xml:space="preserve"> </v>
      </c>
      <c r="I34" s="558" t="str">
        <f>IF(ISNUMBER($A34),(VLOOKUP($A34,'DE MUTCD Signing Items'!$A$4:$F$2060,6,FALSE)),IF(ISTEXT($A34),(VLOOKUP($A34,'DE MUTCD Signing Items'!$A$4:$F$2060,6,FALSE))," "))</f>
        <v xml:space="preserve"> </v>
      </c>
      <c r="J34" s="318" t="e">
        <f t="shared" si="0"/>
        <v>#VALUE!</v>
      </c>
      <c r="K34" s="369" t="str">
        <f t="shared" si="15"/>
        <v/>
      </c>
      <c r="L34" s="322"/>
      <c r="M34" s="318" t="b">
        <f t="shared" si="16"/>
        <v>0</v>
      </c>
      <c r="N34" s="373">
        <f t="shared" si="2"/>
        <v>0</v>
      </c>
      <c r="O34" s="372"/>
      <c r="P34" s="371">
        <f t="shared" si="3"/>
        <v>0</v>
      </c>
      <c r="Q34" s="323"/>
      <c r="R34" s="318" t="b">
        <f t="shared" si="4"/>
        <v>0</v>
      </c>
      <c r="S34" s="318">
        <f t="shared" si="5"/>
        <v>0</v>
      </c>
      <c r="T34" s="324">
        <f t="shared" si="6"/>
        <v>0</v>
      </c>
      <c r="U34" s="324">
        <f t="shared" si="7"/>
        <v>0</v>
      </c>
      <c r="V34" s="376" t="str">
        <f t="shared" si="18"/>
        <v/>
      </c>
      <c r="W34" s="376" t="str">
        <f t="shared" si="19"/>
        <v/>
      </c>
      <c r="X34" s="323"/>
      <c r="Y34" s="318">
        <f t="shared" si="10"/>
        <v>0</v>
      </c>
      <c r="Z34" s="318">
        <f t="shared" si="11"/>
        <v>0</v>
      </c>
      <c r="AA34" s="318">
        <f t="shared" si="25"/>
        <v>0</v>
      </c>
      <c r="AB34" s="371">
        <f t="shared" si="13"/>
        <v>0</v>
      </c>
      <c r="AC34" s="706"/>
      <c r="AD34" s="373">
        <f t="shared" si="17"/>
        <v>0</v>
      </c>
      <c r="AE34" s="373">
        <f t="shared" si="14"/>
        <v>0</v>
      </c>
      <c r="AF34" s="325"/>
      <c r="AH34" s="366"/>
      <c r="AI34" s="215"/>
    </row>
    <row r="35" spans="1:35">
      <c r="A35" s="677"/>
      <c r="B35" s="665"/>
      <c r="C35" s="320"/>
      <c r="D35" s="367" t="str">
        <f>IF(ISNUMBER($A35),(VLOOKUP($A35,'DE MUTCD Signing Items'!$A$4:$F$2060,2,FALSE)),IF(ISTEXT($A35),(VLOOKUP($A35,'DE MUTCD Signing Items'!$A$4:$F$2060,2,FALSE))," "))</f>
        <v xml:space="preserve"> </v>
      </c>
      <c r="E35" s="321"/>
      <c r="F35" s="367" t="str">
        <f>IF(ISNUMBER($A35),(VLOOKUP($A35,'DE MUTCD Signing Items'!$A$4:$F$2060,3,FALSE)),IF(ISTEXT($A35),(VLOOKUP($A35,'DE MUTCD Signing Items'!$A$4:$F$2060,3,FALSE))," "))</f>
        <v xml:space="preserve"> </v>
      </c>
      <c r="G35" s="548" t="str">
        <f>IF(ISNUMBER($A35),(VLOOKUP($A35,'DE MUTCD Signing Items'!$A$4:$F$2060,4,FALSE)),IF(ISTEXT($A35),(VLOOKUP($A35,'DE MUTCD Signing Items'!$A$4:$F$2060,4,FALSE))," "))</f>
        <v xml:space="preserve"> </v>
      </c>
      <c r="H35" s="548" t="str">
        <f>IF(ISNUMBER($A35),(VLOOKUP($A35,'DE MUTCD Signing Items'!$A$4:$F$2060,5,FALSE)),IF(ISTEXT($A35),(VLOOKUP($A35,'DE MUTCD Signing Items'!$A$4:$F$2060,5,FALSE))," "))</f>
        <v xml:space="preserve"> </v>
      </c>
      <c r="I35" s="558" t="str">
        <f>IF(ISNUMBER($A35),(VLOOKUP($A35,'DE MUTCD Signing Items'!$A$4:$F$2060,6,FALSE)),IF(ISTEXT($A35),(VLOOKUP($A35,'DE MUTCD Signing Items'!$A$4:$F$2060,6,FALSE))," "))</f>
        <v xml:space="preserve"> </v>
      </c>
      <c r="J35" s="318" t="e">
        <f t="shared" si="0"/>
        <v>#VALUE!</v>
      </c>
      <c r="K35" s="369" t="str">
        <f t="shared" si="15"/>
        <v/>
      </c>
      <c r="L35" s="322"/>
      <c r="M35" s="318" t="b">
        <f t="shared" si="16"/>
        <v>0</v>
      </c>
      <c r="N35" s="373">
        <f t="shared" si="2"/>
        <v>0</v>
      </c>
      <c r="O35" s="372"/>
      <c r="P35" s="371">
        <f t="shared" si="3"/>
        <v>0</v>
      </c>
      <c r="Q35" s="323"/>
      <c r="R35" s="318" t="b">
        <f t="shared" si="4"/>
        <v>0</v>
      </c>
      <c r="S35" s="318">
        <f t="shared" si="5"/>
        <v>0</v>
      </c>
      <c r="T35" s="324">
        <f t="shared" si="6"/>
        <v>0</v>
      </c>
      <c r="U35" s="324">
        <f t="shared" si="7"/>
        <v>0</v>
      </c>
      <c r="V35" s="376" t="str">
        <f t="shared" si="18"/>
        <v/>
      </c>
      <c r="W35" s="376" t="str">
        <f t="shared" si="19"/>
        <v/>
      </c>
      <c r="X35" s="323"/>
      <c r="Y35" s="318">
        <f t="shared" si="10"/>
        <v>0</v>
      </c>
      <c r="Z35" s="318">
        <f t="shared" si="11"/>
        <v>0</v>
      </c>
      <c r="AA35" s="318">
        <f t="shared" si="25"/>
        <v>0</v>
      </c>
      <c r="AB35" s="371">
        <f t="shared" si="13"/>
        <v>0</v>
      </c>
      <c r="AC35" s="706"/>
      <c r="AD35" s="373">
        <f t="shared" si="17"/>
        <v>0</v>
      </c>
      <c r="AE35" s="373">
        <f t="shared" si="14"/>
        <v>0</v>
      </c>
      <c r="AF35" s="325"/>
      <c r="AH35" s="366"/>
      <c r="AI35" s="215"/>
    </row>
    <row r="36" spans="1:35">
      <c r="A36" s="677"/>
      <c r="B36" s="665"/>
      <c r="C36" s="320"/>
      <c r="D36" s="367" t="str">
        <f>IF(ISNUMBER($A36),(VLOOKUP($A36,'DE MUTCD Signing Items'!$A$4:$F$2060,2,FALSE)),IF(ISTEXT($A36),(VLOOKUP($A36,'DE MUTCD Signing Items'!$A$4:$F$2060,2,FALSE))," "))</f>
        <v xml:space="preserve"> </v>
      </c>
      <c r="E36" s="321"/>
      <c r="F36" s="367" t="str">
        <f>IF(ISNUMBER($A36),(VLOOKUP($A36,'DE MUTCD Signing Items'!$A$4:$F$2060,3,FALSE)),IF(ISTEXT($A36),(VLOOKUP($A36,'DE MUTCD Signing Items'!$A$4:$F$2060,3,FALSE))," "))</f>
        <v xml:space="preserve"> </v>
      </c>
      <c r="G36" s="548" t="str">
        <f>IF(ISNUMBER($A36),(VLOOKUP($A36,'DE MUTCD Signing Items'!$A$4:$F$2060,4,FALSE)),IF(ISTEXT($A36),(VLOOKUP($A36,'DE MUTCD Signing Items'!$A$4:$F$2060,4,FALSE))," "))</f>
        <v xml:space="preserve"> </v>
      </c>
      <c r="H36" s="548" t="str">
        <f>IF(ISNUMBER($A36),(VLOOKUP($A36,'DE MUTCD Signing Items'!$A$4:$F$2060,5,FALSE)),IF(ISTEXT($A36),(VLOOKUP($A36,'DE MUTCD Signing Items'!$A$4:$F$2060,5,FALSE))," "))</f>
        <v xml:space="preserve"> </v>
      </c>
      <c r="I36" s="558" t="str">
        <f>IF(ISNUMBER($A36),(VLOOKUP($A36,'DE MUTCD Signing Items'!$A$4:$F$2060,6,FALSE)),IF(ISTEXT($A36),(VLOOKUP($A36,'DE MUTCD Signing Items'!$A$4:$F$2060,6,FALSE))," "))</f>
        <v xml:space="preserve"> </v>
      </c>
      <c r="J36" s="318" t="e">
        <f t="shared" si="0"/>
        <v>#VALUE!</v>
      </c>
      <c r="K36" s="369" t="str">
        <f t="shared" si="15"/>
        <v/>
      </c>
      <c r="L36" s="322"/>
      <c r="M36" s="318" t="b">
        <f>OR(L36="REMOVE", L36="REPOSITION", L36="RENEW")</f>
        <v>0</v>
      </c>
      <c r="N36" s="373">
        <f t="shared" si="2"/>
        <v>0</v>
      </c>
      <c r="O36" s="372"/>
      <c r="P36" s="371">
        <f t="shared" si="3"/>
        <v>0</v>
      </c>
      <c r="Q36" s="323"/>
      <c r="R36" s="318" t="b">
        <f>OR(Q36="REMOVE", Q36="REPOSITION", Q36="RENEW")</f>
        <v>0</v>
      </c>
      <c r="S36" s="318">
        <f>IF(R36=TRUE, 1,0)</f>
        <v>0</v>
      </c>
      <c r="T36" s="324">
        <f t="shared" si="6"/>
        <v>0</v>
      </c>
      <c r="U36" s="324">
        <f t="shared" si="7"/>
        <v>0</v>
      </c>
      <c r="V36" s="376" t="str">
        <f t="shared" si="18"/>
        <v/>
      </c>
      <c r="W36" s="376" t="str">
        <f t="shared" si="19"/>
        <v/>
      </c>
      <c r="X36" s="323"/>
      <c r="Y36" s="318">
        <f t="shared" si="10"/>
        <v>0</v>
      </c>
      <c r="Z36" s="318">
        <f t="shared" si="11"/>
        <v>0</v>
      </c>
      <c r="AA36" s="318">
        <f t="shared" si="25"/>
        <v>0</v>
      </c>
      <c r="AB36" s="371">
        <f>SUM(Z36:AA36)</f>
        <v>0</v>
      </c>
      <c r="AC36" s="706"/>
      <c r="AD36" s="373">
        <f t="shared" si="17"/>
        <v>0</v>
      </c>
      <c r="AE36" s="373">
        <f t="shared" si="14"/>
        <v>0</v>
      </c>
      <c r="AF36" s="325"/>
      <c r="AH36" s="366"/>
      <c r="AI36" s="215"/>
    </row>
    <row r="37" spans="1:35">
      <c r="A37" s="677"/>
      <c r="B37" s="665"/>
      <c r="C37" s="320"/>
      <c r="D37" s="367" t="str">
        <f>IF(ISNUMBER($A37),(VLOOKUP($A37,'DE MUTCD Signing Items'!$A$4:$F$2060,2,FALSE)),IF(ISTEXT($A37),(VLOOKUP($A37,'DE MUTCD Signing Items'!$A$4:$F$2060,2,FALSE))," "))</f>
        <v xml:space="preserve"> </v>
      </c>
      <c r="E37" s="321"/>
      <c r="F37" s="367" t="str">
        <f>IF(ISNUMBER($A37),(VLOOKUP($A37,'DE MUTCD Signing Items'!$A$4:$F$2060,3,FALSE)),IF(ISTEXT($A37),(VLOOKUP($A37,'DE MUTCD Signing Items'!$A$4:$F$2060,3,FALSE))," "))</f>
        <v xml:space="preserve"> </v>
      </c>
      <c r="G37" s="548" t="str">
        <f>IF(ISNUMBER($A37),(VLOOKUP($A37,'DE MUTCD Signing Items'!$A$4:$F$2060,4,FALSE)),IF(ISTEXT($A37),(VLOOKUP($A37,'DE MUTCD Signing Items'!$A$4:$F$2060,4,FALSE))," "))</f>
        <v xml:space="preserve"> </v>
      </c>
      <c r="H37" s="548" t="str">
        <f>IF(ISNUMBER($A37),(VLOOKUP($A37,'DE MUTCD Signing Items'!$A$4:$F$2060,5,FALSE)),IF(ISTEXT($A37),(VLOOKUP($A37,'DE MUTCD Signing Items'!$A$4:$F$2060,5,FALSE))," "))</f>
        <v xml:space="preserve"> </v>
      </c>
      <c r="I37" s="558" t="str">
        <f>IF(ISNUMBER($A37),(VLOOKUP($A37,'DE MUTCD Signing Items'!$A$4:$F$2060,6,FALSE)),IF(ISTEXT($A37),(VLOOKUP($A37,'DE MUTCD Signing Items'!$A$4:$F$2060,6,FALSE))," "))</f>
        <v xml:space="preserve"> </v>
      </c>
      <c r="J37" s="318" t="e">
        <f t="shared" si="0"/>
        <v>#VALUE!</v>
      </c>
      <c r="K37" s="369" t="str">
        <f t="shared" si="15"/>
        <v/>
      </c>
      <c r="L37" s="322"/>
      <c r="M37" s="318" t="b">
        <f t="shared" si="16"/>
        <v>0</v>
      </c>
      <c r="N37" s="373">
        <f t="shared" si="2"/>
        <v>0</v>
      </c>
      <c r="O37" s="372"/>
      <c r="P37" s="371">
        <f t="shared" si="3"/>
        <v>0</v>
      </c>
      <c r="Q37" s="323"/>
      <c r="R37" s="318" t="b">
        <f t="shared" si="4"/>
        <v>0</v>
      </c>
      <c r="S37" s="318">
        <f t="shared" si="5"/>
        <v>0</v>
      </c>
      <c r="T37" s="324">
        <f t="shared" si="6"/>
        <v>0</v>
      </c>
      <c r="U37" s="324">
        <f t="shared" si="7"/>
        <v>0</v>
      </c>
      <c r="V37" s="376" t="str">
        <f t="shared" si="18"/>
        <v/>
      </c>
      <c r="W37" s="376" t="str">
        <f t="shared" si="19"/>
        <v/>
      </c>
      <c r="X37" s="323"/>
      <c r="Y37" s="318">
        <f t="shared" si="10"/>
        <v>0</v>
      </c>
      <c r="Z37" s="318">
        <f t="shared" si="11"/>
        <v>0</v>
      </c>
      <c r="AA37" s="318">
        <f t="shared" si="25"/>
        <v>0</v>
      </c>
      <c r="AB37" s="371">
        <f t="shared" si="13"/>
        <v>0</v>
      </c>
      <c r="AC37" s="706"/>
      <c r="AD37" s="373">
        <f t="shared" si="17"/>
        <v>0</v>
      </c>
      <c r="AE37" s="373">
        <f t="shared" si="14"/>
        <v>0</v>
      </c>
      <c r="AF37" s="325"/>
      <c r="AH37" s="366"/>
      <c r="AI37" s="215"/>
    </row>
    <row r="38" spans="1:35">
      <c r="A38" s="677"/>
      <c r="B38" s="665"/>
      <c r="C38" s="320"/>
      <c r="D38" s="367" t="str">
        <f>IF(ISNUMBER($A38),(VLOOKUP($A38,'DE MUTCD Signing Items'!$A$4:$F$2060,2,FALSE)),IF(ISTEXT($A38),(VLOOKUP($A38,'DE MUTCD Signing Items'!$A$4:$F$2060,2,FALSE))," "))</f>
        <v xml:space="preserve"> </v>
      </c>
      <c r="E38" s="321"/>
      <c r="F38" s="367" t="str">
        <f>IF(ISNUMBER($A38),(VLOOKUP($A38,'DE MUTCD Signing Items'!$A$4:$F$2060,3,FALSE)),IF(ISTEXT($A38),(VLOOKUP($A38,'DE MUTCD Signing Items'!$A$4:$F$2060,3,FALSE))," "))</f>
        <v xml:space="preserve"> </v>
      </c>
      <c r="G38" s="548" t="str">
        <f>IF(ISNUMBER($A38),(VLOOKUP($A38,'DE MUTCD Signing Items'!$A$4:$F$2060,4,FALSE)),IF(ISTEXT($A38),(VLOOKUP($A38,'DE MUTCD Signing Items'!$A$4:$F$2060,4,FALSE))," "))</f>
        <v xml:space="preserve"> </v>
      </c>
      <c r="H38" s="548" t="str">
        <f>IF(ISNUMBER($A38),(VLOOKUP($A38,'DE MUTCD Signing Items'!$A$4:$F$2060,5,FALSE)),IF(ISTEXT($A38),(VLOOKUP($A38,'DE MUTCD Signing Items'!$A$4:$F$2060,5,FALSE))," "))</f>
        <v xml:space="preserve"> </v>
      </c>
      <c r="I38" s="558" t="str">
        <f>IF(ISNUMBER($A38),(VLOOKUP($A38,'DE MUTCD Signing Items'!$A$4:$F$2060,6,FALSE)),IF(ISTEXT($A38),(VLOOKUP($A38,'DE MUTCD Signing Items'!$A$4:$F$2060,6,FALSE))," "))</f>
        <v xml:space="preserve"> </v>
      </c>
      <c r="J38" s="318" t="e">
        <f t="shared" si="0"/>
        <v>#VALUE!</v>
      </c>
      <c r="K38" s="369" t="str">
        <f t="shared" si="15"/>
        <v/>
      </c>
      <c r="L38" s="322"/>
      <c r="M38" s="318" t="b">
        <f t="shared" si="16"/>
        <v>0</v>
      </c>
      <c r="N38" s="373">
        <f t="shared" si="2"/>
        <v>0</v>
      </c>
      <c r="O38" s="372"/>
      <c r="P38" s="371">
        <f t="shared" si="3"/>
        <v>0</v>
      </c>
      <c r="Q38" s="323"/>
      <c r="R38" s="318" t="b">
        <f t="shared" si="4"/>
        <v>0</v>
      </c>
      <c r="S38" s="318">
        <f t="shared" si="5"/>
        <v>0</v>
      </c>
      <c r="T38" s="324">
        <f t="shared" si="6"/>
        <v>0</v>
      </c>
      <c r="U38" s="324">
        <f t="shared" si="7"/>
        <v>0</v>
      </c>
      <c r="V38" s="376" t="str">
        <f t="shared" si="18"/>
        <v/>
      </c>
      <c r="W38" s="376" t="str">
        <f t="shared" si="19"/>
        <v/>
      </c>
      <c r="X38" s="323"/>
      <c r="Y38" s="318">
        <f t="shared" si="10"/>
        <v>0</v>
      </c>
      <c r="Z38" s="318">
        <f t="shared" si="11"/>
        <v>0</v>
      </c>
      <c r="AA38" s="318">
        <f t="shared" si="25"/>
        <v>0</v>
      </c>
      <c r="AB38" s="371">
        <f t="shared" si="13"/>
        <v>0</v>
      </c>
      <c r="AC38" s="706"/>
      <c r="AD38" s="373">
        <f t="shared" si="17"/>
        <v>0</v>
      </c>
      <c r="AE38" s="373">
        <f t="shared" si="14"/>
        <v>0</v>
      </c>
      <c r="AF38" s="325"/>
      <c r="AH38" s="366"/>
      <c r="AI38" s="215"/>
    </row>
    <row r="39" spans="1:35">
      <c r="A39" s="677"/>
      <c r="B39" s="665"/>
      <c r="C39" s="320"/>
      <c r="D39" s="367" t="str">
        <f>IF(ISNUMBER($A39),(VLOOKUP($A39,'DE MUTCD Signing Items'!$A$4:$F$2060,2,FALSE)),IF(ISTEXT($A39),(VLOOKUP($A39,'DE MUTCD Signing Items'!$A$4:$F$2060,2,FALSE))," "))</f>
        <v xml:space="preserve"> </v>
      </c>
      <c r="E39" s="321"/>
      <c r="F39" s="367" t="str">
        <f>IF(ISNUMBER($A39),(VLOOKUP($A39,'DE MUTCD Signing Items'!$A$4:$F$2060,3,FALSE)),IF(ISTEXT($A39),(VLOOKUP($A39,'DE MUTCD Signing Items'!$A$4:$F$2060,3,FALSE))," "))</f>
        <v xml:space="preserve"> </v>
      </c>
      <c r="G39" s="548" t="str">
        <f>IF(ISNUMBER($A39),(VLOOKUP($A39,'DE MUTCD Signing Items'!$A$4:$F$2060,4,FALSE)),IF(ISTEXT($A39),(VLOOKUP($A39,'DE MUTCD Signing Items'!$A$4:$F$2060,4,FALSE))," "))</f>
        <v xml:space="preserve"> </v>
      </c>
      <c r="H39" s="548" t="str">
        <f>IF(ISNUMBER($A39),(VLOOKUP($A39,'DE MUTCD Signing Items'!$A$4:$F$2060,5,FALSE)),IF(ISTEXT($A39),(VLOOKUP($A39,'DE MUTCD Signing Items'!$A$4:$F$2060,5,FALSE))," "))</f>
        <v xml:space="preserve"> </v>
      </c>
      <c r="I39" s="558" t="str">
        <f>IF(ISNUMBER($A39),(VLOOKUP($A39,'DE MUTCD Signing Items'!$A$4:$F$2060,6,FALSE)),IF(ISTEXT($A39),(VLOOKUP($A39,'DE MUTCD Signing Items'!$A$4:$F$2060,6,FALSE))," "))</f>
        <v xml:space="preserve"> </v>
      </c>
      <c r="J39" s="318" t="e">
        <f t="shared" si="0"/>
        <v>#VALUE!</v>
      </c>
      <c r="K39" s="369" t="str">
        <f t="shared" si="15"/>
        <v/>
      </c>
      <c r="L39" s="322"/>
      <c r="M39" s="318" t="b">
        <f t="shared" si="16"/>
        <v>0</v>
      </c>
      <c r="N39" s="373">
        <f t="shared" si="2"/>
        <v>0</v>
      </c>
      <c r="O39" s="372"/>
      <c r="P39" s="371">
        <f t="shared" si="3"/>
        <v>0</v>
      </c>
      <c r="Q39" s="323"/>
      <c r="R39" s="318" t="b">
        <f t="shared" si="4"/>
        <v>0</v>
      </c>
      <c r="S39" s="318">
        <f t="shared" si="5"/>
        <v>0</v>
      </c>
      <c r="T39" s="324">
        <f t="shared" si="6"/>
        <v>0</v>
      </c>
      <c r="U39" s="324">
        <f t="shared" si="7"/>
        <v>0</v>
      </c>
      <c r="V39" s="376" t="str">
        <f t="shared" si="18"/>
        <v/>
      </c>
      <c r="W39" s="376" t="str">
        <f t="shared" si="19"/>
        <v/>
      </c>
      <c r="X39" s="323"/>
      <c r="Y39" s="318">
        <f t="shared" si="10"/>
        <v>0</v>
      </c>
      <c r="Z39" s="318">
        <f t="shared" si="11"/>
        <v>0</v>
      </c>
      <c r="AA39" s="318">
        <f t="shared" si="25"/>
        <v>0</v>
      </c>
      <c r="AB39" s="371">
        <f t="shared" si="13"/>
        <v>0</v>
      </c>
      <c r="AC39" s="706"/>
      <c r="AD39" s="373">
        <f t="shared" si="17"/>
        <v>0</v>
      </c>
      <c r="AE39" s="373">
        <f t="shared" si="14"/>
        <v>0</v>
      </c>
      <c r="AF39" s="325"/>
      <c r="AH39" s="366"/>
      <c r="AI39" s="215"/>
    </row>
    <row r="40" spans="1:35">
      <c r="A40" s="677"/>
      <c r="B40" s="665"/>
      <c r="C40" s="320"/>
      <c r="D40" s="367" t="str">
        <f>IF(ISNUMBER($A40),(VLOOKUP($A40,'DE MUTCD Signing Items'!$A$4:$F$2060,2,FALSE)),IF(ISTEXT($A40),(VLOOKUP($A40,'DE MUTCD Signing Items'!$A$4:$F$2060,2,FALSE))," "))</f>
        <v xml:space="preserve"> </v>
      </c>
      <c r="E40" s="321"/>
      <c r="F40" s="367" t="str">
        <f>IF(ISNUMBER($A40),(VLOOKUP($A40,'DE MUTCD Signing Items'!$A$4:$F$2060,3,FALSE)),IF(ISTEXT($A40),(VLOOKUP($A40,'DE MUTCD Signing Items'!$A$4:$F$2060,3,FALSE))," "))</f>
        <v xml:space="preserve"> </v>
      </c>
      <c r="G40" s="548" t="str">
        <f>IF(ISNUMBER($A40),(VLOOKUP($A40,'DE MUTCD Signing Items'!$A$4:$F$2060,4,FALSE)),IF(ISTEXT($A40),(VLOOKUP($A40,'DE MUTCD Signing Items'!$A$4:$F$2060,4,FALSE))," "))</f>
        <v xml:space="preserve"> </v>
      </c>
      <c r="H40" s="548" t="str">
        <f>IF(ISNUMBER($A40),(VLOOKUP($A40,'DE MUTCD Signing Items'!$A$4:$F$2060,5,FALSE)),IF(ISTEXT($A40),(VLOOKUP($A40,'DE MUTCD Signing Items'!$A$4:$F$2060,5,FALSE))," "))</f>
        <v xml:space="preserve"> </v>
      </c>
      <c r="I40" s="558" t="str">
        <f>IF(ISNUMBER($A40),(VLOOKUP($A40,'DE MUTCD Signing Items'!$A$4:$F$2060,6,FALSE)),IF(ISTEXT($A40),(VLOOKUP($A40,'DE MUTCD Signing Items'!$A$4:$F$2060,6,FALSE))," "))</f>
        <v xml:space="preserve"> </v>
      </c>
      <c r="J40" s="318" t="e">
        <f t="shared" si="0"/>
        <v>#VALUE!</v>
      </c>
      <c r="K40" s="369" t="str">
        <f t="shared" si="15"/>
        <v/>
      </c>
      <c r="L40" s="322"/>
      <c r="M40" s="318" t="b">
        <f t="shared" si="16"/>
        <v>0</v>
      </c>
      <c r="N40" s="373">
        <f t="shared" si="2"/>
        <v>0</v>
      </c>
      <c r="O40" s="372"/>
      <c r="P40" s="371">
        <f t="shared" si="3"/>
        <v>0</v>
      </c>
      <c r="Q40" s="323"/>
      <c r="R40" s="318" t="b">
        <f t="shared" si="4"/>
        <v>0</v>
      </c>
      <c r="S40" s="318">
        <f t="shared" si="5"/>
        <v>0</v>
      </c>
      <c r="T40" s="324">
        <f t="shared" si="6"/>
        <v>0</v>
      </c>
      <c r="U40" s="324">
        <f t="shared" si="7"/>
        <v>0</v>
      </c>
      <c r="V40" s="376" t="str">
        <f t="shared" si="18"/>
        <v/>
      </c>
      <c r="W40" s="376" t="str">
        <f t="shared" si="19"/>
        <v/>
      </c>
      <c r="X40" s="323"/>
      <c r="Y40" s="318">
        <f t="shared" si="10"/>
        <v>0</v>
      </c>
      <c r="Z40" s="318">
        <f t="shared" si="11"/>
        <v>0</v>
      </c>
      <c r="AA40" s="318">
        <f t="shared" si="25"/>
        <v>0</v>
      </c>
      <c r="AB40" s="371">
        <f t="shared" si="13"/>
        <v>0</v>
      </c>
      <c r="AC40" s="706"/>
      <c r="AD40" s="373">
        <f t="shared" si="17"/>
        <v>0</v>
      </c>
      <c r="AE40" s="373">
        <f t="shared" si="14"/>
        <v>0</v>
      </c>
      <c r="AF40" s="325"/>
      <c r="AH40" s="366"/>
      <c r="AI40" s="215"/>
    </row>
    <row r="41" spans="1:35">
      <c r="A41" s="677"/>
      <c r="B41" s="665"/>
      <c r="C41" s="320"/>
      <c r="D41" s="367" t="str">
        <f>IF(ISNUMBER($A41),(VLOOKUP($A41,'DE MUTCD Signing Items'!$A$4:$F$2060,2,FALSE)),IF(ISTEXT($A41),(VLOOKUP($A41,'DE MUTCD Signing Items'!$A$4:$F$2060,2,FALSE))," "))</f>
        <v xml:space="preserve"> </v>
      </c>
      <c r="E41" s="321"/>
      <c r="F41" s="367" t="str">
        <f>IF(ISNUMBER($A41),(VLOOKUP($A41,'DE MUTCD Signing Items'!$A$4:$F$2060,3,FALSE)),IF(ISTEXT($A41),(VLOOKUP($A41,'DE MUTCD Signing Items'!$A$4:$F$2060,3,FALSE))," "))</f>
        <v xml:space="preserve"> </v>
      </c>
      <c r="G41" s="548" t="str">
        <f>IF(ISNUMBER($A41),(VLOOKUP($A41,'DE MUTCD Signing Items'!$A$4:$F$2060,4,FALSE)),IF(ISTEXT($A41),(VLOOKUP($A41,'DE MUTCD Signing Items'!$A$4:$F$2060,4,FALSE))," "))</f>
        <v xml:space="preserve"> </v>
      </c>
      <c r="H41" s="548" t="str">
        <f>IF(ISNUMBER($A41),(VLOOKUP($A41,'DE MUTCD Signing Items'!$A$4:$F$2060,5,FALSE)),IF(ISTEXT($A41),(VLOOKUP($A41,'DE MUTCD Signing Items'!$A$4:$F$2060,5,FALSE))," "))</f>
        <v xml:space="preserve"> </v>
      </c>
      <c r="I41" s="558" t="str">
        <f>IF(ISNUMBER($A41),(VLOOKUP($A41,'DE MUTCD Signing Items'!$A$4:$F$2060,6,FALSE)),IF(ISTEXT($A41),(VLOOKUP($A41,'DE MUTCD Signing Items'!$A$4:$F$2060,6,FALSE))," "))</f>
        <v xml:space="preserve"> </v>
      </c>
      <c r="J41" s="318" t="e">
        <f t="shared" ref="J41:J60" si="26">IF(I41=0,(G41*H41/144)*E41,I41*E41)</f>
        <v>#VALUE!</v>
      </c>
      <c r="K41" s="369" t="str">
        <f t="shared" ref="K41:K60" si="27">IF(ISERROR(IF(OR(L41="REMAIN",L41="REMOVE",L41="REPOSITION",Q41="REMAIN",Q41="REMOVE",Q41="REPOSITION"),"",J41)),"",IF(OR(L41="REMAIN",L41="REMOVE",L41="REPOSITION",Q41="REMAIN",Q41="REMOVE",Q41="REPOSITION"),"",J41))</f>
        <v/>
      </c>
      <c r="L41" s="322"/>
      <c r="M41" s="318" t="b">
        <f t="shared" ref="M41:M47" si="28">OR(L41="REMOVE", L41="REPOSITION", L41="RENEW")</f>
        <v>0</v>
      </c>
      <c r="N41" s="373">
        <f t="shared" si="2"/>
        <v>0</v>
      </c>
      <c r="O41" s="372"/>
      <c r="P41" s="371">
        <f t="shared" si="3"/>
        <v>0</v>
      </c>
      <c r="Q41" s="323"/>
      <c r="R41" s="318" t="b">
        <f t="shared" ref="R41:R47" si="29">OR(Q41="REMOVE", Q41="REPOSITION", Q41="RENEW")</f>
        <v>0</v>
      </c>
      <c r="S41" s="318">
        <f t="shared" ref="S41:S47" si="30">IF(R41=TRUE, 1,0)</f>
        <v>0</v>
      </c>
      <c r="T41" s="324">
        <f t="shared" si="6"/>
        <v>0</v>
      </c>
      <c r="U41" s="324">
        <f t="shared" si="7"/>
        <v>0</v>
      </c>
      <c r="V41" s="376" t="str">
        <f t="shared" si="18"/>
        <v/>
      </c>
      <c r="W41" s="376" t="str">
        <f t="shared" si="19"/>
        <v/>
      </c>
      <c r="X41" s="323"/>
      <c r="Y41" s="318">
        <f t="shared" ref="Y41:Y60" si="31">IF(X41="SOIL",(P41+U41),0)</f>
        <v>0</v>
      </c>
      <c r="Z41" s="318">
        <f t="shared" ref="Z41:Z60" si="32">IF(L41="NEW",(P41),0)</f>
        <v>0</v>
      </c>
      <c r="AA41" s="318">
        <f t="shared" si="25"/>
        <v>0</v>
      </c>
      <c r="AB41" s="371">
        <f t="shared" ref="AB41:AB47" si="33">SUM(Z41:AA41)</f>
        <v>0</v>
      </c>
      <c r="AC41" s="706"/>
      <c r="AD41" s="373">
        <f t="shared" ref="AD41:AD60" si="34">IF(X41="EX. CONCRETE",(P41+U41),0)</f>
        <v>0</v>
      </c>
      <c r="AE41" s="373">
        <f t="shared" ref="AE41:AE60" si="35">IF(X41="BITUMINOUS",(P41+U41),0)</f>
        <v>0</v>
      </c>
      <c r="AF41" s="325"/>
      <c r="AI41" s="215"/>
    </row>
    <row r="42" spans="1:35">
      <c r="A42" s="677"/>
      <c r="B42" s="665"/>
      <c r="C42" s="320"/>
      <c r="D42" s="367" t="str">
        <f>IF(ISNUMBER($A42),(VLOOKUP($A42,'DE MUTCD Signing Items'!$A$4:$F$2060,2,FALSE)),IF(ISTEXT($A42),(VLOOKUP($A42,'DE MUTCD Signing Items'!$A$4:$F$2060,2,FALSE))," "))</f>
        <v xml:space="preserve"> </v>
      </c>
      <c r="E42" s="321"/>
      <c r="F42" s="367" t="str">
        <f>IF(ISNUMBER($A42),(VLOOKUP($A42,'DE MUTCD Signing Items'!$A$4:$F$2060,3,FALSE)),IF(ISTEXT($A42),(VLOOKUP($A42,'DE MUTCD Signing Items'!$A$4:$F$2060,3,FALSE))," "))</f>
        <v xml:space="preserve"> </v>
      </c>
      <c r="G42" s="548" t="str">
        <f>IF(ISNUMBER($A42),(VLOOKUP($A42,'DE MUTCD Signing Items'!$A$4:$F$2060,4,FALSE)),IF(ISTEXT($A42),(VLOOKUP($A42,'DE MUTCD Signing Items'!$A$4:$F$2060,4,FALSE))," "))</f>
        <v xml:space="preserve"> </v>
      </c>
      <c r="H42" s="548" t="str">
        <f>IF(ISNUMBER($A42),(VLOOKUP($A42,'DE MUTCD Signing Items'!$A$4:$F$2060,5,FALSE)),IF(ISTEXT($A42),(VLOOKUP($A42,'DE MUTCD Signing Items'!$A$4:$F$2060,5,FALSE))," "))</f>
        <v xml:space="preserve"> </v>
      </c>
      <c r="I42" s="558" t="str">
        <f>IF(ISNUMBER($A42),(VLOOKUP($A42,'DE MUTCD Signing Items'!$A$4:$F$2060,6,FALSE)),IF(ISTEXT($A42),(VLOOKUP($A42,'DE MUTCD Signing Items'!$A$4:$F$2060,6,FALSE))," "))</f>
        <v xml:space="preserve"> </v>
      </c>
      <c r="J42" s="318" t="e">
        <f t="shared" si="26"/>
        <v>#VALUE!</v>
      </c>
      <c r="K42" s="369" t="str">
        <f t="shared" si="27"/>
        <v/>
      </c>
      <c r="L42" s="322"/>
      <c r="M42" s="318" t="b">
        <f t="shared" si="28"/>
        <v>0</v>
      </c>
      <c r="N42" s="373">
        <f t="shared" si="2"/>
        <v>0</v>
      </c>
      <c r="O42" s="372"/>
      <c r="P42" s="371">
        <f t="shared" si="3"/>
        <v>0</v>
      </c>
      <c r="Q42" s="323"/>
      <c r="R42" s="318" t="b">
        <f t="shared" si="29"/>
        <v>0</v>
      </c>
      <c r="S42" s="318">
        <f t="shared" si="30"/>
        <v>0</v>
      </c>
      <c r="T42" s="324">
        <f t="shared" si="6"/>
        <v>0</v>
      </c>
      <c r="U42" s="324">
        <f t="shared" si="7"/>
        <v>0</v>
      </c>
      <c r="V42" s="376" t="str">
        <f t="shared" si="18"/>
        <v/>
      </c>
      <c r="W42" s="376" t="str">
        <f t="shared" si="19"/>
        <v/>
      </c>
      <c r="X42" s="323"/>
      <c r="Y42" s="318">
        <f t="shared" si="31"/>
        <v>0</v>
      </c>
      <c r="Z42" s="318">
        <f t="shared" si="32"/>
        <v>0</v>
      </c>
      <c r="AA42" s="318">
        <f t="shared" si="25"/>
        <v>0</v>
      </c>
      <c r="AB42" s="371">
        <f t="shared" si="33"/>
        <v>0</v>
      </c>
      <c r="AC42" s="706"/>
      <c r="AD42" s="373">
        <f t="shared" si="34"/>
        <v>0</v>
      </c>
      <c r="AE42" s="373">
        <f t="shared" si="35"/>
        <v>0</v>
      </c>
      <c r="AF42" s="325"/>
      <c r="AI42" s="215"/>
    </row>
    <row r="43" spans="1:35">
      <c r="A43" s="677"/>
      <c r="B43" s="665"/>
      <c r="C43" s="320"/>
      <c r="D43" s="367" t="str">
        <f>IF(ISNUMBER($A43),(VLOOKUP($A43,'DE MUTCD Signing Items'!$A$4:$F$2060,2,FALSE)),IF(ISTEXT($A43),(VLOOKUP($A43,'DE MUTCD Signing Items'!$A$4:$F$2060,2,FALSE))," "))</f>
        <v xml:space="preserve"> </v>
      </c>
      <c r="E43" s="321"/>
      <c r="F43" s="367" t="str">
        <f>IF(ISNUMBER($A43),(VLOOKUP($A43,'DE MUTCD Signing Items'!$A$4:$F$2060,3,FALSE)),IF(ISTEXT($A43),(VLOOKUP($A43,'DE MUTCD Signing Items'!$A$4:$F$2060,3,FALSE))," "))</f>
        <v xml:space="preserve"> </v>
      </c>
      <c r="G43" s="548" t="str">
        <f>IF(ISNUMBER($A43),(VLOOKUP($A43,'DE MUTCD Signing Items'!$A$4:$F$2060,4,FALSE)),IF(ISTEXT($A43),(VLOOKUP($A43,'DE MUTCD Signing Items'!$A$4:$F$2060,4,FALSE))," "))</f>
        <v xml:space="preserve"> </v>
      </c>
      <c r="H43" s="548" t="str">
        <f>IF(ISNUMBER($A43),(VLOOKUP($A43,'DE MUTCD Signing Items'!$A$4:$F$2060,5,FALSE)),IF(ISTEXT($A43),(VLOOKUP($A43,'DE MUTCD Signing Items'!$A$4:$F$2060,5,FALSE))," "))</f>
        <v xml:space="preserve"> </v>
      </c>
      <c r="I43" s="558" t="str">
        <f>IF(ISNUMBER($A43),(VLOOKUP($A43,'DE MUTCD Signing Items'!$A$4:$F$2060,6,FALSE)),IF(ISTEXT($A43),(VLOOKUP($A43,'DE MUTCD Signing Items'!$A$4:$F$2060,6,FALSE))," "))</f>
        <v xml:space="preserve"> </v>
      </c>
      <c r="J43" s="318" t="e">
        <f t="shared" si="26"/>
        <v>#VALUE!</v>
      </c>
      <c r="K43" s="369" t="str">
        <f t="shared" si="27"/>
        <v/>
      </c>
      <c r="L43" s="322"/>
      <c r="M43" s="318" t="b">
        <f t="shared" si="28"/>
        <v>0</v>
      </c>
      <c r="N43" s="373">
        <f t="shared" si="2"/>
        <v>0</v>
      </c>
      <c r="O43" s="372"/>
      <c r="P43" s="371">
        <f t="shared" si="3"/>
        <v>0</v>
      </c>
      <c r="Q43" s="323"/>
      <c r="R43" s="318" t="b">
        <f t="shared" si="29"/>
        <v>0</v>
      </c>
      <c r="S43" s="318">
        <f t="shared" si="30"/>
        <v>0</v>
      </c>
      <c r="T43" s="324">
        <f t="shared" si="6"/>
        <v>0</v>
      </c>
      <c r="U43" s="324">
        <f t="shared" si="7"/>
        <v>0</v>
      </c>
      <c r="V43" s="376" t="str">
        <f t="shared" si="18"/>
        <v/>
      </c>
      <c r="W43" s="376" t="str">
        <f t="shared" si="19"/>
        <v/>
      </c>
      <c r="X43" s="323"/>
      <c r="Y43" s="318">
        <f t="shared" si="31"/>
        <v>0</v>
      </c>
      <c r="Z43" s="318">
        <f t="shared" si="32"/>
        <v>0</v>
      </c>
      <c r="AA43" s="318">
        <f t="shared" si="25"/>
        <v>0</v>
      </c>
      <c r="AB43" s="371">
        <f t="shared" si="33"/>
        <v>0</v>
      </c>
      <c r="AC43" s="706"/>
      <c r="AD43" s="373">
        <f t="shared" si="34"/>
        <v>0</v>
      </c>
      <c r="AE43" s="373">
        <f t="shared" si="35"/>
        <v>0</v>
      </c>
      <c r="AF43" s="325"/>
      <c r="AI43" s="215"/>
    </row>
    <row r="44" spans="1:35">
      <c r="A44" s="677"/>
      <c r="B44" s="665"/>
      <c r="C44" s="320"/>
      <c r="D44" s="367" t="str">
        <f>IF(ISNUMBER($A44),(VLOOKUP($A44,'DE MUTCD Signing Items'!$A$4:$F$2060,2,FALSE)),IF(ISTEXT($A44),(VLOOKUP($A44,'DE MUTCD Signing Items'!$A$4:$F$2060,2,FALSE))," "))</f>
        <v xml:space="preserve"> </v>
      </c>
      <c r="E44" s="321"/>
      <c r="F44" s="367" t="str">
        <f>IF(ISNUMBER($A44),(VLOOKUP($A44,'DE MUTCD Signing Items'!$A$4:$F$2060,3,FALSE)),IF(ISTEXT($A44),(VLOOKUP($A44,'DE MUTCD Signing Items'!$A$4:$F$2060,3,FALSE))," "))</f>
        <v xml:space="preserve"> </v>
      </c>
      <c r="G44" s="548" t="str">
        <f>IF(ISNUMBER($A44),(VLOOKUP($A44,'DE MUTCD Signing Items'!$A$4:$F$2060,4,FALSE)),IF(ISTEXT($A44),(VLOOKUP($A44,'DE MUTCD Signing Items'!$A$4:$F$2060,4,FALSE))," "))</f>
        <v xml:space="preserve"> </v>
      </c>
      <c r="H44" s="548" t="str">
        <f>IF(ISNUMBER($A44),(VLOOKUP($A44,'DE MUTCD Signing Items'!$A$4:$F$2060,5,FALSE)),IF(ISTEXT($A44),(VLOOKUP($A44,'DE MUTCD Signing Items'!$A$4:$F$2060,5,FALSE))," "))</f>
        <v xml:space="preserve"> </v>
      </c>
      <c r="I44" s="558" t="str">
        <f>IF(ISNUMBER($A44),(VLOOKUP($A44,'DE MUTCD Signing Items'!$A$4:$F$2060,6,FALSE)),IF(ISTEXT($A44),(VLOOKUP($A44,'DE MUTCD Signing Items'!$A$4:$F$2060,6,FALSE))," "))</f>
        <v xml:space="preserve"> </v>
      </c>
      <c r="J44" s="318" t="e">
        <f t="shared" si="26"/>
        <v>#VALUE!</v>
      </c>
      <c r="K44" s="369" t="str">
        <f t="shared" si="27"/>
        <v/>
      </c>
      <c r="L44" s="322"/>
      <c r="M44" s="318" t="b">
        <f t="shared" si="28"/>
        <v>0</v>
      </c>
      <c r="N44" s="373">
        <f t="shared" si="2"/>
        <v>0</v>
      </c>
      <c r="O44" s="372"/>
      <c r="P44" s="371">
        <f t="shared" si="3"/>
        <v>0</v>
      </c>
      <c r="Q44" s="323"/>
      <c r="R44" s="318" t="b">
        <f t="shared" si="29"/>
        <v>0</v>
      </c>
      <c r="S44" s="318">
        <f t="shared" si="30"/>
        <v>0</v>
      </c>
      <c r="T44" s="324">
        <f t="shared" si="6"/>
        <v>0</v>
      </c>
      <c r="U44" s="324">
        <f t="shared" si="7"/>
        <v>0</v>
      </c>
      <c r="V44" s="376" t="str">
        <f t="shared" si="18"/>
        <v/>
      </c>
      <c r="W44" s="376" t="str">
        <f t="shared" si="19"/>
        <v/>
      </c>
      <c r="X44" s="323"/>
      <c r="Y44" s="318">
        <f t="shared" si="31"/>
        <v>0</v>
      </c>
      <c r="Z44" s="318">
        <f t="shared" si="32"/>
        <v>0</v>
      </c>
      <c r="AA44" s="318">
        <f t="shared" si="25"/>
        <v>0</v>
      </c>
      <c r="AB44" s="371">
        <f t="shared" si="33"/>
        <v>0</v>
      </c>
      <c r="AC44" s="706"/>
      <c r="AD44" s="373">
        <f t="shared" si="34"/>
        <v>0</v>
      </c>
      <c r="AE44" s="373">
        <f t="shared" si="35"/>
        <v>0</v>
      </c>
      <c r="AF44" s="325"/>
      <c r="AI44" s="215"/>
    </row>
    <row r="45" spans="1:35">
      <c r="A45" s="677"/>
      <c r="B45" s="665"/>
      <c r="C45" s="320"/>
      <c r="D45" s="367" t="str">
        <f>IF(ISNUMBER($A45),(VLOOKUP($A45,'DE MUTCD Signing Items'!$A$4:$F$2060,2,FALSE)),IF(ISTEXT($A45),(VLOOKUP($A45,'DE MUTCD Signing Items'!$A$4:$F$2060,2,FALSE))," "))</f>
        <v xml:space="preserve"> </v>
      </c>
      <c r="E45" s="321"/>
      <c r="F45" s="367" t="str">
        <f>IF(ISNUMBER($A45),(VLOOKUP($A45,'DE MUTCD Signing Items'!$A$4:$F$2060,3,FALSE)),IF(ISTEXT($A45),(VLOOKUP($A45,'DE MUTCD Signing Items'!$A$4:$F$2060,3,FALSE))," "))</f>
        <v xml:space="preserve"> </v>
      </c>
      <c r="G45" s="548" t="str">
        <f>IF(ISNUMBER($A45),(VLOOKUP($A45,'DE MUTCD Signing Items'!$A$4:$F$2060,4,FALSE)),IF(ISTEXT($A45),(VLOOKUP($A45,'DE MUTCD Signing Items'!$A$4:$F$2060,4,FALSE))," "))</f>
        <v xml:space="preserve"> </v>
      </c>
      <c r="H45" s="548" t="str">
        <f>IF(ISNUMBER($A45),(VLOOKUP($A45,'DE MUTCD Signing Items'!$A$4:$F$2060,5,FALSE)),IF(ISTEXT($A45),(VLOOKUP($A45,'DE MUTCD Signing Items'!$A$4:$F$2060,5,FALSE))," "))</f>
        <v xml:space="preserve"> </v>
      </c>
      <c r="I45" s="558" t="str">
        <f>IF(ISNUMBER($A45),(VLOOKUP($A45,'DE MUTCD Signing Items'!$A$4:$F$2060,6,FALSE)),IF(ISTEXT($A45),(VLOOKUP($A45,'DE MUTCD Signing Items'!$A$4:$F$2060,6,FALSE))," "))</f>
        <v xml:space="preserve"> </v>
      </c>
      <c r="J45" s="318" t="e">
        <f t="shared" si="26"/>
        <v>#VALUE!</v>
      </c>
      <c r="K45" s="369" t="str">
        <f t="shared" si="27"/>
        <v/>
      </c>
      <c r="L45" s="322"/>
      <c r="M45" s="318" t="b">
        <f t="shared" si="28"/>
        <v>0</v>
      </c>
      <c r="N45" s="373">
        <f t="shared" si="2"/>
        <v>0</v>
      </c>
      <c r="O45" s="372"/>
      <c r="P45" s="371">
        <f t="shared" si="3"/>
        <v>0</v>
      </c>
      <c r="Q45" s="323"/>
      <c r="R45" s="318" t="b">
        <f t="shared" si="29"/>
        <v>0</v>
      </c>
      <c r="S45" s="318">
        <f t="shared" si="30"/>
        <v>0</v>
      </c>
      <c r="T45" s="324">
        <f t="shared" si="6"/>
        <v>0</v>
      </c>
      <c r="U45" s="324">
        <f t="shared" si="7"/>
        <v>0</v>
      </c>
      <c r="V45" s="376" t="str">
        <f t="shared" si="18"/>
        <v/>
      </c>
      <c r="W45" s="376" t="str">
        <f t="shared" si="19"/>
        <v/>
      </c>
      <c r="X45" s="323"/>
      <c r="Y45" s="318">
        <f t="shared" si="31"/>
        <v>0</v>
      </c>
      <c r="Z45" s="318">
        <f t="shared" si="32"/>
        <v>0</v>
      </c>
      <c r="AA45" s="318">
        <f t="shared" si="25"/>
        <v>0</v>
      </c>
      <c r="AB45" s="371">
        <f t="shared" si="33"/>
        <v>0</v>
      </c>
      <c r="AC45" s="706"/>
      <c r="AD45" s="373">
        <f t="shared" si="34"/>
        <v>0</v>
      </c>
      <c r="AE45" s="373">
        <f t="shared" si="35"/>
        <v>0</v>
      </c>
      <c r="AF45" s="325"/>
      <c r="AI45" s="215"/>
    </row>
    <row r="46" spans="1:35">
      <c r="A46" s="677"/>
      <c r="B46" s="665"/>
      <c r="C46" s="320"/>
      <c r="D46" s="367" t="str">
        <f>IF(ISNUMBER($A46),(VLOOKUP($A46,'DE MUTCD Signing Items'!$A$4:$F$2060,2,FALSE)),IF(ISTEXT($A46),(VLOOKUP($A46,'DE MUTCD Signing Items'!$A$4:$F$2060,2,FALSE))," "))</f>
        <v xml:space="preserve"> </v>
      </c>
      <c r="E46" s="321"/>
      <c r="F46" s="367" t="str">
        <f>IF(ISNUMBER($A46),(VLOOKUP($A46,'DE MUTCD Signing Items'!$A$4:$F$2060,3,FALSE)),IF(ISTEXT($A46),(VLOOKUP($A46,'DE MUTCD Signing Items'!$A$4:$F$2060,3,FALSE))," "))</f>
        <v xml:space="preserve"> </v>
      </c>
      <c r="G46" s="548" t="str">
        <f>IF(ISNUMBER($A46),(VLOOKUP($A46,'DE MUTCD Signing Items'!$A$4:$F$2060,4,FALSE)),IF(ISTEXT($A46),(VLOOKUP($A46,'DE MUTCD Signing Items'!$A$4:$F$2060,4,FALSE))," "))</f>
        <v xml:space="preserve"> </v>
      </c>
      <c r="H46" s="548" t="str">
        <f>IF(ISNUMBER($A46),(VLOOKUP($A46,'DE MUTCD Signing Items'!$A$4:$F$2060,5,FALSE)),IF(ISTEXT($A46),(VLOOKUP($A46,'DE MUTCD Signing Items'!$A$4:$F$2060,5,FALSE))," "))</f>
        <v xml:space="preserve"> </v>
      </c>
      <c r="I46" s="558" t="str">
        <f>IF(ISNUMBER($A46),(VLOOKUP($A46,'DE MUTCD Signing Items'!$A$4:$F$2060,6,FALSE)),IF(ISTEXT($A46),(VLOOKUP($A46,'DE MUTCD Signing Items'!$A$4:$F$2060,6,FALSE))," "))</f>
        <v xml:space="preserve"> </v>
      </c>
      <c r="J46" s="318" t="e">
        <f t="shared" si="26"/>
        <v>#VALUE!</v>
      </c>
      <c r="K46" s="369" t="str">
        <f t="shared" si="27"/>
        <v/>
      </c>
      <c r="L46" s="322"/>
      <c r="M46" s="318" t="b">
        <f t="shared" si="28"/>
        <v>0</v>
      </c>
      <c r="N46" s="373">
        <f t="shared" si="2"/>
        <v>0</v>
      </c>
      <c r="O46" s="372"/>
      <c r="P46" s="371">
        <f t="shared" si="3"/>
        <v>0</v>
      </c>
      <c r="Q46" s="323"/>
      <c r="R46" s="318" t="b">
        <f t="shared" si="29"/>
        <v>0</v>
      </c>
      <c r="S46" s="318">
        <f t="shared" si="30"/>
        <v>0</v>
      </c>
      <c r="T46" s="324">
        <f t="shared" si="6"/>
        <v>0</v>
      </c>
      <c r="U46" s="324">
        <f t="shared" si="7"/>
        <v>0</v>
      </c>
      <c r="V46" s="376" t="str">
        <f t="shared" si="18"/>
        <v/>
      </c>
      <c r="W46" s="376" t="str">
        <f t="shared" si="19"/>
        <v/>
      </c>
      <c r="X46" s="323"/>
      <c r="Y46" s="318">
        <f t="shared" si="31"/>
        <v>0</v>
      </c>
      <c r="Z46" s="318">
        <f t="shared" si="32"/>
        <v>0</v>
      </c>
      <c r="AA46" s="318">
        <f t="shared" si="25"/>
        <v>0</v>
      </c>
      <c r="AB46" s="371">
        <f t="shared" si="33"/>
        <v>0</v>
      </c>
      <c r="AC46" s="706"/>
      <c r="AD46" s="373">
        <f t="shared" si="34"/>
        <v>0</v>
      </c>
      <c r="AE46" s="373">
        <f t="shared" si="35"/>
        <v>0</v>
      </c>
      <c r="AF46" s="325"/>
      <c r="AI46" s="215"/>
    </row>
    <row r="47" spans="1:35">
      <c r="A47" s="677"/>
      <c r="B47" s="665"/>
      <c r="C47" s="320"/>
      <c r="D47" s="367" t="str">
        <f>IF(ISNUMBER($A47),(VLOOKUP($A47,'DE MUTCD Signing Items'!$A$4:$F$2060,2,FALSE)),IF(ISTEXT($A47),(VLOOKUP($A47,'DE MUTCD Signing Items'!$A$4:$F$2060,2,FALSE))," "))</f>
        <v xml:space="preserve"> </v>
      </c>
      <c r="E47" s="321"/>
      <c r="F47" s="367" t="str">
        <f>IF(ISNUMBER($A47),(VLOOKUP($A47,'DE MUTCD Signing Items'!$A$4:$F$2060,3,FALSE)),IF(ISTEXT($A47),(VLOOKUP($A47,'DE MUTCD Signing Items'!$A$4:$F$2060,3,FALSE))," "))</f>
        <v xml:space="preserve"> </v>
      </c>
      <c r="G47" s="548" t="str">
        <f>IF(ISNUMBER($A47),(VLOOKUP($A47,'DE MUTCD Signing Items'!$A$4:$F$2060,4,FALSE)),IF(ISTEXT($A47),(VLOOKUP($A47,'DE MUTCD Signing Items'!$A$4:$F$2060,4,FALSE))," "))</f>
        <v xml:space="preserve"> </v>
      </c>
      <c r="H47" s="548" t="str">
        <f>IF(ISNUMBER($A47),(VLOOKUP($A47,'DE MUTCD Signing Items'!$A$4:$F$2060,5,FALSE)),IF(ISTEXT($A47),(VLOOKUP($A47,'DE MUTCD Signing Items'!$A$4:$F$2060,5,FALSE))," "))</f>
        <v xml:space="preserve"> </v>
      </c>
      <c r="I47" s="558" t="str">
        <f>IF(ISNUMBER($A47),(VLOOKUP($A47,'DE MUTCD Signing Items'!$A$4:$F$2060,6,FALSE)),IF(ISTEXT($A47),(VLOOKUP($A47,'DE MUTCD Signing Items'!$A$4:$F$2060,6,FALSE))," "))</f>
        <v xml:space="preserve"> </v>
      </c>
      <c r="J47" s="318" t="e">
        <f t="shared" si="26"/>
        <v>#VALUE!</v>
      </c>
      <c r="K47" s="369" t="str">
        <f t="shared" si="27"/>
        <v/>
      </c>
      <c r="L47" s="322"/>
      <c r="M47" s="318" t="b">
        <f t="shared" si="28"/>
        <v>0</v>
      </c>
      <c r="N47" s="373">
        <f t="shared" si="2"/>
        <v>0</v>
      </c>
      <c r="O47" s="372"/>
      <c r="P47" s="371">
        <f t="shared" si="3"/>
        <v>0</v>
      </c>
      <c r="Q47" s="323"/>
      <c r="R47" s="318" t="b">
        <f t="shared" si="29"/>
        <v>0</v>
      </c>
      <c r="S47" s="318">
        <f t="shared" si="30"/>
        <v>0</v>
      </c>
      <c r="T47" s="324">
        <f t="shared" si="6"/>
        <v>0</v>
      </c>
      <c r="U47" s="324">
        <f t="shared" si="7"/>
        <v>0</v>
      </c>
      <c r="V47" s="376" t="str">
        <f t="shared" si="18"/>
        <v/>
      </c>
      <c r="W47" s="376" t="str">
        <f t="shared" si="19"/>
        <v/>
      </c>
      <c r="X47" s="323"/>
      <c r="Y47" s="318">
        <f t="shared" si="31"/>
        <v>0</v>
      </c>
      <c r="Z47" s="318">
        <f t="shared" si="32"/>
        <v>0</v>
      </c>
      <c r="AA47" s="318">
        <f t="shared" si="25"/>
        <v>0</v>
      </c>
      <c r="AB47" s="371">
        <f t="shared" si="33"/>
        <v>0</v>
      </c>
      <c r="AC47" s="706"/>
      <c r="AD47" s="373">
        <f t="shared" si="34"/>
        <v>0</v>
      </c>
      <c r="AE47" s="373">
        <f t="shared" si="35"/>
        <v>0</v>
      </c>
      <c r="AF47" s="325"/>
      <c r="AI47" s="215"/>
    </row>
    <row r="48" spans="1:35">
      <c r="A48" s="677"/>
      <c r="B48" s="665"/>
      <c r="C48" s="320"/>
      <c r="D48" s="367" t="str">
        <f>IF(ISNUMBER($A48),(VLOOKUP($A48,'DE MUTCD Signing Items'!$A$4:$F$2060,2,FALSE)),IF(ISTEXT($A48),(VLOOKUP($A48,'DE MUTCD Signing Items'!$A$4:$F$2060,2,FALSE))," "))</f>
        <v xml:space="preserve"> </v>
      </c>
      <c r="E48" s="321"/>
      <c r="F48" s="367" t="str">
        <f>IF(ISNUMBER($A48),(VLOOKUP($A48,'DE MUTCD Signing Items'!$A$4:$F$2060,3,FALSE)),IF(ISTEXT($A48),(VLOOKUP($A48,'DE MUTCD Signing Items'!$A$4:$F$2060,3,FALSE))," "))</f>
        <v xml:space="preserve"> </v>
      </c>
      <c r="G48" s="548" t="str">
        <f>IF(ISNUMBER($A48),(VLOOKUP($A48,'DE MUTCD Signing Items'!$A$4:$F$2060,4,FALSE)),IF(ISTEXT($A48),(VLOOKUP($A48,'DE MUTCD Signing Items'!$A$4:$F$2060,4,FALSE))," "))</f>
        <v xml:space="preserve"> </v>
      </c>
      <c r="H48" s="548" t="str">
        <f>IF(ISNUMBER($A48),(VLOOKUP($A48,'DE MUTCD Signing Items'!$A$4:$F$2060,5,FALSE)),IF(ISTEXT($A48),(VLOOKUP($A48,'DE MUTCD Signing Items'!$A$4:$F$2060,5,FALSE))," "))</f>
        <v xml:space="preserve"> </v>
      </c>
      <c r="I48" s="558" t="str">
        <f>IF(ISNUMBER($A48),(VLOOKUP($A48,'DE MUTCD Signing Items'!$A$4:$F$2060,6,FALSE)),IF(ISTEXT($A48),(VLOOKUP($A48,'DE MUTCD Signing Items'!$A$4:$F$2060,6,FALSE))," "))</f>
        <v xml:space="preserve"> </v>
      </c>
      <c r="J48" s="318" t="e">
        <f t="shared" si="26"/>
        <v>#VALUE!</v>
      </c>
      <c r="K48" s="369" t="str">
        <f t="shared" si="27"/>
        <v/>
      </c>
      <c r="L48" s="322"/>
      <c r="M48" s="318" t="b">
        <f>OR(L48="REMOVE", L48="REPOSITION", L48="RENEW")</f>
        <v>0</v>
      </c>
      <c r="N48" s="373">
        <f t="shared" si="2"/>
        <v>0</v>
      </c>
      <c r="O48" s="372"/>
      <c r="P48" s="371">
        <f t="shared" si="3"/>
        <v>0</v>
      </c>
      <c r="Q48" s="323"/>
      <c r="R48" s="318" t="b">
        <f>OR(Q48="REMOVE", Q48="REPOSITION", Q48="RENEW")</f>
        <v>0</v>
      </c>
      <c r="S48" s="318">
        <f>IF(R48=TRUE, 1,0)</f>
        <v>0</v>
      </c>
      <c r="T48" s="324">
        <f t="shared" si="6"/>
        <v>0</v>
      </c>
      <c r="U48" s="324">
        <f t="shared" si="7"/>
        <v>0</v>
      </c>
      <c r="V48" s="376" t="str">
        <f>IF(OR(Q48="REMOVE",Q48="REPOSITION",Q48="RENEW"),$J48,"")</f>
        <v/>
      </c>
      <c r="W48" s="376" t="str">
        <f>IF(OR(Q48="REPOSITION",Q48="RENEW",Q48="NEW",Q48="ADD TO ASSEMBLY"),$J48,"")</f>
        <v/>
      </c>
      <c r="X48" s="323"/>
      <c r="Y48" s="318">
        <f t="shared" si="31"/>
        <v>0</v>
      </c>
      <c r="Z48" s="318">
        <f t="shared" si="32"/>
        <v>0</v>
      </c>
      <c r="AA48" s="318">
        <f t="shared" si="25"/>
        <v>0</v>
      </c>
      <c r="AB48" s="371">
        <f>SUM(Z48:AA48)</f>
        <v>0</v>
      </c>
      <c r="AC48" s="706"/>
      <c r="AD48" s="373">
        <f t="shared" si="34"/>
        <v>0</v>
      </c>
      <c r="AE48" s="373">
        <f t="shared" si="35"/>
        <v>0</v>
      </c>
      <c r="AF48" s="325"/>
      <c r="AI48" s="215"/>
    </row>
    <row r="49" spans="1:35">
      <c r="A49" s="677"/>
      <c r="B49" s="665"/>
      <c r="C49" s="320"/>
      <c r="D49" s="367" t="str">
        <f>IF(ISNUMBER($A49),(VLOOKUP($A49,'DE MUTCD Signing Items'!$A$4:$F$2060,2,FALSE)),IF(ISTEXT($A49),(VLOOKUP($A49,'DE MUTCD Signing Items'!$A$4:$F$2060,2,FALSE))," "))</f>
        <v xml:space="preserve"> </v>
      </c>
      <c r="E49" s="321"/>
      <c r="F49" s="367" t="str">
        <f>IF(ISNUMBER($A49),(VLOOKUP($A49,'DE MUTCD Signing Items'!$A$4:$F$2060,3,FALSE)),IF(ISTEXT($A49),(VLOOKUP($A49,'DE MUTCD Signing Items'!$A$4:$F$2060,3,FALSE))," "))</f>
        <v xml:space="preserve"> </v>
      </c>
      <c r="G49" s="548" t="str">
        <f>IF(ISNUMBER($A49),(VLOOKUP($A49,'DE MUTCD Signing Items'!$A$4:$F$2060,4,FALSE)),IF(ISTEXT($A49),(VLOOKUP($A49,'DE MUTCD Signing Items'!$A$4:$F$2060,4,FALSE))," "))</f>
        <v xml:space="preserve"> </v>
      </c>
      <c r="H49" s="548" t="str">
        <f>IF(ISNUMBER($A49),(VLOOKUP($A49,'DE MUTCD Signing Items'!$A$4:$F$2060,5,FALSE)),IF(ISTEXT($A49),(VLOOKUP($A49,'DE MUTCD Signing Items'!$A$4:$F$2060,5,FALSE))," "))</f>
        <v xml:space="preserve"> </v>
      </c>
      <c r="I49" s="558" t="str">
        <f>IF(ISNUMBER($A49),(VLOOKUP($A49,'DE MUTCD Signing Items'!$A$4:$F$2060,6,FALSE)),IF(ISTEXT($A49),(VLOOKUP($A49,'DE MUTCD Signing Items'!$A$4:$F$2060,6,FALSE))," "))</f>
        <v xml:space="preserve"> </v>
      </c>
      <c r="J49" s="318" t="e">
        <f t="shared" si="26"/>
        <v>#VALUE!</v>
      </c>
      <c r="K49" s="369" t="str">
        <f t="shared" si="27"/>
        <v/>
      </c>
      <c r="L49" s="322"/>
      <c r="M49" s="318" t="b">
        <f>OR(L49="REMOVE", L49="REPOSITION", L49="RENEW")</f>
        <v>0</v>
      </c>
      <c r="N49" s="373">
        <f t="shared" si="2"/>
        <v>0</v>
      </c>
      <c r="O49" s="372"/>
      <c r="P49" s="371">
        <f t="shared" si="3"/>
        <v>0</v>
      </c>
      <c r="Q49" s="323"/>
      <c r="R49" s="318" t="b">
        <f>OR(Q49="REMOVE", Q49="REPOSITION", Q49="RENEW")</f>
        <v>0</v>
      </c>
      <c r="S49" s="318">
        <f>IF(R49=TRUE, 1,0)</f>
        <v>0</v>
      </c>
      <c r="T49" s="324">
        <f t="shared" si="6"/>
        <v>0</v>
      </c>
      <c r="U49" s="324">
        <f t="shared" si="7"/>
        <v>0</v>
      </c>
      <c r="V49" s="376" t="str">
        <f t="shared" ref="V49:V60" si="36">IF(OR(Q49="REMOVE",Q49="REPOSITION",Q49="RENEW"),$J49,"")</f>
        <v/>
      </c>
      <c r="W49" s="376" t="str">
        <f t="shared" ref="W49:W60" si="37">IF(OR(Q49="REPOSITION",Q49="RENEW",Q49="NEW",Q49="ADD TO ASSEMBLY"),$J49,"")</f>
        <v/>
      </c>
      <c r="X49" s="323"/>
      <c r="Y49" s="318">
        <f t="shared" si="31"/>
        <v>0</v>
      </c>
      <c r="Z49" s="318">
        <f t="shared" si="32"/>
        <v>0</v>
      </c>
      <c r="AA49" s="318">
        <f t="shared" si="25"/>
        <v>0</v>
      </c>
      <c r="AB49" s="371">
        <f>SUM(Z49:AA49)</f>
        <v>0</v>
      </c>
      <c r="AC49" s="706"/>
      <c r="AD49" s="373">
        <f t="shared" si="34"/>
        <v>0</v>
      </c>
      <c r="AE49" s="373">
        <f t="shared" si="35"/>
        <v>0</v>
      </c>
      <c r="AF49" s="325"/>
      <c r="AI49" s="215"/>
    </row>
    <row r="50" spans="1:35">
      <c r="A50" s="677"/>
      <c r="B50" s="665"/>
      <c r="C50" s="320"/>
      <c r="D50" s="367" t="str">
        <f>IF(ISNUMBER($A50),(VLOOKUP($A50,'DE MUTCD Signing Items'!$A$4:$F$2060,2,FALSE)),IF(ISTEXT($A50),(VLOOKUP($A50,'DE MUTCD Signing Items'!$A$4:$F$2060,2,FALSE))," "))</f>
        <v xml:space="preserve"> </v>
      </c>
      <c r="E50" s="321"/>
      <c r="F50" s="367" t="str">
        <f>IF(ISNUMBER($A50),(VLOOKUP($A50,'DE MUTCD Signing Items'!$A$4:$F$2060,3,FALSE)),IF(ISTEXT($A50),(VLOOKUP($A50,'DE MUTCD Signing Items'!$A$4:$F$2060,3,FALSE))," "))</f>
        <v xml:space="preserve"> </v>
      </c>
      <c r="G50" s="548" t="str">
        <f>IF(ISNUMBER($A50),(VLOOKUP($A50,'DE MUTCD Signing Items'!$A$4:$F$2060,4,FALSE)),IF(ISTEXT($A50),(VLOOKUP($A50,'DE MUTCD Signing Items'!$A$4:$F$2060,4,FALSE))," "))</f>
        <v xml:space="preserve"> </v>
      </c>
      <c r="H50" s="548" t="str">
        <f>IF(ISNUMBER($A50),(VLOOKUP($A50,'DE MUTCD Signing Items'!$A$4:$F$2060,5,FALSE)),IF(ISTEXT($A50),(VLOOKUP($A50,'DE MUTCD Signing Items'!$A$4:$F$2060,5,FALSE))," "))</f>
        <v xml:space="preserve"> </v>
      </c>
      <c r="I50" s="558" t="str">
        <f>IF(ISNUMBER($A50),(VLOOKUP($A50,'DE MUTCD Signing Items'!$A$4:$F$2060,6,FALSE)),IF(ISTEXT($A50),(VLOOKUP($A50,'DE MUTCD Signing Items'!$A$4:$F$2060,6,FALSE))," "))</f>
        <v xml:space="preserve"> </v>
      </c>
      <c r="J50" s="318" t="e">
        <f t="shared" si="26"/>
        <v>#VALUE!</v>
      </c>
      <c r="K50" s="369" t="str">
        <f t="shared" si="27"/>
        <v/>
      </c>
      <c r="L50" s="322"/>
      <c r="M50" s="318" t="b">
        <f>OR(L50="REMOVE", L50="REPOSITION", L50="RENEW")</f>
        <v>0</v>
      </c>
      <c r="N50" s="373">
        <f t="shared" si="2"/>
        <v>0</v>
      </c>
      <c r="O50" s="372"/>
      <c r="P50" s="371">
        <f t="shared" si="3"/>
        <v>0</v>
      </c>
      <c r="Q50" s="323"/>
      <c r="R50" s="318" t="b">
        <f>OR(Q50="REMOVE", Q50="REPOSITION", Q50="RENEW")</f>
        <v>0</v>
      </c>
      <c r="S50" s="318">
        <f>IF(R50=TRUE, 1,0)</f>
        <v>0</v>
      </c>
      <c r="T50" s="324">
        <f t="shared" si="6"/>
        <v>0</v>
      </c>
      <c r="U50" s="324">
        <f t="shared" si="7"/>
        <v>0</v>
      </c>
      <c r="V50" s="376" t="str">
        <f t="shared" si="36"/>
        <v/>
      </c>
      <c r="W50" s="376" t="str">
        <f t="shared" si="37"/>
        <v/>
      </c>
      <c r="X50" s="323"/>
      <c r="Y50" s="318">
        <f t="shared" si="31"/>
        <v>0</v>
      </c>
      <c r="Z50" s="318">
        <f t="shared" si="32"/>
        <v>0</v>
      </c>
      <c r="AA50" s="318">
        <f t="shared" si="25"/>
        <v>0</v>
      </c>
      <c r="AB50" s="371">
        <f>SUM(Z50:AA50)</f>
        <v>0</v>
      </c>
      <c r="AC50" s="706"/>
      <c r="AD50" s="373">
        <f t="shared" si="34"/>
        <v>0</v>
      </c>
      <c r="AE50" s="373">
        <f t="shared" si="35"/>
        <v>0</v>
      </c>
      <c r="AF50" s="325"/>
      <c r="AH50" s="366"/>
      <c r="AI50" s="215"/>
    </row>
    <row r="51" spans="1:35">
      <c r="A51" s="677"/>
      <c r="B51" s="665"/>
      <c r="C51" s="320"/>
      <c r="D51" s="367" t="str">
        <f>IF(ISNUMBER($A51),(VLOOKUP($A51,'DE MUTCD Signing Items'!$A$4:$F$2060,2,FALSE)),IF(ISTEXT($A51),(VLOOKUP($A51,'DE MUTCD Signing Items'!$A$4:$F$2060,2,FALSE))," "))</f>
        <v xml:space="preserve"> </v>
      </c>
      <c r="E51" s="321"/>
      <c r="F51" s="367" t="str">
        <f>IF(ISNUMBER($A51),(VLOOKUP($A51,'DE MUTCD Signing Items'!$A$4:$F$2060,3,FALSE)),IF(ISTEXT($A51),(VLOOKUP($A51,'DE MUTCD Signing Items'!$A$4:$F$2060,3,FALSE))," "))</f>
        <v xml:space="preserve"> </v>
      </c>
      <c r="G51" s="548" t="str">
        <f>IF(ISNUMBER($A51),(VLOOKUP($A51,'DE MUTCD Signing Items'!$A$4:$F$2060,4,FALSE)),IF(ISTEXT($A51),(VLOOKUP($A51,'DE MUTCD Signing Items'!$A$4:$F$2060,4,FALSE))," "))</f>
        <v xml:space="preserve"> </v>
      </c>
      <c r="H51" s="548" t="str">
        <f>IF(ISNUMBER($A51),(VLOOKUP($A51,'DE MUTCD Signing Items'!$A$4:$F$2060,5,FALSE)),IF(ISTEXT($A51),(VLOOKUP($A51,'DE MUTCD Signing Items'!$A$4:$F$2060,5,FALSE))," "))</f>
        <v xml:space="preserve"> </v>
      </c>
      <c r="I51" s="558" t="str">
        <f>IF(ISNUMBER($A51),(VLOOKUP($A51,'DE MUTCD Signing Items'!$A$4:$F$2060,6,FALSE)),IF(ISTEXT($A51),(VLOOKUP($A51,'DE MUTCD Signing Items'!$A$4:$F$2060,6,FALSE))," "))</f>
        <v xml:space="preserve"> </v>
      </c>
      <c r="J51" s="318" t="e">
        <f t="shared" si="26"/>
        <v>#VALUE!</v>
      </c>
      <c r="K51" s="369" t="str">
        <f t="shared" si="27"/>
        <v/>
      </c>
      <c r="L51" s="322"/>
      <c r="M51" s="318" t="b">
        <f t="shared" ref="M51:M55" si="38">OR(L51="REMOVE", L51="REPOSITION", L51="RENEW")</f>
        <v>0</v>
      </c>
      <c r="N51" s="373">
        <f t="shared" si="2"/>
        <v>0</v>
      </c>
      <c r="O51" s="372"/>
      <c r="P51" s="371">
        <f t="shared" si="3"/>
        <v>0</v>
      </c>
      <c r="Q51" s="323"/>
      <c r="R51" s="318" t="b">
        <f t="shared" ref="R51:R55" si="39">OR(Q51="REMOVE", Q51="REPOSITION", Q51="RENEW")</f>
        <v>0</v>
      </c>
      <c r="S51" s="318">
        <f t="shared" ref="S51:S55" si="40">IF(R51=TRUE, 1,0)</f>
        <v>0</v>
      </c>
      <c r="T51" s="324">
        <f t="shared" si="6"/>
        <v>0</v>
      </c>
      <c r="U51" s="324">
        <f t="shared" si="7"/>
        <v>0</v>
      </c>
      <c r="V51" s="376" t="str">
        <f t="shared" si="36"/>
        <v/>
      </c>
      <c r="W51" s="376" t="str">
        <f t="shared" si="37"/>
        <v/>
      </c>
      <c r="X51" s="323"/>
      <c r="Y51" s="318">
        <f t="shared" si="31"/>
        <v>0</v>
      </c>
      <c r="Z51" s="318">
        <f t="shared" si="32"/>
        <v>0</v>
      </c>
      <c r="AA51" s="318">
        <f t="shared" si="25"/>
        <v>0</v>
      </c>
      <c r="AB51" s="371">
        <f t="shared" ref="AB51:AB52" si="41">SUM(Z51:AA51)</f>
        <v>0</v>
      </c>
      <c r="AC51" s="706"/>
      <c r="AD51" s="373">
        <f t="shared" si="34"/>
        <v>0</v>
      </c>
      <c r="AE51" s="373">
        <f t="shared" si="35"/>
        <v>0</v>
      </c>
      <c r="AF51" s="325"/>
      <c r="AH51" s="366"/>
      <c r="AI51" s="215"/>
    </row>
    <row r="52" spans="1:35">
      <c r="A52" s="677"/>
      <c r="B52" s="665"/>
      <c r="C52" s="320"/>
      <c r="D52" s="367" t="str">
        <f>IF(ISNUMBER($A52),(VLOOKUP($A52,'DE MUTCD Signing Items'!$A$4:$F$2060,2,FALSE)),IF(ISTEXT($A52),(VLOOKUP($A52,'DE MUTCD Signing Items'!$A$4:$F$2060,2,FALSE))," "))</f>
        <v xml:space="preserve"> </v>
      </c>
      <c r="E52" s="321"/>
      <c r="F52" s="367" t="str">
        <f>IF(ISNUMBER($A52),(VLOOKUP($A52,'DE MUTCD Signing Items'!$A$4:$F$2060,3,FALSE)),IF(ISTEXT($A52),(VLOOKUP($A52,'DE MUTCD Signing Items'!$A$4:$F$2060,3,FALSE))," "))</f>
        <v xml:space="preserve"> </v>
      </c>
      <c r="G52" s="548" t="str">
        <f>IF(ISNUMBER($A52),(VLOOKUP($A52,'DE MUTCD Signing Items'!$A$4:$F$2060,4,FALSE)),IF(ISTEXT($A52),(VLOOKUP($A52,'DE MUTCD Signing Items'!$A$4:$F$2060,4,FALSE))," "))</f>
        <v xml:space="preserve"> </v>
      </c>
      <c r="H52" s="548" t="str">
        <f>IF(ISNUMBER($A52),(VLOOKUP($A52,'DE MUTCD Signing Items'!$A$4:$F$2060,5,FALSE)),IF(ISTEXT($A52),(VLOOKUP($A52,'DE MUTCD Signing Items'!$A$4:$F$2060,5,FALSE))," "))</f>
        <v xml:space="preserve"> </v>
      </c>
      <c r="I52" s="558" t="str">
        <f>IF(ISNUMBER($A52),(VLOOKUP($A52,'DE MUTCD Signing Items'!$A$4:$F$2060,6,FALSE)),IF(ISTEXT($A52),(VLOOKUP($A52,'DE MUTCD Signing Items'!$A$4:$F$2060,6,FALSE))," "))</f>
        <v xml:space="preserve"> </v>
      </c>
      <c r="J52" s="318" t="e">
        <f t="shared" si="26"/>
        <v>#VALUE!</v>
      </c>
      <c r="K52" s="369" t="str">
        <f t="shared" si="27"/>
        <v/>
      </c>
      <c r="L52" s="322"/>
      <c r="M52" s="318" t="b">
        <f t="shared" si="38"/>
        <v>0</v>
      </c>
      <c r="N52" s="373">
        <f t="shared" si="2"/>
        <v>0</v>
      </c>
      <c r="O52" s="372"/>
      <c r="P52" s="371">
        <f t="shared" si="3"/>
        <v>0</v>
      </c>
      <c r="Q52" s="323"/>
      <c r="R52" s="318" t="b">
        <f t="shared" si="39"/>
        <v>0</v>
      </c>
      <c r="S52" s="318">
        <f t="shared" si="40"/>
        <v>0</v>
      </c>
      <c r="T52" s="324">
        <f t="shared" si="6"/>
        <v>0</v>
      </c>
      <c r="U52" s="324">
        <f t="shared" si="7"/>
        <v>0</v>
      </c>
      <c r="V52" s="376" t="str">
        <f t="shared" si="36"/>
        <v/>
      </c>
      <c r="W52" s="376" t="str">
        <f t="shared" si="37"/>
        <v/>
      </c>
      <c r="X52" s="323"/>
      <c r="Y52" s="318">
        <f t="shared" si="31"/>
        <v>0</v>
      </c>
      <c r="Z52" s="318">
        <f t="shared" si="32"/>
        <v>0</v>
      </c>
      <c r="AA52" s="318">
        <f t="shared" si="25"/>
        <v>0</v>
      </c>
      <c r="AB52" s="371">
        <f t="shared" si="41"/>
        <v>0</v>
      </c>
      <c r="AC52" s="706"/>
      <c r="AD52" s="373">
        <f t="shared" si="34"/>
        <v>0</v>
      </c>
      <c r="AE52" s="373">
        <f t="shared" si="35"/>
        <v>0</v>
      </c>
      <c r="AF52" s="325"/>
      <c r="AH52" s="366"/>
      <c r="AI52" s="215"/>
    </row>
    <row r="53" spans="1:35">
      <c r="A53" s="677"/>
      <c r="B53" s="665"/>
      <c r="C53" s="320"/>
      <c r="D53" s="367" t="str">
        <f>IF(ISNUMBER($A53),(VLOOKUP($A53,'DE MUTCD Signing Items'!$A$4:$F$2060,2,FALSE)),IF(ISTEXT($A53),(VLOOKUP($A53,'DE MUTCD Signing Items'!$A$4:$F$2060,2,FALSE))," "))</f>
        <v xml:space="preserve"> </v>
      </c>
      <c r="E53" s="321"/>
      <c r="F53" s="367" t="str">
        <f>IF(ISNUMBER($A53),(VLOOKUP($A53,'DE MUTCD Signing Items'!$A$4:$F$2060,3,FALSE)),IF(ISTEXT($A53),(VLOOKUP($A53,'DE MUTCD Signing Items'!$A$4:$F$2060,3,FALSE))," "))</f>
        <v xml:space="preserve"> </v>
      </c>
      <c r="G53" s="548" t="str">
        <f>IF(ISNUMBER($A53),(VLOOKUP($A53,'DE MUTCD Signing Items'!$A$4:$F$2060,4,FALSE)),IF(ISTEXT($A53),(VLOOKUP($A53,'DE MUTCD Signing Items'!$A$4:$F$2060,4,FALSE))," "))</f>
        <v xml:space="preserve"> </v>
      </c>
      <c r="H53" s="548" t="str">
        <f>IF(ISNUMBER($A53),(VLOOKUP($A53,'DE MUTCD Signing Items'!$A$4:$F$2060,5,FALSE)),IF(ISTEXT($A53),(VLOOKUP($A53,'DE MUTCD Signing Items'!$A$4:$F$2060,5,FALSE))," "))</f>
        <v xml:space="preserve"> </v>
      </c>
      <c r="I53" s="558" t="str">
        <f>IF(ISNUMBER($A53),(VLOOKUP($A53,'DE MUTCD Signing Items'!$A$4:$F$2060,6,FALSE)),IF(ISTEXT($A53),(VLOOKUP($A53,'DE MUTCD Signing Items'!$A$4:$F$2060,6,FALSE))," "))</f>
        <v xml:space="preserve"> </v>
      </c>
      <c r="J53" s="318" t="e">
        <f t="shared" si="26"/>
        <v>#VALUE!</v>
      </c>
      <c r="K53" s="369" t="str">
        <f t="shared" si="27"/>
        <v/>
      </c>
      <c r="L53" s="322"/>
      <c r="M53" s="318" t="b">
        <f t="shared" si="38"/>
        <v>0</v>
      </c>
      <c r="N53" s="373">
        <f t="shared" si="2"/>
        <v>0</v>
      </c>
      <c r="O53" s="372"/>
      <c r="P53" s="371">
        <f t="shared" si="3"/>
        <v>0</v>
      </c>
      <c r="Q53" s="323"/>
      <c r="R53" s="318" t="b">
        <f t="shared" si="39"/>
        <v>0</v>
      </c>
      <c r="S53" s="318">
        <f t="shared" si="40"/>
        <v>0</v>
      </c>
      <c r="T53" s="324">
        <f t="shared" si="6"/>
        <v>0</v>
      </c>
      <c r="U53" s="324">
        <f t="shared" si="7"/>
        <v>0</v>
      </c>
      <c r="V53" s="376" t="str">
        <f t="shared" si="36"/>
        <v/>
      </c>
      <c r="W53" s="376" t="str">
        <f t="shared" si="37"/>
        <v/>
      </c>
      <c r="X53" s="323"/>
      <c r="Y53" s="318">
        <f t="shared" si="31"/>
        <v>0</v>
      </c>
      <c r="Z53" s="318">
        <f t="shared" si="32"/>
        <v>0</v>
      </c>
      <c r="AA53" s="318">
        <f t="shared" ref="AA53:AA60" si="42">IF(Q53="NEW",(U53),0)</f>
        <v>0</v>
      </c>
      <c r="AB53" s="371">
        <f t="shared" ref="AB53:AB55" si="43">SUM(Z53:AA53)</f>
        <v>0</v>
      </c>
      <c r="AC53" s="706"/>
      <c r="AD53" s="373">
        <f t="shared" si="34"/>
        <v>0</v>
      </c>
      <c r="AE53" s="373">
        <f t="shared" si="35"/>
        <v>0</v>
      </c>
      <c r="AF53" s="325"/>
      <c r="AH53" s="366"/>
      <c r="AI53" s="215"/>
    </row>
    <row r="54" spans="1:35">
      <c r="A54" s="677"/>
      <c r="B54" s="665"/>
      <c r="C54" s="320"/>
      <c r="D54" s="367" t="str">
        <f>IF(ISNUMBER($A54),(VLOOKUP($A54,'DE MUTCD Signing Items'!$A$4:$F$2060,2,FALSE)),IF(ISTEXT($A54),(VLOOKUP($A54,'DE MUTCD Signing Items'!$A$4:$F$2060,2,FALSE))," "))</f>
        <v xml:space="preserve"> </v>
      </c>
      <c r="E54" s="321"/>
      <c r="F54" s="367" t="str">
        <f>IF(ISNUMBER($A54),(VLOOKUP($A54,'DE MUTCD Signing Items'!$A$4:$F$2060,3,FALSE)),IF(ISTEXT($A54),(VLOOKUP($A54,'DE MUTCD Signing Items'!$A$4:$F$2060,3,FALSE))," "))</f>
        <v xml:space="preserve"> </v>
      </c>
      <c r="G54" s="548" t="str">
        <f>IF(ISNUMBER($A54),(VLOOKUP($A54,'DE MUTCD Signing Items'!$A$4:$F$2060,4,FALSE)),IF(ISTEXT($A54),(VLOOKUP($A54,'DE MUTCD Signing Items'!$A$4:$F$2060,4,FALSE))," "))</f>
        <v xml:space="preserve"> </v>
      </c>
      <c r="H54" s="548" t="str">
        <f>IF(ISNUMBER($A54),(VLOOKUP($A54,'DE MUTCD Signing Items'!$A$4:$F$2060,5,FALSE)),IF(ISTEXT($A54),(VLOOKUP($A54,'DE MUTCD Signing Items'!$A$4:$F$2060,5,FALSE))," "))</f>
        <v xml:space="preserve"> </v>
      </c>
      <c r="I54" s="558" t="str">
        <f>IF(ISNUMBER($A54),(VLOOKUP($A54,'DE MUTCD Signing Items'!$A$4:$F$2060,6,FALSE)),IF(ISTEXT($A54),(VLOOKUP($A54,'DE MUTCD Signing Items'!$A$4:$F$2060,6,FALSE))," "))</f>
        <v xml:space="preserve"> </v>
      </c>
      <c r="J54" s="318" t="e">
        <f t="shared" si="26"/>
        <v>#VALUE!</v>
      </c>
      <c r="K54" s="369" t="str">
        <f t="shared" si="27"/>
        <v/>
      </c>
      <c r="L54" s="322"/>
      <c r="M54" s="318" t="b">
        <f t="shared" si="38"/>
        <v>0</v>
      </c>
      <c r="N54" s="373">
        <f t="shared" si="2"/>
        <v>0</v>
      </c>
      <c r="O54" s="372"/>
      <c r="P54" s="371">
        <f t="shared" si="3"/>
        <v>0</v>
      </c>
      <c r="Q54" s="323"/>
      <c r="R54" s="318" t="b">
        <f t="shared" si="39"/>
        <v>0</v>
      </c>
      <c r="S54" s="318">
        <f t="shared" si="40"/>
        <v>0</v>
      </c>
      <c r="T54" s="324">
        <f t="shared" si="6"/>
        <v>0</v>
      </c>
      <c r="U54" s="324">
        <f t="shared" si="7"/>
        <v>0</v>
      </c>
      <c r="V54" s="376" t="str">
        <f t="shared" si="36"/>
        <v/>
      </c>
      <c r="W54" s="376" t="str">
        <f t="shared" si="37"/>
        <v/>
      </c>
      <c r="X54" s="323"/>
      <c r="Y54" s="318">
        <f t="shared" si="31"/>
        <v>0</v>
      </c>
      <c r="Z54" s="318">
        <f t="shared" si="32"/>
        <v>0</v>
      </c>
      <c r="AA54" s="318">
        <f t="shared" si="42"/>
        <v>0</v>
      </c>
      <c r="AB54" s="371">
        <f t="shared" si="43"/>
        <v>0</v>
      </c>
      <c r="AC54" s="706"/>
      <c r="AD54" s="373">
        <f t="shared" si="34"/>
        <v>0</v>
      </c>
      <c r="AE54" s="373">
        <f t="shared" si="35"/>
        <v>0</v>
      </c>
      <c r="AF54" s="325"/>
      <c r="AH54" s="366"/>
      <c r="AI54" s="215"/>
    </row>
    <row r="55" spans="1:35">
      <c r="A55" s="677"/>
      <c r="B55" s="665"/>
      <c r="C55" s="320"/>
      <c r="D55" s="367" t="str">
        <f>IF(ISNUMBER($A55),(VLOOKUP($A55,'DE MUTCD Signing Items'!$A$4:$F$2060,2,FALSE)),IF(ISTEXT($A55),(VLOOKUP($A55,'DE MUTCD Signing Items'!$A$4:$F$2060,2,FALSE))," "))</f>
        <v xml:space="preserve"> </v>
      </c>
      <c r="E55" s="321"/>
      <c r="F55" s="367" t="str">
        <f>IF(ISNUMBER($A55),(VLOOKUP($A55,'DE MUTCD Signing Items'!$A$4:$F$2060,3,FALSE)),IF(ISTEXT($A55),(VLOOKUP($A55,'DE MUTCD Signing Items'!$A$4:$F$2060,3,FALSE))," "))</f>
        <v xml:space="preserve"> </v>
      </c>
      <c r="G55" s="548" t="str">
        <f>IF(ISNUMBER($A55),(VLOOKUP($A55,'DE MUTCD Signing Items'!$A$4:$F$2060,4,FALSE)),IF(ISTEXT($A55),(VLOOKUP($A55,'DE MUTCD Signing Items'!$A$4:$F$2060,4,FALSE))," "))</f>
        <v xml:space="preserve"> </v>
      </c>
      <c r="H55" s="548" t="str">
        <f>IF(ISNUMBER($A55),(VLOOKUP($A55,'DE MUTCD Signing Items'!$A$4:$F$2060,5,FALSE)),IF(ISTEXT($A55),(VLOOKUP($A55,'DE MUTCD Signing Items'!$A$4:$F$2060,5,FALSE))," "))</f>
        <v xml:space="preserve"> </v>
      </c>
      <c r="I55" s="558" t="str">
        <f>IF(ISNUMBER($A55),(VLOOKUP($A55,'DE MUTCD Signing Items'!$A$4:$F$2060,6,FALSE)),IF(ISTEXT($A55),(VLOOKUP($A55,'DE MUTCD Signing Items'!$A$4:$F$2060,6,FALSE))," "))</f>
        <v xml:space="preserve"> </v>
      </c>
      <c r="J55" s="318" t="e">
        <f t="shared" si="26"/>
        <v>#VALUE!</v>
      </c>
      <c r="K55" s="369" t="str">
        <f t="shared" si="27"/>
        <v/>
      </c>
      <c r="L55" s="322"/>
      <c r="M55" s="318" t="b">
        <f t="shared" si="38"/>
        <v>0</v>
      </c>
      <c r="N55" s="373">
        <f t="shared" si="2"/>
        <v>0</v>
      </c>
      <c r="O55" s="372"/>
      <c r="P55" s="371">
        <f t="shared" si="3"/>
        <v>0</v>
      </c>
      <c r="Q55" s="323"/>
      <c r="R55" s="318" t="b">
        <f t="shared" si="39"/>
        <v>0</v>
      </c>
      <c r="S55" s="318">
        <f t="shared" si="40"/>
        <v>0</v>
      </c>
      <c r="T55" s="324">
        <f t="shared" si="6"/>
        <v>0</v>
      </c>
      <c r="U55" s="324">
        <f t="shared" si="7"/>
        <v>0</v>
      </c>
      <c r="V55" s="376" t="str">
        <f t="shared" si="36"/>
        <v/>
      </c>
      <c r="W55" s="376" t="str">
        <f t="shared" si="37"/>
        <v/>
      </c>
      <c r="X55" s="323"/>
      <c r="Y55" s="318">
        <f t="shared" si="31"/>
        <v>0</v>
      </c>
      <c r="Z55" s="318">
        <f t="shared" si="32"/>
        <v>0</v>
      </c>
      <c r="AA55" s="318">
        <f t="shared" si="42"/>
        <v>0</v>
      </c>
      <c r="AB55" s="371">
        <f t="shared" si="43"/>
        <v>0</v>
      </c>
      <c r="AC55" s="706"/>
      <c r="AD55" s="373">
        <f t="shared" si="34"/>
        <v>0</v>
      </c>
      <c r="AE55" s="373">
        <f t="shared" si="35"/>
        <v>0</v>
      </c>
      <c r="AF55" s="325"/>
      <c r="AH55" s="366"/>
      <c r="AI55" s="215"/>
    </row>
    <row r="56" spans="1:35">
      <c r="A56" s="677"/>
      <c r="B56" s="665"/>
      <c r="C56" s="320"/>
      <c r="D56" s="367" t="str">
        <f>IF(ISNUMBER($A56),(VLOOKUP($A56,'DE MUTCD Signing Items'!$A$4:$F$2060,2,FALSE)),IF(ISTEXT($A56),(VLOOKUP($A56,'DE MUTCD Signing Items'!$A$4:$F$2060,2,FALSE))," "))</f>
        <v xml:space="preserve"> </v>
      </c>
      <c r="E56" s="321"/>
      <c r="F56" s="367" t="str">
        <f>IF(ISNUMBER($A56),(VLOOKUP($A56,'DE MUTCD Signing Items'!$A$4:$F$2060,3,FALSE)),IF(ISTEXT($A56),(VLOOKUP($A56,'DE MUTCD Signing Items'!$A$4:$F$2060,3,FALSE))," "))</f>
        <v xml:space="preserve"> </v>
      </c>
      <c r="G56" s="548" t="str">
        <f>IF(ISNUMBER($A56),(VLOOKUP($A56,'DE MUTCD Signing Items'!$A$4:$F$2060,4,FALSE)),IF(ISTEXT($A56),(VLOOKUP($A56,'DE MUTCD Signing Items'!$A$4:$F$2060,4,FALSE))," "))</f>
        <v xml:space="preserve"> </v>
      </c>
      <c r="H56" s="548" t="str">
        <f>IF(ISNUMBER($A56),(VLOOKUP($A56,'DE MUTCD Signing Items'!$A$4:$F$2060,5,FALSE)),IF(ISTEXT($A56),(VLOOKUP($A56,'DE MUTCD Signing Items'!$A$4:$F$2060,5,FALSE))," "))</f>
        <v xml:space="preserve"> </v>
      </c>
      <c r="I56" s="558" t="str">
        <f>IF(ISNUMBER($A56),(VLOOKUP($A56,'DE MUTCD Signing Items'!$A$4:$F$2060,6,FALSE)),IF(ISTEXT($A56),(VLOOKUP($A56,'DE MUTCD Signing Items'!$A$4:$F$2060,6,FALSE))," "))</f>
        <v xml:space="preserve"> </v>
      </c>
      <c r="J56" s="318" t="e">
        <f t="shared" si="26"/>
        <v>#VALUE!</v>
      </c>
      <c r="K56" s="369" t="str">
        <f t="shared" si="27"/>
        <v/>
      </c>
      <c r="L56" s="322"/>
      <c r="M56" s="318" t="b">
        <f>OR(L56="REMOVE", L56="REPOSITION", L56="RENEW")</f>
        <v>0</v>
      </c>
      <c r="N56" s="373">
        <f t="shared" si="2"/>
        <v>0</v>
      </c>
      <c r="O56" s="372"/>
      <c r="P56" s="371">
        <f t="shared" si="3"/>
        <v>0</v>
      </c>
      <c r="Q56" s="323"/>
      <c r="R56" s="318" t="b">
        <f>OR(Q56="REMOVE", Q56="REPOSITION", Q56="RENEW")</f>
        <v>0</v>
      </c>
      <c r="S56" s="318">
        <f>IF(R56=TRUE, 1,0)</f>
        <v>0</v>
      </c>
      <c r="T56" s="324">
        <f t="shared" si="6"/>
        <v>0</v>
      </c>
      <c r="U56" s="324">
        <f t="shared" si="7"/>
        <v>0</v>
      </c>
      <c r="V56" s="376" t="str">
        <f t="shared" si="36"/>
        <v/>
      </c>
      <c r="W56" s="376" t="str">
        <f t="shared" si="37"/>
        <v/>
      </c>
      <c r="X56" s="323"/>
      <c r="Y56" s="318">
        <f t="shared" si="31"/>
        <v>0</v>
      </c>
      <c r="Z56" s="318">
        <f t="shared" si="32"/>
        <v>0</v>
      </c>
      <c r="AA56" s="318">
        <f t="shared" si="42"/>
        <v>0</v>
      </c>
      <c r="AB56" s="371">
        <f>SUM(Z56:AA56)</f>
        <v>0</v>
      </c>
      <c r="AC56" s="706"/>
      <c r="AD56" s="373">
        <f t="shared" si="34"/>
        <v>0</v>
      </c>
      <c r="AE56" s="373">
        <f t="shared" si="35"/>
        <v>0</v>
      </c>
      <c r="AF56" s="325"/>
      <c r="AH56" s="366"/>
      <c r="AI56" s="215"/>
    </row>
    <row r="57" spans="1:35">
      <c r="A57" s="677"/>
      <c r="B57" s="665"/>
      <c r="C57" s="320"/>
      <c r="D57" s="367" t="str">
        <f>IF(ISNUMBER($A57),(VLOOKUP($A57,'DE MUTCD Signing Items'!$A$4:$F$2060,2,FALSE)),IF(ISTEXT($A57),(VLOOKUP($A57,'DE MUTCD Signing Items'!$A$4:$F$2060,2,FALSE))," "))</f>
        <v xml:space="preserve"> </v>
      </c>
      <c r="E57" s="321"/>
      <c r="F57" s="367" t="str">
        <f>IF(ISNUMBER($A57),(VLOOKUP($A57,'DE MUTCD Signing Items'!$A$4:$F$2060,3,FALSE)),IF(ISTEXT($A57),(VLOOKUP($A57,'DE MUTCD Signing Items'!$A$4:$F$2060,3,FALSE))," "))</f>
        <v xml:space="preserve"> </v>
      </c>
      <c r="G57" s="548" t="str">
        <f>IF(ISNUMBER($A57),(VLOOKUP($A57,'DE MUTCD Signing Items'!$A$4:$F$2060,4,FALSE)),IF(ISTEXT($A57),(VLOOKUP($A57,'DE MUTCD Signing Items'!$A$4:$F$2060,4,FALSE))," "))</f>
        <v xml:space="preserve"> </v>
      </c>
      <c r="H57" s="548" t="str">
        <f>IF(ISNUMBER($A57),(VLOOKUP($A57,'DE MUTCD Signing Items'!$A$4:$F$2060,5,FALSE)),IF(ISTEXT($A57),(VLOOKUP($A57,'DE MUTCD Signing Items'!$A$4:$F$2060,5,FALSE))," "))</f>
        <v xml:space="preserve"> </v>
      </c>
      <c r="I57" s="558" t="str">
        <f>IF(ISNUMBER($A57),(VLOOKUP($A57,'DE MUTCD Signing Items'!$A$4:$F$2060,6,FALSE)),IF(ISTEXT($A57),(VLOOKUP($A57,'DE MUTCD Signing Items'!$A$4:$F$2060,6,FALSE))," "))</f>
        <v xml:space="preserve"> </v>
      </c>
      <c r="J57" s="318" t="e">
        <f t="shared" si="26"/>
        <v>#VALUE!</v>
      </c>
      <c r="K57" s="369" t="str">
        <f t="shared" si="27"/>
        <v/>
      </c>
      <c r="L57" s="322"/>
      <c r="M57" s="318" t="b">
        <f t="shared" ref="M57:M60" si="44">OR(L57="REMOVE", L57="REPOSITION", L57="RENEW")</f>
        <v>0</v>
      </c>
      <c r="N57" s="373">
        <f t="shared" si="2"/>
        <v>0</v>
      </c>
      <c r="O57" s="372"/>
      <c r="P57" s="371">
        <f t="shared" si="3"/>
        <v>0</v>
      </c>
      <c r="Q57" s="323"/>
      <c r="R57" s="318" t="b">
        <f t="shared" ref="R57:R60" si="45">OR(Q57="REMOVE", Q57="REPOSITION", Q57="RENEW")</f>
        <v>0</v>
      </c>
      <c r="S57" s="318">
        <f t="shared" ref="S57:S60" si="46">IF(R57=TRUE, 1,0)</f>
        <v>0</v>
      </c>
      <c r="T57" s="324">
        <f t="shared" si="6"/>
        <v>0</v>
      </c>
      <c r="U57" s="324">
        <f t="shared" si="7"/>
        <v>0</v>
      </c>
      <c r="V57" s="376" t="str">
        <f t="shared" si="36"/>
        <v/>
      </c>
      <c r="W57" s="376" t="str">
        <f t="shared" si="37"/>
        <v/>
      </c>
      <c r="X57" s="323"/>
      <c r="Y57" s="318">
        <f t="shared" si="31"/>
        <v>0</v>
      </c>
      <c r="Z57" s="318">
        <f t="shared" si="32"/>
        <v>0</v>
      </c>
      <c r="AA57" s="318">
        <f t="shared" si="42"/>
        <v>0</v>
      </c>
      <c r="AB57" s="371">
        <f t="shared" ref="AB57:AB60" si="47">SUM(Z57:AA57)</f>
        <v>0</v>
      </c>
      <c r="AC57" s="706"/>
      <c r="AD57" s="373">
        <f t="shared" si="34"/>
        <v>0</v>
      </c>
      <c r="AE57" s="373">
        <f t="shared" si="35"/>
        <v>0</v>
      </c>
      <c r="AF57" s="325"/>
      <c r="AH57" s="366"/>
      <c r="AI57" s="215"/>
    </row>
    <row r="58" spans="1:35">
      <c r="A58" s="677"/>
      <c r="B58" s="665"/>
      <c r="C58" s="320"/>
      <c r="D58" s="367" t="str">
        <f>IF(ISNUMBER($A58),(VLOOKUP($A58,'DE MUTCD Signing Items'!$A$4:$F$2060,2,FALSE)),IF(ISTEXT($A58),(VLOOKUP($A58,'DE MUTCD Signing Items'!$A$4:$F$2060,2,FALSE))," "))</f>
        <v xml:space="preserve"> </v>
      </c>
      <c r="E58" s="321"/>
      <c r="F58" s="367" t="str">
        <f>IF(ISNUMBER($A58),(VLOOKUP($A58,'DE MUTCD Signing Items'!$A$4:$F$2060,3,FALSE)),IF(ISTEXT($A58),(VLOOKUP($A58,'DE MUTCD Signing Items'!$A$4:$F$2060,3,FALSE))," "))</f>
        <v xml:space="preserve"> </v>
      </c>
      <c r="G58" s="548" t="str">
        <f>IF(ISNUMBER($A58),(VLOOKUP($A58,'DE MUTCD Signing Items'!$A$4:$F$2060,4,FALSE)),IF(ISTEXT($A58),(VLOOKUP($A58,'DE MUTCD Signing Items'!$A$4:$F$2060,4,FALSE))," "))</f>
        <v xml:space="preserve"> </v>
      </c>
      <c r="H58" s="548" t="str">
        <f>IF(ISNUMBER($A58),(VLOOKUP($A58,'DE MUTCD Signing Items'!$A$4:$F$2060,5,FALSE)),IF(ISTEXT($A58),(VLOOKUP($A58,'DE MUTCD Signing Items'!$A$4:$F$2060,5,FALSE))," "))</f>
        <v xml:space="preserve"> </v>
      </c>
      <c r="I58" s="558" t="str">
        <f>IF(ISNUMBER($A58),(VLOOKUP($A58,'DE MUTCD Signing Items'!$A$4:$F$2060,6,FALSE)),IF(ISTEXT($A58),(VLOOKUP($A58,'DE MUTCD Signing Items'!$A$4:$F$2060,6,FALSE))," "))</f>
        <v xml:space="preserve"> </v>
      </c>
      <c r="J58" s="318" t="e">
        <f t="shared" si="26"/>
        <v>#VALUE!</v>
      </c>
      <c r="K58" s="369" t="str">
        <f t="shared" si="27"/>
        <v/>
      </c>
      <c r="L58" s="322"/>
      <c r="M58" s="318" t="b">
        <f t="shared" si="44"/>
        <v>0</v>
      </c>
      <c r="N58" s="373">
        <f t="shared" si="2"/>
        <v>0</v>
      </c>
      <c r="O58" s="372"/>
      <c r="P58" s="371">
        <f t="shared" si="3"/>
        <v>0</v>
      </c>
      <c r="Q58" s="323"/>
      <c r="R58" s="318" t="b">
        <f t="shared" si="45"/>
        <v>0</v>
      </c>
      <c r="S58" s="318">
        <f t="shared" si="46"/>
        <v>0</v>
      </c>
      <c r="T58" s="324">
        <f t="shared" si="6"/>
        <v>0</v>
      </c>
      <c r="U58" s="324">
        <f t="shared" si="7"/>
        <v>0</v>
      </c>
      <c r="V58" s="376" t="str">
        <f t="shared" si="36"/>
        <v/>
      </c>
      <c r="W58" s="376" t="str">
        <f t="shared" si="37"/>
        <v/>
      </c>
      <c r="X58" s="323"/>
      <c r="Y58" s="318">
        <f t="shared" si="31"/>
        <v>0</v>
      </c>
      <c r="Z58" s="318">
        <f t="shared" si="32"/>
        <v>0</v>
      </c>
      <c r="AA58" s="318">
        <f t="shared" si="42"/>
        <v>0</v>
      </c>
      <c r="AB58" s="371">
        <f t="shared" si="47"/>
        <v>0</v>
      </c>
      <c r="AC58" s="706"/>
      <c r="AD58" s="373">
        <f t="shared" si="34"/>
        <v>0</v>
      </c>
      <c r="AE58" s="373">
        <f t="shared" si="35"/>
        <v>0</v>
      </c>
      <c r="AF58" s="325"/>
      <c r="AH58" s="366"/>
      <c r="AI58" s="215"/>
    </row>
    <row r="59" spans="1:35">
      <c r="A59" s="677"/>
      <c r="B59" s="665"/>
      <c r="C59" s="320"/>
      <c r="D59" s="367" t="str">
        <f>IF(ISNUMBER($A59),(VLOOKUP($A59,'DE MUTCD Signing Items'!$A$4:$F$2060,2,FALSE)),IF(ISTEXT($A59),(VLOOKUP($A59,'DE MUTCD Signing Items'!$A$4:$F$2060,2,FALSE))," "))</f>
        <v xml:space="preserve"> </v>
      </c>
      <c r="E59" s="321"/>
      <c r="F59" s="367" t="str">
        <f>IF(ISNUMBER($A59),(VLOOKUP($A59,'DE MUTCD Signing Items'!$A$4:$F$2060,3,FALSE)),IF(ISTEXT($A59),(VLOOKUP($A59,'DE MUTCD Signing Items'!$A$4:$F$2060,3,FALSE))," "))</f>
        <v xml:space="preserve"> </v>
      </c>
      <c r="G59" s="548" t="str">
        <f>IF(ISNUMBER($A59),(VLOOKUP($A59,'DE MUTCD Signing Items'!$A$4:$F$2060,4,FALSE)),IF(ISTEXT($A59),(VLOOKUP($A59,'DE MUTCD Signing Items'!$A$4:$F$2060,4,FALSE))," "))</f>
        <v xml:space="preserve"> </v>
      </c>
      <c r="H59" s="548" t="str">
        <f>IF(ISNUMBER($A59),(VLOOKUP($A59,'DE MUTCD Signing Items'!$A$4:$F$2060,5,FALSE)),IF(ISTEXT($A59),(VLOOKUP($A59,'DE MUTCD Signing Items'!$A$4:$F$2060,5,FALSE))," "))</f>
        <v xml:space="preserve"> </v>
      </c>
      <c r="I59" s="558" t="str">
        <f>IF(ISNUMBER($A59),(VLOOKUP($A59,'DE MUTCD Signing Items'!$A$4:$F$2060,6,FALSE)),IF(ISTEXT($A59),(VLOOKUP($A59,'DE MUTCD Signing Items'!$A$4:$F$2060,6,FALSE))," "))</f>
        <v xml:space="preserve"> </v>
      </c>
      <c r="J59" s="318" t="e">
        <f t="shared" si="26"/>
        <v>#VALUE!</v>
      </c>
      <c r="K59" s="369" t="str">
        <f t="shared" si="27"/>
        <v/>
      </c>
      <c r="L59" s="322"/>
      <c r="M59" s="318" t="b">
        <f t="shared" si="44"/>
        <v>0</v>
      </c>
      <c r="N59" s="373">
        <f t="shared" si="2"/>
        <v>0</v>
      </c>
      <c r="O59" s="372"/>
      <c r="P59" s="371">
        <f t="shared" si="3"/>
        <v>0</v>
      </c>
      <c r="Q59" s="323"/>
      <c r="R59" s="318" t="b">
        <f t="shared" si="45"/>
        <v>0</v>
      </c>
      <c r="S59" s="318">
        <f t="shared" si="46"/>
        <v>0</v>
      </c>
      <c r="T59" s="324">
        <f t="shared" si="6"/>
        <v>0</v>
      </c>
      <c r="U59" s="324">
        <f t="shared" si="7"/>
        <v>0</v>
      </c>
      <c r="V59" s="376" t="str">
        <f t="shared" si="36"/>
        <v/>
      </c>
      <c r="W59" s="376" t="str">
        <f t="shared" si="37"/>
        <v/>
      </c>
      <c r="X59" s="323"/>
      <c r="Y59" s="318">
        <f t="shared" si="31"/>
        <v>0</v>
      </c>
      <c r="Z59" s="318">
        <f t="shared" si="32"/>
        <v>0</v>
      </c>
      <c r="AA59" s="318">
        <f t="shared" si="42"/>
        <v>0</v>
      </c>
      <c r="AB59" s="371">
        <f t="shared" si="47"/>
        <v>0</v>
      </c>
      <c r="AC59" s="706"/>
      <c r="AD59" s="373">
        <f t="shared" si="34"/>
        <v>0</v>
      </c>
      <c r="AE59" s="373">
        <f t="shared" si="35"/>
        <v>0</v>
      </c>
      <c r="AF59" s="325"/>
      <c r="AH59" s="366"/>
      <c r="AI59" s="215"/>
    </row>
    <row r="60" spans="1:35">
      <c r="A60" s="677"/>
      <c r="B60" s="665"/>
      <c r="C60" s="320"/>
      <c r="D60" s="367" t="str">
        <f>IF(ISNUMBER($A60),(VLOOKUP($A60,'DE MUTCD Signing Items'!$A$4:$F$2060,2,FALSE)),IF(ISTEXT($A60),(VLOOKUP($A60,'DE MUTCD Signing Items'!$A$4:$F$2060,2,FALSE))," "))</f>
        <v xml:space="preserve"> </v>
      </c>
      <c r="E60" s="321"/>
      <c r="F60" s="367" t="str">
        <f>IF(ISNUMBER($A60),(VLOOKUP($A60,'DE MUTCD Signing Items'!$A$4:$F$2060,3,FALSE)),IF(ISTEXT($A60),(VLOOKUP($A60,'DE MUTCD Signing Items'!$A$4:$F$2060,3,FALSE))," "))</f>
        <v xml:space="preserve"> </v>
      </c>
      <c r="G60" s="548" t="str">
        <f>IF(ISNUMBER($A60),(VLOOKUP($A60,'DE MUTCD Signing Items'!$A$4:$F$2060,4,FALSE)),IF(ISTEXT($A60),(VLOOKUP($A60,'DE MUTCD Signing Items'!$A$4:$F$2060,4,FALSE))," "))</f>
        <v xml:space="preserve"> </v>
      </c>
      <c r="H60" s="548" t="str">
        <f>IF(ISNUMBER($A60),(VLOOKUP($A60,'DE MUTCD Signing Items'!$A$4:$F$2060,5,FALSE)),IF(ISTEXT($A60),(VLOOKUP($A60,'DE MUTCD Signing Items'!$A$4:$F$2060,5,FALSE))," "))</f>
        <v xml:space="preserve"> </v>
      </c>
      <c r="I60" s="558" t="str">
        <f>IF(ISNUMBER($A60),(VLOOKUP($A60,'DE MUTCD Signing Items'!$A$4:$F$2060,6,FALSE)),IF(ISTEXT($A60),(VLOOKUP($A60,'DE MUTCD Signing Items'!$A$4:$F$2060,6,FALSE))," "))</f>
        <v xml:space="preserve"> </v>
      </c>
      <c r="J60" s="318" t="e">
        <f t="shared" si="26"/>
        <v>#VALUE!</v>
      </c>
      <c r="K60" s="369" t="str">
        <f t="shared" si="27"/>
        <v/>
      </c>
      <c r="L60" s="322"/>
      <c r="M60" s="318" t="b">
        <f t="shared" si="44"/>
        <v>0</v>
      </c>
      <c r="N60" s="373">
        <f t="shared" si="2"/>
        <v>0</v>
      </c>
      <c r="O60" s="372"/>
      <c r="P60" s="371">
        <f t="shared" si="3"/>
        <v>0</v>
      </c>
      <c r="Q60" s="323"/>
      <c r="R60" s="318" t="b">
        <f t="shared" si="45"/>
        <v>0</v>
      </c>
      <c r="S60" s="318">
        <f t="shared" si="46"/>
        <v>0</v>
      </c>
      <c r="T60" s="324">
        <f t="shared" si="6"/>
        <v>0</v>
      </c>
      <c r="U60" s="324">
        <f t="shared" si="7"/>
        <v>0</v>
      </c>
      <c r="V60" s="376" t="str">
        <f t="shared" si="36"/>
        <v/>
      </c>
      <c r="W60" s="376" t="str">
        <f t="shared" si="37"/>
        <v/>
      </c>
      <c r="X60" s="323"/>
      <c r="Y60" s="318">
        <f t="shared" si="31"/>
        <v>0</v>
      </c>
      <c r="Z60" s="318">
        <f t="shared" si="32"/>
        <v>0</v>
      </c>
      <c r="AA60" s="318">
        <f t="shared" si="42"/>
        <v>0</v>
      </c>
      <c r="AB60" s="371">
        <f t="shared" si="47"/>
        <v>0</v>
      </c>
      <c r="AC60" s="706"/>
      <c r="AD60" s="373">
        <f t="shared" si="34"/>
        <v>0</v>
      </c>
      <c r="AE60" s="373">
        <f t="shared" si="35"/>
        <v>0</v>
      </c>
      <c r="AF60" s="325"/>
      <c r="AH60" s="366"/>
      <c r="AI60" s="215"/>
    </row>
    <row r="61" spans="1:35">
      <c r="A61" s="677"/>
      <c r="B61" s="665"/>
      <c r="C61" s="320"/>
      <c r="D61" s="367" t="str">
        <f>IF(ISNUMBER($A61),(VLOOKUP($A61,'DE MUTCD Signing Items'!$A$4:$F$2060,2,FALSE)),IF(ISTEXT($A61),(VLOOKUP($A61,'DE MUTCD Signing Items'!$A$4:$F$2060,2,FALSE))," "))</f>
        <v xml:space="preserve"> </v>
      </c>
      <c r="E61" s="321"/>
      <c r="F61" s="367" t="str">
        <f>IF(ISNUMBER($A61),(VLOOKUP($A61,'DE MUTCD Signing Items'!$A$4:$F$2060,3,FALSE)),IF(ISTEXT($A61),(VLOOKUP($A61,'DE MUTCD Signing Items'!$A$4:$F$2060,3,FALSE))," "))</f>
        <v xml:space="preserve"> </v>
      </c>
      <c r="G61" s="548" t="str">
        <f>IF(ISNUMBER($A61),(VLOOKUP($A61,'DE MUTCD Signing Items'!$A$4:$F$2060,4,FALSE)),IF(ISTEXT($A61),(VLOOKUP($A61,'DE MUTCD Signing Items'!$A$4:$F$2060,4,FALSE))," "))</f>
        <v xml:space="preserve"> </v>
      </c>
      <c r="H61" s="548" t="str">
        <f>IF(ISNUMBER($A61),(VLOOKUP($A61,'DE MUTCD Signing Items'!$A$4:$F$2060,5,FALSE)),IF(ISTEXT($A61),(VLOOKUP($A61,'DE MUTCD Signing Items'!$A$4:$F$2060,5,FALSE))," "))</f>
        <v xml:space="preserve"> </v>
      </c>
      <c r="I61" s="558" t="str">
        <f>IF(ISNUMBER($A61),(VLOOKUP($A61,'DE MUTCD Signing Items'!$A$4:$F$2060,6,FALSE)),IF(ISTEXT($A61),(VLOOKUP($A61,'DE MUTCD Signing Items'!$A$4:$F$2060,6,FALSE))," "))</f>
        <v xml:space="preserve"> </v>
      </c>
      <c r="J61" s="318" t="e">
        <f t="shared" si="0"/>
        <v>#VALUE!</v>
      </c>
      <c r="K61" s="369" t="str">
        <f t="shared" si="15"/>
        <v/>
      </c>
      <c r="L61" s="322"/>
      <c r="M61" s="318" t="b">
        <f t="shared" si="16"/>
        <v>0</v>
      </c>
      <c r="N61" s="373">
        <f t="shared" si="2"/>
        <v>0</v>
      </c>
      <c r="O61" s="372"/>
      <c r="P61" s="371">
        <f t="shared" si="3"/>
        <v>0</v>
      </c>
      <c r="Q61" s="323"/>
      <c r="R61" s="318" t="b">
        <f t="shared" si="4"/>
        <v>0</v>
      </c>
      <c r="S61" s="318">
        <f t="shared" si="5"/>
        <v>0</v>
      </c>
      <c r="T61" s="324">
        <f t="shared" si="6"/>
        <v>0</v>
      </c>
      <c r="U61" s="324">
        <f t="shared" si="7"/>
        <v>0</v>
      </c>
      <c r="V61" s="376" t="str">
        <f t="shared" si="18"/>
        <v/>
      </c>
      <c r="W61" s="376" t="str">
        <f t="shared" si="19"/>
        <v/>
      </c>
      <c r="X61" s="323"/>
      <c r="Y61" s="318">
        <f t="shared" si="10"/>
        <v>0</v>
      </c>
      <c r="Z61" s="318">
        <f t="shared" si="11"/>
        <v>0</v>
      </c>
      <c r="AA61" s="318">
        <f t="shared" si="25"/>
        <v>0</v>
      </c>
      <c r="AB61" s="371">
        <f t="shared" si="13"/>
        <v>0</v>
      </c>
      <c r="AC61" s="706"/>
      <c r="AD61" s="373">
        <f t="shared" si="17"/>
        <v>0</v>
      </c>
      <c r="AE61" s="373">
        <f t="shared" si="14"/>
        <v>0</v>
      </c>
      <c r="AF61" s="325"/>
      <c r="AH61" s="366"/>
      <c r="AI61" s="215"/>
    </row>
    <row r="62" spans="1:35">
      <c r="A62" s="677"/>
      <c r="B62" s="665"/>
      <c r="C62" s="320"/>
      <c r="D62" s="367" t="str">
        <f>IF(ISNUMBER($A62),(VLOOKUP($A62,'DE MUTCD Signing Items'!$A$4:$F$2060,2,FALSE)),IF(ISTEXT($A62),(VLOOKUP($A62,'DE MUTCD Signing Items'!$A$4:$F$2060,2,FALSE))," "))</f>
        <v xml:space="preserve"> </v>
      </c>
      <c r="E62" s="321"/>
      <c r="F62" s="367" t="str">
        <f>IF(ISNUMBER($A62),(VLOOKUP($A62,'DE MUTCD Signing Items'!$A$4:$F$2060,3,FALSE)),IF(ISTEXT($A62),(VLOOKUP($A62,'DE MUTCD Signing Items'!$A$4:$F$2060,3,FALSE))," "))</f>
        <v xml:space="preserve"> </v>
      </c>
      <c r="G62" s="548" t="str">
        <f>IF(ISNUMBER($A62),(VLOOKUP($A62,'DE MUTCD Signing Items'!$A$4:$F$2060,4,FALSE)),IF(ISTEXT($A62),(VLOOKUP($A62,'DE MUTCD Signing Items'!$A$4:$F$2060,4,FALSE))," "))</f>
        <v xml:space="preserve"> </v>
      </c>
      <c r="H62" s="548" t="str">
        <f>IF(ISNUMBER($A62),(VLOOKUP($A62,'DE MUTCD Signing Items'!$A$4:$F$2060,5,FALSE)),IF(ISTEXT($A62),(VLOOKUP($A62,'DE MUTCD Signing Items'!$A$4:$F$2060,5,FALSE))," "))</f>
        <v xml:space="preserve"> </v>
      </c>
      <c r="I62" s="558" t="str">
        <f>IF(ISNUMBER($A62),(VLOOKUP($A62,'DE MUTCD Signing Items'!$A$4:$F$2060,6,FALSE)),IF(ISTEXT($A62),(VLOOKUP($A62,'DE MUTCD Signing Items'!$A$4:$F$2060,6,FALSE))," "))</f>
        <v xml:space="preserve"> </v>
      </c>
      <c r="J62" s="318" t="e">
        <f t="shared" si="0"/>
        <v>#VALUE!</v>
      </c>
      <c r="K62" s="369" t="str">
        <f t="shared" si="15"/>
        <v/>
      </c>
      <c r="L62" s="322"/>
      <c r="M62" s="318" t="b">
        <f t="shared" si="16"/>
        <v>0</v>
      </c>
      <c r="N62" s="373">
        <f t="shared" si="2"/>
        <v>0</v>
      </c>
      <c r="O62" s="372"/>
      <c r="P62" s="371">
        <f t="shared" si="3"/>
        <v>0</v>
      </c>
      <c r="Q62" s="323"/>
      <c r="R62" s="318" t="b">
        <f t="shared" si="4"/>
        <v>0</v>
      </c>
      <c r="S62" s="318">
        <f t="shared" si="5"/>
        <v>0</v>
      </c>
      <c r="T62" s="324">
        <f t="shared" si="6"/>
        <v>0</v>
      </c>
      <c r="U62" s="324">
        <f t="shared" si="7"/>
        <v>0</v>
      </c>
      <c r="V62" s="376" t="str">
        <f t="shared" si="18"/>
        <v/>
      </c>
      <c r="W62" s="376" t="str">
        <f t="shared" si="19"/>
        <v/>
      </c>
      <c r="X62" s="323"/>
      <c r="Y62" s="318">
        <f t="shared" si="10"/>
        <v>0</v>
      </c>
      <c r="Z62" s="318">
        <f t="shared" si="11"/>
        <v>0</v>
      </c>
      <c r="AA62" s="318">
        <f t="shared" si="25"/>
        <v>0</v>
      </c>
      <c r="AB62" s="371">
        <f t="shared" si="13"/>
        <v>0</v>
      </c>
      <c r="AC62" s="706"/>
      <c r="AD62" s="373">
        <f t="shared" si="17"/>
        <v>0</v>
      </c>
      <c r="AE62" s="373">
        <f t="shared" si="14"/>
        <v>0</v>
      </c>
      <c r="AF62" s="325"/>
      <c r="AH62" s="380"/>
    </row>
    <row r="63" spans="1:35">
      <c r="A63" s="677"/>
      <c r="B63" s="665"/>
      <c r="C63" s="320"/>
      <c r="D63" s="367" t="str">
        <f>IF(ISNUMBER($A63),(VLOOKUP($A63,'DE MUTCD Signing Items'!$A$4:$F$2060,2,FALSE)),IF(ISTEXT($A63),(VLOOKUP($A63,'DE MUTCD Signing Items'!$A$4:$F$2060,2,FALSE))," "))</f>
        <v xml:space="preserve"> </v>
      </c>
      <c r="E63" s="321"/>
      <c r="F63" s="367" t="str">
        <f>IF(ISNUMBER($A63),(VLOOKUP($A63,'DE MUTCD Signing Items'!$A$4:$F$2060,3,FALSE)),IF(ISTEXT($A63),(VLOOKUP($A63,'DE MUTCD Signing Items'!$A$4:$F$2060,3,FALSE))," "))</f>
        <v xml:space="preserve"> </v>
      </c>
      <c r="G63" s="548" t="str">
        <f>IF(ISNUMBER($A63),(VLOOKUP($A63,'DE MUTCD Signing Items'!$A$4:$F$2060,4,FALSE)),IF(ISTEXT($A63),(VLOOKUP($A63,'DE MUTCD Signing Items'!$A$4:$F$2060,4,FALSE))," "))</f>
        <v xml:space="preserve"> </v>
      </c>
      <c r="H63" s="548" t="str">
        <f>IF(ISNUMBER($A63),(VLOOKUP($A63,'DE MUTCD Signing Items'!$A$4:$F$2060,5,FALSE)),IF(ISTEXT($A63),(VLOOKUP($A63,'DE MUTCD Signing Items'!$A$4:$F$2060,5,FALSE))," "))</f>
        <v xml:space="preserve"> </v>
      </c>
      <c r="I63" s="558" t="str">
        <f>IF(ISNUMBER($A63),(VLOOKUP($A63,'DE MUTCD Signing Items'!$A$4:$F$2060,6,FALSE)),IF(ISTEXT($A63),(VLOOKUP($A63,'DE MUTCD Signing Items'!$A$4:$F$2060,6,FALSE))," "))</f>
        <v xml:space="preserve"> </v>
      </c>
      <c r="J63" s="318" t="e">
        <f t="shared" si="0"/>
        <v>#VALUE!</v>
      </c>
      <c r="K63" s="369" t="str">
        <f t="shared" si="15"/>
        <v/>
      </c>
      <c r="L63" s="322"/>
      <c r="M63" s="318" t="b">
        <f t="shared" si="16"/>
        <v>0</v>
      </c>
      <c r="N63" s="373">
        <f t="shared" si="2"/>
        <v>0</v>
      </c>
      <c r="O63" s="372"/>
      <c r="P63" s="371">
        <f t="shared" si="3"/>
        <v>0</v>
      </c>
      <c r="Q63" s="323"/>
      <c r="R63" s="318" t="b">
        <f t="shared" si="4"/>
        <v>0</v>
      </c>
      <c r="S63" s="318">
        <f t="shared" si="5"/>
        <v>0</v>
      </c>
      <c r="T63" s="324">
        <f t="shared" si="6"/>
        <v>0</v>
      </c>
      <c r="U63" s="324">
        <f t="shared" si="7"/>
        <v>0</v>
      </c>
      <c r="V63" s="376" t="str">
        <f t="shared" si="18"/>
        <v/>
      </c>
      <c r="W63" s="376" t="str">
        <f t="shared" si="19"/>
        <v/>
      </c>
      <c r="X63" s="323"/>
      <c r="Y63" s="318">
        <f t="shared" si="10"/>
        <v>0</v>
      </c>
      <c r="Z63" s="318">
        <f t="shared" si="11"/>
        <v>0</v>
      </c>
      <c r="AA63" s="318">
        <f t="shared" si="25"/>
        <v>0</v>
      </c>
      <c r="AB63" s="371">
        <f t="shared" si="13"/>
        <v>0</v>
      </c>
      <c r="AC63" s="706"/>
      <c r="AD63" s="373">
        <f t="shared" si="17"/>
        <v>0</v>
      </c>
      <c r="AE63" s="373">
        <f t="shared" si="14"/>
        <v>0</v>
      </c>
      <c r="AF63" s="325"/>
      <c r="AH63" s="380"/>
    </row>
    <row r="64" spans="1:35">
      <c r="A64" s="677"/>
      <c r="B64" s="665"/>
      <c r="C64" s="320"/>
      <c r="D64" s="367" t="str">
        <f>IF(ISNUMBER($A64),(VLOOKUP($A64,'DE MUTCD Signing Items'!$A$4:$F$2060,2,FALSE)),IF(ISTEXT($A64),(VLOOKUP($A64,'DE MUTCD Signing Items'!$A$4:$F$2060,2,FALSE))," "))</f>
        <v xml:space="preserve"> </v>
      </c>
      <c r="E64" s="321"/>
      <c r="F64" s="367" t="str">
        <f>IF(ISNUMBER($A64),(VLOOKUP($A64,'DE MUTCD Signing Items'!$A$4:$F$2060,3,FALSE)),IF(ISTEXT($A64),(VLOOKUP($A64,'DE MUTCD Signing Items'!$A$4:$F$2060,3,FALSE))," "))</f>
        <v xml:space="preserve"> </v>
      </c>
      <c r="G64" s="548" t="str">
        <f>IF(ISNUMBER($A64),(VLOOKUP($A64,'DE MUTCD Signing Items'!$A$4:$F$2060,4,FALSE)),IF(ISTEXT($A64),(VLOOKUP($A64,'DE MUTCD Signing Items'!$A$4:$F$2060,4,FALSE))," "))</f>
        <v xml:space="preserve"> </v>
      </c>
      <c r="H64" s="548" t="str">
        <f>IF(ISNUMBER($A64),(VLOOKUP($A64,'DE MUTCD Signing Items'!$A$4:$F$2060,5,FALSE)),IF(ISTEXT($A64),(VLOOKUP($A64,'DE MUTCD Signing Items'!$A$4:$F$2060,5,FALSE))," "))</f>
        <v xml:space="preserve"> </v>
      </c>
      <c r="I64" s="558" t="str">
        <f>IF(ISNUMBER($A64),(VLOOKUP($A64,'DE MUTCD Signing Items'!$A$4:$F$2060,6,FALSE)),IF(ISTEXT($A64),(VLOOKUP($A64,'DE MUTCD Signing Items'!$A$4:$F$2060,6,FALSE))," "))</f>
        <v xml:space="preserve"> </v>
      </c>
      <c r="J64" s="318" t="e">
        <f t="shared" si="0"/>
        <v>#VALUE!</v>
      </c>
      <c r="K64" s="369" t="str">
        <f t="shared" si="15"/>
        <v/>
      </c>
      <c r="L64" s="322"/>
      <c r="M64" s="318" t="b">
        <f t="shared" si="16"/>
        <v>0</v>
      </c>
      <c r="N64" s="373">
        <f t="shared" si="2"/>
        <v>0</v>
      </c>
      <c r="O64" s="372"/>
      <c r="P64" s="371">
        <f t="shared" si="3"/>
        <v>0</v>
      </c>
      <c r="Q64" s="323"/>
      <c r="R64" s="318" t="b">
        <f t="shared" si="4"/>
        <v>0</v>
      </c>
      <c r="S64" s="318">
        <f t="shared" si="5"/>
        <v>0</v>
      </c>
      <c r="T64" s="324">
        <f t="shared" si="6"/>
        <v>0</v>
      </c>
      <c r="U64" s="324">
        <f t="shared" si="7"/>
        <v>0</v>
      </c>
      <c r="V64" s="376" t="str">
        <f t="shared" si="18"/>
        <v/>
      </c>
      <c r="W64" s="376" t="str">
        <f t="shared" si="19"/>
        <v/>
      </c>
      <c r="X64" s="323"/>
      <c r="Y64" s="318">
        <f t="shared" si="10"/>
        <v>0</v>
      </c>
      <c r="Z64" s="318">
        <f t="shared" si="11"/>
        <v>0</v>
      </c>
      <c r="AA64" s="318">
        <f t="shared" si="25"/>
        <v>0</v>
      </c>
      <c r="AB64" s="371">
        <f t="shared" si="13"/>
        <v>0</v>
      </c>
      <c r="AC64" s="706"/>
      <c r="AD64" s="373">
        <f t="shared" si="17"/>
        <v>0</v>
      </c>
      <c r="AE64" s="373">
        <f t="shared" si="14"/>
        <v>0</v>
      </c>
      <c r="AF64" s="325"/>
      <c r="AH64" s="380"/>
    </row>
    <row r="65" spans="1:34">
      <c r="A65" s="677"/>
      <c r="B65" s="665"/>
      <c r="C65" s="320"/>
      <c r="D65" s="367" t="str">
        <f>IF(ISNUMBER($A65),(VLOOKUP($A65,'DE MUTCD Signing Items'!$A$4:$F$2060,2,FALSE)),IF(ISTEXT($A65),(VLOOKUP($A65,'DE MUTCD Signing Items'!$A$4:$F$2060,2,FALSE))," "))</f>
        <v xml:space="preserve"> </v>
      </c>
      <c r="E65" s="321"/>
      <c r="F65" s="367" t="str">
        <f>IF(ISNUMBER($A65),(VLOOKUP($A65,'DE MUTCD Signing Items'!$A$4:$F$2060,3,FALSE)),IF(ISTEXT($A65),(VLOOKUP($A65,'DE MUTCD Signing Items'!$A$4:$F$2060,3,FALSE))," "))</f>
        <v xml:space="preserve"> </v>
      </c>
      <c r="G65" s="548" t="str">
        <f>IF(ISNUMBER($A65),(VLOOKUP($A65,'DE MUTCD Signing Items'!$A$4:$F$2060,4,FALSE)),IF(ISTEXT($A65),(VLOOKUP($A65,'DE MUTCD Signing Items'!$A$4:$F$2060,4,FALSE))," "))</f>
        <v xml:space="preserve"> </v>
      </c>
      <c r="H65" s="548" t="str">
        <f>IF(ISNUMBER($A65),(VLOOKUP($A65,'DE MUTCD Signing Items'!$A$4:$F$2060,5,FALSE)),IF(ISTEXT($A65),(VLOOKUP($A65,'DE MUTCD Signing Items'!$A$4:$F$2060,5,FALSE))," "))</f>
        <v xml:space="preserve"> </v>
      </c>
      <c r="I65" s="558" t="str">
        <f>IF(ISNUMBER($A65),(VLOOKUP($A65,'DE MUTCD Signing Items'!$A$4:$F$2060,6,FALSE)),IF(ISTEXT($A65),(VLOOKUP($A65,'DE MUTCD Signing Items'!$A$4:$F$2060,6,FALSE))," "))</f>
        <v xml:space="preserve"> </v>
      </c>
      <c r="J65" s="318" t="e">
        <f t="shared" si="0"/>
        <v>#VALUE!</v>
      </c>
      <c r="K65" s="369" t="str">
        <f t="shared" si="15"/>
        <v/>
      </c>
      <c r="L65" s="322"/>
      <c r="M65" s="318" t="b">
        <f t="shared" si="16"/>
        <v>0</v>
      </c>
      <c r="N65" s="373">
        <f t="shared" si="2"/>
        <v>0</v>
      </c>
      <c r="O65" s="372"/>
      <c r="P65" s="371">
        <f t="shared" si="3"/>
        <v>0</v>
      </c>
      <c r="Q65" s="323"/>
      <c r="R65" s="318" t="b">
        <f t="shared" si="4"/>
        <v>0</v>
      </c>
      <c r="S65" s="318">
        <f t="shared" si="5"/>
        <v>0</v>
      </c>
      <c r="T65" s="324">
        <f t="shared" si="6"/>
        <v>0</v>
      </c>
      <c r="U65" s="324">
        <f t="shared" si="7"/>
        <v>0</v>
      </c>
      <c r="V65" s="376" t="str">
        <f t="shared" si="18"/>
        <v/>
      </c>
      <c r="W65" s="376" t="str">
        <f t="shared" si="19"/>
        <v/>
      </c>
      <c r="X65" s="323"/>
      <c r="Y65" s="318">
        <f t="shared" si="10"/>
        <v>0</v>
      </c>
      <c r="Z65" s="318">
        <f t="shared" si="11"/>
        <v>0</v>
      </c>
      <c r="AA65" s="318">
        <f t="shared" si="25"/>
        <v>0</v>
      </c>
      <c r="AB65" s="371">
        <f t="shared" si="13"/>
        <v>0</v>
      </c>
      <c r="AC65" s="706"/>
      <c r="AD65" s="373">
        <f t="shared" si="17"/>
        <v>0</v>
      </c>
      <c r="AE65" s="373">
        <f t="shared" si="14"/>
        <v>0</v>
      </c>
      <c r="AF65" s="325"/>
      <c r="AH65" s="380"/>
    </row>
    <row r="66" spans="1:34">
      <c r="A66" s="677"/>
      <c r="B66" s="665"/>
      <c r="C66" s="320"/>
      <c r="D66" s="367" t="str">
        <f>IF(ISNUMBER($A66),(VLOOKUP($A66,'DE MUTCD Signing Items'!$A$4:$F$2060,2,FALSE)),IF(ISTEXT($A66),(VLOOKUP($A66,'DE MUTCD Signing Items'!$A$4:$F$2060,2,FALSE))," "))</f>
        <v xml:space="preserve"> </v>
      </c>
      <c r="E66" s="321"/>
      <c r="F66" s="367" t="str">
        <f>IF(ISNUMBER($A66),(VLOOKUP($A66,'DE MUTCD Signing Items'!$A$4:$F$2060,3,FALSE)),IF(ISTEXT($A66),(VLOOKUP($A66,'DE MUTCD Signing Items'!$A$4:$F$2060,3,FALSE))," "))</f>
        <v xml:space="preserve"> </v>
      </c>
      <c r="G66" s="548" t="str">
        <f>IF(ISNUMBER($A66),(VLOOKUP($A66,'DE MUTCD Signing Items'!$A$4:$F$2060,4,FALSE)),IF(ISTEXT($A66),(VLOOKUP($A66,'DE MUTCD Signing Items'!$A$4:$F$2060,4,FALSE))," "))</f>
        <v xml:space="preserve"> </v>
      </c>
      <c r="H66" s="548" t="str">
        <f>IF(ISNUMBER($A66),(VLOOKUP($A66,'DE MUTCD Signing Items'!$A$4:$F$2060,5,FALSE)),IF(ISTEXT($A66),(VLOOKUP($A66,'DE MUTCD Signing Items'!$A$4:$F$2060,5,FALSE))," "))</f>
        <v xml:space="preserve"> </v>
      </c>
      <c r="I66" s="558" t="str">
        <f>IF(ISNUMBER($A66),(VLOOKUP($A66,'DE MUTCD Signing Items'!$A$4:$F$2060,6,FALSE)),IF(ISTEXT($A66),(VLOOKUP($A66,'DE MUTCD Signing Items'!$A$4:$F$2060,6,FALSE))," "))</f>
        <v xml:space="preserve"> </v>
      </c>
      <c r="J66" s="318" t="e">
        <f t="shared" si="0"/>
        <v>#VALUE!</v>
      </c>
      <c r="K66" s="369" t="str">
        <f t="shared" si="15"/>
        <v/>
      </c>
      <c r="L66" s="322"/>
      <c r="M66" s="318" t="b">
        <f t="shared" si="16"/>
        <v>0</v>
      </c>
      <c r="N66" s="373">
        <f t="shared" si="2"/>
        <v>0</v>
      </c>
      <c r="O66" s="372"/>
      <c r="P66" s="371">
        <f t="shared" si="3"/>
        <v>0</v>
      </c>
      <c r="Q66" s="323"/>
      <c r="R66" s="318" t="b">
        <f t="shared" si="4"/>
        <v>0</v>
      </c>
      <c r="S66" s="318">
        <f t="shared" si="5"/>
        <v>0</v>
      </c>
      <c r="T66" s="324">
        <f t="shared" si="6"/>
        <v>0</v>
      </c>
      <c r="U66" s="324">
        <f t="shared" si="7"/>
        <v>0</v>
      </c>
      <c r="V66" s="376" t="str">
        <f t="shared" si="18"/>
        <v/>
      </c>
      <c r="W66" s="376" t="str">
        <f t="shared" si="19"/>
        <v/>
      </c>
      <c r="X66" s="323"/>
      <c r="Y66" s="318">
        <f t="shared" si="10"/>
        <v>0</v>
      </c>
      <c r="Z66" s="318">
        <f t="shared" si="11"/>
        <v>0</v>
      </c>
      <c r="AA66" s="318">
        <f t="shared" si="25"/>
        <v>0</v>
      </c>
      <c r="AB66" s="371">
        <f t="shared" si="13"/>
        <v>0</v>
      </c>
      <c r="AC66" s="706"/>
      <c r="AD66" s="373">
        <f t="shared" si="17"/>
        <v>0</v>
      </c>
      <c r="AE66" s="373">
        <f t="shared" si="14"/>
        <v>0</v>
      </c>
      <c r="AF66" s="325"/>
      <c r="AH66" s="380"/>
    </row>
    <row r="67" spans="1:34">
      <c r="A67" s="677"/>
      <c r="B67" s="665"/>
      <c r="C67" s="320"/>
      <c r="D67" s="367" t="str">
        <f>IF(ISNUMBER($A67),(VLOOKUP($A67,'DE MUTCD Signing Items'!$A$4:$F$2060,2,FALSE)),IF(ISTEXT($A67),(VLOOKUP($A67,'DE MUTCD Signing Items'!$A$4:$F$2060,2,FALSE))," "))</f>
        <v xml:space="preserve"> </v>
      </c>
      <c r="E67" s="321"/>
      <c r="F67" s="367" t="str">
        <f>IF(ISNUMBER($A67),(VLOOKUP($A67,'DE MUTCD Signing Items'!$A$4:$F$2060,3,FALSE)),IF(ISTEXT($A67),(VLOOKUP($A67,'DE MUTCD Signing Items'!$A$4:$F$2060,3,FALSE))," "))</f>
        <v xml:space="preserve"> </v>
      </c>
      <c r="G67" s="548" t="str">
        <f>IF(ISNUMBER($A67),(VLOOKUP($A67,'DE MUTCD Signing Items'!$A$4:$F$2060,4,FALSE)),IF(ISTEXT($A67),(VLOOKUP($A67,'DE MUTCD Signing Items'!$A$4:$F$2060,4,FALSE))," "))</f>
        <v xml:space="preserve"> </v>
      </c>
      <c r="H67" s="548" t="str">
        <f>IF(ISNUMBER($A67),(VLOOKUP($A67,'DE MUTCD Signing Items'!$A$4:$F$2060,5,FALSE)),IF(ISTEXT($A67),(VLOOKUP($A67,'DE MUTCD Signing Items'!$A$4:$F$2060,5,FALSE))," "))</f>
        <v xml:space="preserve"> </v>
      </c>
      <c r="I67" s="558" t="str">
        <f>IF(ISNUMBER($A67),(VLOOKUP($A67,'DE MUTCD Signing Items'!$A$4:$F$2060,6,FALSE)),IF(ISTEXT($A67),(VLOOKUP($A67,'DE MUTCD Signing Items'!$A$4:$F$2060,6,FALSE))," "))</f>
        <v xml:space="preserve"> </v>
      </c>
      <c r="J67" s="318" t="e">
        <f t="shared" si="0"/>
        <v>#VALUE!</v>
      </c>
      <c r="K67" s="369" t="str">
        <f t="shared" si="15"/>
        <v/>
      </c>
      <c r="L67" s="322"/>
      <c r="M67" s="318" t="b">
        <f t="shared" si="16"/>
        <v>0</v>
      </c>
      <c r="N67" s="373">
        <f t="shared" si="2"/>
        <v>0</v>
      </c>
      <c r="O67" s="372"/>
      <c r="P67" s="371">
        <f t="shared" si="3"/>
        <v>0</v>
      </c>
      <c r="Q67" s="323"/>
      <c r="R67" s="318" t="b">
        <f t="shared" si="4"/>
        <v>0</v>
      </c>
      <c r="S67" s="318">
        <f t="shared" si="5"/>
        <v>0</v>
      </c>
      <c r="T67" s="324">
        <f t="shared" si="6"/>
        <v>0</v>
      </c>
      <c r="U67" s="324">
        <f t="shared" si="7"/>
        <v>0</v>
      </c>
      <c r="V67" s="376" t="str">
        <f t="shared" si="18"/>
        <v/>
      </c>
      <c r="W67" s="376" t="str">
        <f t="shared" si="19"/>
        <v/>
      </c>
      <c r="X67" s="323"/>
      <c r="Y67" s="318">
        <f t="shared" si="10"/>
        <v>0</v>
      </c>
      <c r="Z67" s="318">
        <f t="shared" si="11"/>
        <v>0</v>
      </c>
      <c r="AA67" s="318">
        <f t="shared" si="25"/>
        <v>0</v>
      </c>
      <c r="AB67" s="371">
        <f t="shared" si="13"/>
        <v>0</v>
      </c>
      <c r="AC67" s="706"/>
      <c r="AD67" s="373">
        <f t="shared" si="17"/>
        <v>0</v>
      </c>
      <c r="AE67" s="373">
        <f t="shared" si="14"/>
        <v>0</v>
      </c>
      <c r="AF67" s="325"/>
      <c r="AH67" s="380"/>
    </row>
    <row r="68" spans="1:34">
      <c r="A68" s="677"/>
      <c r="B68" s="665"/>
      <c r="C68" s="320"/>
      <c r="D68" s="367" t="str">
        <f>IF(ISNUMBER($A68),(VLOOKUP($A68,'DE MUTCD Signing Items'!$A$4:$F$2060,2,FALSE)),IF(ISTEXT($A68),(VLOOKUP($A68,'DE MUTCD Signing Items'!$A$4:$F$2060,2,FALSE))," "))</f>
        <v xml:space="preserve"> </v>
      </c>
      <c r="E68" s="321"/>
      <c r="F68" s="367" t="str">
        <f>IF(ISNUMBER($A68),(VLOOKUP($A68,'DE MUTCD Signing Items'!$A$4:$F$2060,3,FALSE)),IF(ISTEXT($A68),(VLOOKUP($A68,'DE MUTCD Signing Items'!$A$4:$F$2060,3,FALSE))," "))</f>
        <v xml:space="preserve"> </v>
      </c>
      <c r="G68" s="548" t="str">
        <f>IF(ISNUMBER($A68),(VLOOKUP($A68,'DE MUTCD Signing Items'!$A$4:$F$2060,4,FALSE)),IF(ISTEXT($A68),(VLOOKUP($A68,'DE MUTCD Signing Items'!$A$4:$F$2060,4,FALSE))," "))</f>
        <v xml:space="preserve"> </v>
      </c>
      <c r="H68" s="548" t="str">
        <f>IF(ISNUMBER($A68),(VLOOKUP($A68,'DE MUTCD Signing Items'!$A$4:$F$2060,5,FALSE)),IF(ISTEXT($A68),(VLOOKUP($A68,'DE MUTCD Signing Items'!$A$4:$F$2060,5,FALSE))," "))</f>
        <v xml:space="preserve"> </v>
      </c>
      <c r="I68" s="558" t="str">
        <f>IF(ISNUMBER($A68),(VLOOKUP($A68,'DE MUTCD Signing Items'!$A$4:$F$2060,6,FALSE)),IF(ISTEXT($A68),(VLOOKUP($A68,'DE MUTCD Signing Items'!$A$4:$F$2060,6,FALSE))," "))</f>
        <v xml:space="preserve"> </v>
      </c>
      <c r="J68" s="318" t="e">
        <f t="shared" si="0"/>
        <v>#VALUE!</v>
      </c>
      <c r="K68" s="369" t="str">
        <f t="shared" si="15"/>
        <v/>
      </c>
      <c r="L68" s="322"/>
      <c r="M68" s="318" t="b">
        <f t="shared" si="16"/>
        <v>0</v>
      </c>
      <c r="N68" s="373">
        <f t="shared" si="2"/>
        <v>0</v>
      </c>
      <c r="O68" s="372"/>
      <c r="P68" s="371">
        <f t="shared" si="3"/>
        <v>0</v>
      </c>
      <c r="Q68" s="323"/>
      <c r="R68" s="318" t="b">
        <f t="shared" si="4"/>
        <v>0</v>
      </c>
      <c r="S68" s="318">
        <f t="shared" si="5"/>
        <v>0</v>
      </c>
      <c r="T68" s="324">
        <f t="shared" si="6"/>
        <v>0</v>
      </c>
      <c r="U68" s="324">
        <f t="shared" si="7"/>
        <v>0</v>
      </c>
      <c r="V68" s="376" t="str">
        <f t="shared" si="18"/>
        <v/>
      </c>
      <c r="W68" s="376" t="str">
        <f t="shared" si="19"/>
        <v/>
      </c>
      <c r="X68" s="323"/>
      <c r="Y68" s="318">
        <f t="shared" si="10"/>
        <v>0</v>
      </c>
      <c r="Z68" s="318">
        <f t="shared" si="11"/>
        <v>0</v>
      </c>
      <c r="AA68" s="318">
        <f t="shared" si="25"/>
        <v>0</v>
      </c>
      <c r="AB68" s="371">
        <f t="shared" si="13"/>
        <v>0</v>
      </c>
      <c r="AC68" s="706"/>
      <c r="AD68" s="373">
        <f t="shared" si="17"/>
        <v>0</v>
      </c>
      <c r="AE68" s="373">
        <f t="shared" si="14"/>
        <v>0</v>
      </c>
      <c r="AF68" s="325"/>
      <c r="AH68" s="380"/>
    </row>
    <row r="69" spans="1:34">
      <c r="A69" s="677"/>
      <c r="B69" s="665"/>
      <c r="C69" s="320"/>
      <c r="D69" s="367" t="str">
        <f>IF(ISNUMBER($A69),(VLOOKUP($A69,'DE MUTCD Signing Items'!$A$4:$F$2060,2,FALSE)),IF(ISTEXT($A69),(VLOOKUP($A69,'DE MUTCD Signing Items'!$A$4:$F$2060,2,FALSE))," "))</f>
        <v xml:space="preserve"> </v>
      </c>
      <c r="E69" s="321"/>
      <c r="F69" s="367" t="str">
        <f>IF(ISNUMBER($A69),(VLOOKUP($A69,'DE MUTCD Signing Items'!$A$4:$F$2060,3,FALSE)),IF(ISTEXT($A69),(VLOOKUP($A69,'DE MUTCD Signing Items'!$A$4:$F$2060,3,FALSE))," "))</f>
        <v xml:space="preserve"> </v>
      </c>
      <c r="G69" s="548" t="str">
        <f>IF(ISNUMBER($A69),(VLOOKUP($A69,'DE MUTCD Signing Items'!$A$4:$F$2060,4,FALSE)),IF(ISTEXT($A69),(VLOOKUP($A69,'DE MUTCD Signing Items'!$A$4:$F$2060,4,FALSE))," "))</f>
        <v xml:space="preserve"> </v>
      </c>
      <c r="H69" s="548" t="str">
        <f>IF(ISNUMBER($A69),(VLOOKUP($A69,'DE MUTCD Signing Items'!$A$4:$F$2060,5,FALSE)),IF(ISTEXT($A69),(VLOOKUP($A69,'DE MUTCD Signing Items'!$A$4:$F$2060,5,FALSE))," "))</f>
        <v xml:space="preserve"> </v>
      </c>
      <c r="I69" s="558" t="str">
        <f>IF(ISNUMBER($A69),(VLOOKUP($A69,'DE MUTCD Signing Items'!$A$4:$F$2060,6,FALSE)),IF(ISTEXT($A69),(VLOOKUP($A69,'DE MUTCD Signing Items'!$A$4:$F$2060,6,FALSE))," "))</f>
        <v xml:space="preserve"> </v>
      </c>
      <c r="J69" s="318" t="e">
        <f t="shared" si="0"/>
        <v>#VALUE!</v>
      </c>
      <c r="K69" s="369" t="str">
        <f t="shared" si="1"/>
        <v/>
      </c>
      <c r="L69" s="322"/>
      <c r="M69" s="318" t="b">
        <f t="shared" si="16"/>
        <v>0</v>
      </c>
      <c r="N69" s="373">
        <f t="shared" si="2"/>
        <v>0</v>
      </c>
      <c r="O69" s="372"/>
      <c r="P69" s="371">
        <f t="shared" si="3"/>
        <v>0</v>
      </c>
      <c r="Q69" s="323"/>
      <c r="R69" s="318" t="b">
        <f t="shared" si="4"/>
        <v>0</v>
      </c>
      <c r="S69" s="318">
        <f t="shared" si="5"/>
        <v>0</v>
      </c>
      <c r="T69" s="324">
        <f t="shared" si="6"/>
        <v>0</v>
      </c>
      <c r="U69" s="324">
        <f t="shared" si="7"/>
        <v>0</v>
      </c>
      <c r="V69" s="376" t="str">
        <f t="shared" si="18"/>
        <v/>
      </c>
      <c r="W69" s="376" t="str">
        <f t="shared" si="19"/>
        <v/>
      </c>
      <c r="X69" s="323"/>
      <c r="Y69" s="318">
        <f t="shared" si="10"/>
        <v>0</v>
      </c>
      <c r="Z69" s="318">
        <f t="shared" si="11"/>
        <v>0</v>
      </c>
      <c r="AA69" s="318">
        <f t="shared" si="25"/>
        <v>0</v>
      </c>
      <c r="AB69" s="371">
        <f t="shared" si="13"/>
        <v>0</v>
      </c>
      <c r="AC69" s="706"/>
      <c r="AD69" s="373">
        <f t="shared" si="17"/>
        <v>0</v>
      </c>
      <c r="AE69" s="373">
        <f t="shared" si="14"/>
        <v>0</v>
      </c>
      <c r="AF69" s="325"/>
      <c r="AH69" s="380"/>
    </row>
    <row r="70" spans="1:34">
      <c r="A70" s="677"/>
      <c r="B70" s="665"/>
      <c r="C70" s="320"/>
      <c r="D70" s="367" t="str">
        <f>IF(ISNUMBER($A70),(VLOOKUP($A70,'DE MUTCD Signing Items'!$A$4:$F$2060,2,FALSE)),IF(ISTEXT($A70),(VLOOKUP($A70,'DE MUTCD Signing Items'!$A$4:$F$2060,2,FALSE))," "))</f>
        <v xml:space="preserve"> </v>
      </c>
      <c r="E70" s="321"/>
      <c r="F70" s="367" t="str">
        <f>IF(ISNUMBER($A70),(VLOOKUP($A70,'DE MUTCD Signing Items'!$A$4:$F$2060,3,FALSE)),IF(ISTEXT($A70),(VLOOKUP($A70,'DE MUTCD Signing Items'!$A$4:$F$2060,3,FALSE))," "))</f>
        <v xml:space="preserve"> </v>
      </c>
      <c r="G70" s="548" t="str">
        <f>IF(ISNUMBER($A70),(VLOOKUP($A70,'DE MUTCD Signing Items'!$A$4:$F$2060,4,FALSE)),IF(ISTEXT($A70),(VLOOKUP($A70,'DE MUTCD Signing Items'!$A$4:$F$2060,4,FALSE))," "))</f>
        <v xml:space="preserve"> </v>
      </c>
      <c r="H70" s="548" t="str">
        <f>IF(ISNUMBER($A70),(VLOOKUP($A70,'DE MUTCD Signing Items'!$A$4:$F$2060,5,FALSE)),IF(ISTEXT($A70),(VLOOKUP($A70,'DE MUTCD Signing Items'!$A$4:$F$2060,5,FALSE))," "))</f>
        <v xml:space="preserve"> </v>
      </c>
      <c r="I70" s="558" t="str">
        <f>IF(ISNUMBER($A70),(VLOOKUP($A70,'DE MUTCD Signing Items'!$A$4:$F$2060,6,FALSE)),IF(ISTEXT($A70),(VLOOKUP($A70,'DE MUTCD Signing Items'!$A$4:$F$2060,6,FALSE))," "))</f>
        <v xml:space="preserve"> </v>
      </c>
      <c r="J70" s="318" t="e">
        <f t="shared" si="0"/>
        <v>#VALUE!</v>
      </c>
      <c r="K70" s="369" t="str">
        <f t="shared" si="1"/>
        <v/>
      </c>
      <c r="L70" s="322"/>
      <c r="M70" s="318" t="b">
        <f t="shared" si="16"/>
        <v>0</v>
      </c>
      <c r="N70" s="373">
        <f t="shared" si="2"/>
        <v>0</v>
      </c>
      <c r="O70" s="372"/>
      <c r="P70" s="371">
        <f t="shared" si="3"/>
        <v>0</v>
      </c>
      <c r="Q70" s="323"/>
      <c r="R70" s="318" t="b">
        <f t="shared" si="4"/>
        <v>0</v>
      </c>
      <c r="S70" s="318">
        <f t="shared" si="5"/>
        <v>0</v>
      </c>
      <c r="T70" s="324">
        <f t="shared" si="6"/>
        <v>0</v>
      </c>
      <c r="U70" s="324">
        <f t="shared" si="7"/>
        <v>0</v>
      </c>
      <c r="V70" s="376" t="str">
        <f t="shared" si="18"/>
        <v/>
      </c>
      <c r="W70" s="376" t="str">
        <f t="shared" si="19"/>
        <v/>
      </c>
      <c r="X70" s="323"/>
      <c r="Y70" s="318">
        <f t="shared" si="10"/>
        <v>0</v>
      </c>
      <c r="Z70" s="318">
        <f t="shared" si="11"/>
        <v>0</v>
      </c>
      <c r="AA70" s="318">
        <f t="shared" si="25"/>
        <v>0</v>
      </c>
      <c r="AB70" s="371">
        <f t="shared" si="13"/>
        <v>0</v>
      </c>
      <c r="AC70" s="706"/>
      <c r="AD70" s="373">
        <f t="shared" si="17"/>
        <v>0</v>
      </c>
      <c r="AE70" s="373">
        <f t="shared" si="14"/>
        <v>0</v>
      </c>
      <c r="AF70" s="325"/>
      <c r="AH70" s="380"/>
    </row>
    <row r="71" spans="1:34">
      <c r="A71" s="677"/>
      <c r="B71" s="665"/>
      <c r="C71" s="320"/>
      <c r="D71" s="367" t="str">
        <f>IF(ISNUMBER($A71),(VLOOKUP($A71,'DE MUTCD Signing Items'!$A$4:$F$2060,2,FALSE)),IF(ISTEXT($A71),(VLOOKUP($A71,'DE MUTCD Signing Items'!$A$4:$F$2060,2,FALSE))," "))</f>
        <v xml:space="preserve"> </v>
      </c>
      <c r="E71" s="321"/>
      <c r="F71" s="367" t="str">
        <f>IF(ISNUMBER($A71),(VLOOKUP($A71,'DE MUTCD Signing Items'!$A$4:$F$2060,3,FALSE)),IF(ISTEXT($A71),(VLOOKUP($A71,'DE MUTCD Signing Items'!$A$4:$F$2060,3,FALSE))," "))</f>
        <v xml:space="preserve"> </v>
      </c>
      <c r="G71" s="548" t="str">
        <f>IF(ISNUMBER($A71),(VLOOKUP($A71,'DE MUTCD Signing Items'!$A$4:$F$2060,4,FALSE)),IF(ISTEXT($A71),(VLOOKUP($A71,'DE MUTCD Signing Items'!$A$4:$F$2060,4,FALSE))," "))</f>
        <v xml:space="preserve"> </v>
      </c>
      <c r="H71" s="548" t="str">
        <f>IF(ISNUMBER($A71),(VLOOKUP($A71,'DE MUTCD Signing Items'!$A$4:$F$2060,5,FALSE)),IF(ISTEXT($A71),(VLOOKUP($A71,'DE MUTCD Signing Items'!$A$4:$F$2060,5,FALSE))," "))</f>
        <v xml:space="preserve"> </v>
      </c>
      <c r="I71" s="558" t="str">
        <f>IF(ISNUMBER($A71),(VLOOKUP($A71,'DE MUTCD Signing Items'!$A$4:$F$2060,6,FALSE)),IF(ISTEXT($A71),(VLOOKUP($A71,'DE MUTCD Signing Items'!$A$4:$F$2060,6,FALSE))," "))</f>
        <v xml:space="preserve"> </v>
      </c>
      <c r="J71" s="318" t="e">
        <f t="shared" si="0"/>
        <v>#VALUE!</v>
      </c>
      <c r="K71" s="369" t="str">
        <f t="shared" si="1"/>
        <v/>
      </c>
      <c r="L71" s="322"/>
      <c r="M71" s="318" t="b">
        <f t="shared" si="16"/>
        <v>0</v>
      </c>
      <c r="N71" s="373">
        <f t="shared" si="2"/>
        <v>0</v>
      </c>
      <c r="O71" s="372"/>
      <c r="P71" s="371">
        <f t="shared" si="3"/>
        <v>0</v>
      </c>
      <c r="Q71" s="323"/>
      <c r="R71" s="318" t="b">
        <f t="shared" si="4"/>
        <v>0</v>
      </c>
      <c r="S71" s="318">
        <f t="shared" si="5"/>
        <v>0</v>
      </c>
      <c r="T71" s="324">
        <f t="shared" si="6"/>
        <v>0</v>
      </c>
      <c r="U71" s="324">
        <f t="shared" si="7"/>
        <v>0</v>
      </c>
      <c r="V71" s="376" t="str">
        <f t="shared" si="18"/>
        <v/>
      </c>
      <c r="W71" s="376" t="str">
        <f t="shared" si="19"/>
        <v/>
      </c>
      <c r="X71" s="323"/>
      <c r="Y71" s="318">
        <f t="shared" si="10"/>
        <v>0</v>
      </c>
      <c r="Z71" s="318">
        <f t="shared" si="11"/>
        <v>0</v>
      </c>
      <c r="AA71" s="318">
        <f t="shared" si="25"/>
        <v>0</v>
      </c>
      <c r="AB71" s="371">
        <f t="shared" si="13"/>
        <v>0</v>
      </c>
      <c r="AC71" s="706"/>
      <c r="AD71" s="373">
        <f t="shared" si="17"/>
        <v>0</v>
      </c>
      <c r="AE71" s="373">
        <f t="shared" si="14"/>
        <v>0</v>
      </c>
      <c r="AF71" s="325"/>
    </row>
    <row r="72" spans="1:34">
      <c r="A72" s="677"/>
      <c r="B72" s="665"/>
      <c r="C72" s="320"/>
      <c r="D72" s="367" t="str">
        <f>IF(ISNUMBER($A72),(VLOOKUP($A72,'DE MUTCD Signing Items'!$A$4:$F$2060,2,FALSE)),IF(ISTEXT($A72),(VLOOKUP($A72,'DE MUTCD Signing Items'!$A$4:$F$2060,2,FALSE))," "))</f>
        <v xml:space="preserve"> </v>
      </c>
      <c r="E72" s="321"/>
      <c r="F72" s="367" t="str">
        <f>IF(ISNUMBER($A72),(VLOOKUP($A72,'DE MUTCD Signing Items'!$A$4:$F$2060,3,FALSE)),IF(ISTEXT($A72),(VLOOKUP($A72,'DE MUTCD Signing Items'!$A$4:$F$2060,3,FALSE))," "))</f>
        <v xml:space="preserve"> </v>
      </c>
      <c r="G72" s="548" t="str">
        <f>IF(ISNUMBER($A72),(VLOOKUP($A72,'DE MUTCD Signing Items'!$A$4:$F$2060,4,FALSE)),IF(ISTEXT($A72),(VLOOKUP($A72,'DE MUTCD Signing Items'!$A$4:$F$2060,4,FALSE))," "))</f>
        <v xml:space="preserve"> </v>
      </c>
      <c r="H72" s="548" t="str">
        <f>IF(ISNUMBER($A72),(VLOOKUP($A72,'DE MUTCD Signing Items'!$A$4:$F$2060,5,FALSE)),IF(ISTEXT($A72),(VLOOKUP($A72,'DE MUTCD Signing Items'!$A$4:$F$2060,5,FALSE))," "))</f>
        <v xml:space="preserve"> </v>
      </c>
      <c r="I72" s="558" t="str">
        <f>IF(ISNUMBER($A72),(VLOOKUP($A72,'DE MUTCD Signing Items'!$A$4:$F$2060,6,FALSE)),IF(ISTEXT($A72),(VLOOKUP($A72,'DE MUTCD Signing Items'!$A$4:$F$2060,6,FALSE))," "))</f>
        <v xml:space="preserve"> </v>
      </c>
      <c r="J72" s="318" t="e">
        <f t="shared" si="0"/>
        <v>#VALUE!</v>
      </c>
      <c r="K72" s="369" t="str">
        <f t="shared" si="1"/>
        <v/>
      </c>
      <c r="L72" s="322"/>
      <c r="M72" s="318" t="b">
        <f t="shared" si="16"/>
        <v>0</v>
      </c>
      <c r="N72" s="373">
        <f t="shared" si="2"/>
        <v>0</v>
      </c>
      <c r="O72" s="372"/>
      <c r="P72" s="371">
        <f t="shared" si="3"/>
        <v>0</v>
      </c>
      <c r="Q72" s="323"/>
      <c r="R72" s="318" t="b">
        <f t="shared" si="4"/>
        <v>0</v>
      </c>
      <c r="S72" s="318">
        <f t="shared" si="5"/>
        <v>0</v>
      </c>
      <c r="T72" s="324">
        <f t="shared" si="6"/>
        <v>0</v>
      </c>
      <c r="U72" s="324">
        <f t="shared" si="7"/>
        <v>0</v>
      </c>
      <c r="V72" s="376" t="str">
        <f t="shared" si="18"/>
        <v/>
      </c>
      <c r="W72" s="376" t="str">
        <f t="shared" si="19"/>
        <v/>
      </c>
      <c r="X72" s="323"/>
      <c r="Y72" s="318">
        <f t="shared" si="10"/>
        <v>0</v>
      </c>
      <c r="Z72" s="318">
        <f t="shared" si="11"/>
        <v>0</v>
      </c>
      <c r="AA72" s="318">
        <f t="shared" si="25"/>
        <v>0</v>
      </c>
      <c r="AB72" s="371">
        <f t="shared" si="13"/>
        <v>0</v>
      </c>
      <c r="AC72" s="706"/>
      <c r="AD72" s="373">
        <f t="shared" si="17"/>
        <v>0</v>
      </c>
      <c r="AE72" s="373">
        <f t="shared" si="14"/>
        <v>0</v>
      </c>
      <c r="AF72" s="325"/>
    </row>
    <row r="73" spans="1:34">
      <c r="A73" s="677"/>
      <c r="B73" s="665"/>
      <c r="C73" s="320"/>
      <c r="D73" s="367" t="str">
        <f>IF(ISNUMBER($A73),(VLOOKUP($A73,'DE MUTCD Signing Items'!$A$4:$F$2060,2,FALSE)),IF(ISTEXT($A73),(VLOOKUP($A73,'DE MUTCD Signing Items'!$A$4:$F$2060,2,FALSE))," "))</f>
        <v xml:space="preserve"> </v>
      </c>
      <c r="E73" s="321"/>
      <c r="F73" s="367" t="str">
        <f>IF(ISNUMBER($A73),(VLOOKUP($A73,'DE MUTCD Signing Items'!$A$4:$F$2060,3,FALSE)),IF(ISTEXT($A73),(VLOOKUP($A73,'DE MUTCD Signing Items'!$A$4:$F$2060,3,FALSE))," "))</f>
        <v xml:space="preserve"> </v>
      </c>
      <c r="G73" s="548" t="str">
        <f>IF(ISNUMBER($A73),(VLOOKUP($A73,'DE MUTCD Signing Items'!$A$4:$F$2060,4,FALSE)),IF(ISTEXT($A73),(VLOOKUP($A73,'DE MUTCD Signing Items'!$A$4:$F$2060,4,FALSE))," "))</f>
        <v xml:space="preserve"> </v>
      </c>
      <c r="H73" s="548" t="str">
        <f>IF(ISNUMBER($A73),(VLOOKUP($A73,'DE MUTCD Signing Items'!$A$4:$F$2060,5,FALSE)),IF(ISTEXT($A73),(VLOOKUP($A73,'DE MUTCD Signing Items'!$A$4:$F$2060,5,FALSE))," "))</f>
        <v xml:space="preserve"> </v>
      </c>
      <c r="I73" s="558" t="str">
        <f>IF(ISNUMBER($A73),(VLOOKUP($A73,'DE MUTCD Signing Items'!$A$4:$F$2060,6,FALSE)),IF(ISTEXT($A73),(VLOOKUP($A73,'DE MUTCD Signing Items'!$A$4:$F$2060,6,FALSE))," "))</f>
        <v xml:space="preserve"> </v>
      </c>
      <c r="J73" s="318" t="e">
        <f t="shared" si="0"/>
        <v>#VALUE!</v>
      </c>
      <c r="K73" s="369" t="str">
        <f t="shared" si="1"/>
        <v/>
      </c>
      <c r="L73" s="322"/>
      <c r="M73" s="318" t="b">
        <f t="shared" si="16"/>
        <v>0</v>
      </c>
      <c r="N73" s="373">
        <f t="shared" si="2"/>
        <v>0</v>
      </c>
      <c r="O73" s="372"/>
      <c r="P73" s="371">
        <f t="shared" si="3"/>
        <v>0</v>
      </c>
      <c r="Q73" s="323"/>
      <c r="R73" s="318" t="b">
        <f t="shared" si="4"/>
        <v>0</v>
      </c>
      <c r="S73" s="318">
        <f t="shared" si="5"/>
        <v>0</v>
      </c>
      <c r="T73" s="324">
        <f t="shared" si="6"/>
        <v>0</v>
      </c>
      <c r="U73" s="324">
        <f t="shared" si="7"/>
        <v>0</v>
      </c>
      <c r="V73" s="376" t="str">
        <f t="shared" si="18"/>
        <v/>
      </c>
      <c r="W73" s="376" t="str">
        <f t="shared" si="19"/>
        <v/>
      </c>
      <c r="X73" s="323"/>
      <c r="Y73" s="318">
        <f t="shared" si="10"/>
        <v>0</v>
      </c>
      <c r="Z73" s="318">
        <f t="shared" si="11"/>
        <v>0</v>
      </c>
      <c r="AA73" s="318">
        <f t="shared" si="25"/>
        <v>0</v>
      </c>
      <c r="AB73" s="371">
        <f t="shared" si="13"/>
        <v>0</v>
      </c>
      <c r="AC73" s="706"/>
      <c r="AD73" s="373">
        <f t="shared" si="17"/>
        <v>0</v>
      </c>
      <c r="AE73" s="373">
        <f t="shared" si="14"/>
        <v>0</v>
      </c>
      <c r="AF73" s="325"/>
    </row>
    <row r="74" spans="1:34">
      <c r="A74" s="677"/>
      <c r="B74" s="665"/>
      <c r="C74" s="320"/>
      <c r="D74" s="367" t="str">
        <f>IF(ISNUMBER($A74),(VLOOKUP($A74,'DE MUTCD Signing Items'!$A$4:$F$2060,2,FALSE)),IF(ISTEXT($A74),(VLOOKUP($A74,'DE MUTCD Signing Items'!$A$4:$F$2060,2,FALSE))," "))</f>
        <v xml:space="preserve"> </v>
      </c>
      <c r="E74" s="321"/>
      <c r="F74" s="367" t="str">
        <f>IF(ISNUMBER($A74),(VLOOKUP($A74,'DE MUTCD Signing Items'!$A$4:$F$2060,3,FALSE)),IF(ISTEXT($A74),(VLOOKUP($A74,'DE MUTCD Signing Items'!$A$4:$F$2060,3,FALSE))," "))</f>
        <v xml:space="preserve"> </v>
      </c>
      <c r="G74" s="548" t="str">
        <f>IF(ISNUMBER($A74),(VLOOKUP($A74,'DE MUTCD Signing Items'!$A$4:$F$2060,4,FALSE)),IF(ISTEXT($A74),(VLOOKUP($A74,'DE MUTCD Signing Items'!$A$4:$F$2060,4,FALSE))," "))</f>
        <v xml:space="preserve"> </v>
      </c>
      <c r="H74" s="548" t="str">
        <f>IF(ISNUMBER($A74),(VLOOKUP($A74,'DE MUTCD Signing Items'!$A$4:$F$2060,5,FALSE)),IF(ISTEXT($A74),(VLOOKUP($A74,'DE MUTCD Signing Items'!$A$4:$F$2060,5,FALSE))," "))</f>
        <v xml:space="preserve"> </v>
      </c>
      <c r="I74" s="558" t="str">
        <f>IF(ISNUMBER($A74),(VLOOKUP($A74,'DE MUTCD Signing Items'!$A$4:$F$2060,6,FALSE)),IF(ISTEXT($A74),(VLOOKUP($A74,'DE MUTCD Signing Items'!$A$4:$F$2060,6,FALSE))," "))</f>
        <v xml:space="preserve"> </v>
      </c>
      <c r="J74" s="318" t="e">
        <f t="shared" si="0"/>
        <v>#VALUE!</v>
      </c>
      <c r="K74" s="369" t="str">
        <f t="shared" si="1"/>
        <v/>
      </c>
      <c r="L74" s="322"/>
      <c r="M74" s="318" t="b">
        <f t="shared" si="16"/>
        <v>0</v>
      </c>
      <c r="N74" s="373">
        <f t="shared" si="2"/>
        <v>0</v>
      </c>
      <c r="O74" s="372"/>
      <c r="P74" s="371">
        <f t="shared" si="3"/>
        <v>0</v>
      </c>
      <c r="Q74" s="323"/>
      <c r="R74" s="318" t="b">
        <f t="shared" si="4"/>
        <v>0</v>
      </c>
      <c r="S74" s="318">
        <f t="shared" si="5"/>
        <v>0</v>
      </c>
      <c r="T74" s="324">
        <f t="shared" si="6"/>
        <v>0</v>
      </c>
      <c r="U74" s="324">
        <f t="shared" si="7"/>
        <v>0</v>
      </c>
      <c r="V74" s="376" t="str">
        <f t="shared" si="18"/>
        <v/>
      </c>
      <c r="W74" s="376" t="str">
        <f t="shared" si="19"/>
        <v/>
      </c>
      <c r="X74" s="323"/>
      <c r="Y74" s="318">
        <f t="shared" si="10"/>
        <v>0</v>
      </c>
      <c r="Z74" s="318">
        <f t="shared" si="11"/>
        <v>0</v>
      </c>
      <c r="AA74" s="318">
        <f t="shared" si="25"/>
        <v>0</v>
      </c>
      <c r="AB74" s="371">
        <f t="shared" si="13"/>
        <v>0</v>
      </c>
      <c r="AC74" s="706"/>
      <c r="AD74" s="373">
        <f t="shared" si="17"/>
        <v>0</v>
      </c>
      <c r="AE74" s="373">
        <f t="shared" si="14"/>
        <v>0</v>
      </c>
      <c r="AF74" s="325"/>
    </row>
    <row r="75" spans="1:34">
      <c r="A75" s="677"/>
      <c r="B75" s="665"/>
      <c r="C75" s="320"/>
      <c r="D75" s="367" t="str">
        <f>IF(ISNUMBER($A75),(VLOOKUP($A75,'DE MUTCD Signing Items'!$A$4:$F$2060,2,FALSE)),IF(ISTEXT($A75),(VLOOKUP($A75,'DE MUTCD Signing Items'!$A$4:$F$2060,2,FALSE))," "))</f>
        <v xml:space="preserve"> </v>
      </c>
      <c r="E75" s="321"/>
      <c r="F75" s="367" t="str">
        <f>IF(ISNUMBER($A75),(VLOOKUP($A75,'DE MUTCD Signing Items'!$A$4:$F$2060,3,FALSE)),IF(ISTEXT($A75),(VLOOKUP($A75,'DE MUTCD Signing Items'!$A$4:$F$2060,3,FALSE))," "))</f>
        <v xml:space="preserve"> </v>
      </c>
      <c r="G75" s="548" t="str">
        <f>IF(ISNUMBER($A75),(VLOOKUP($A75,'DE MUTCD Signing Items'!$A$4:$F$2060,4,FALSE)),IF(ISTEXT($A75),(VLOOKUP($A75,'DE MUTCD Signing Items'!$A$4:$F$2060,4,FALSE))," "))</f>
        <v xml:space="preserve"> </v>
      </c>
      <c r="H75" s="548" t="str">
        <f>IF(ISNUMBER($A75),(VLOOKUP($A75,'DE MUTCD Signing Items'!$A$4:$F$2060,5,FALSE)),IF(ISTEXT($A75),(VLOOKUP($A75,'DE MUTCD Signing Items'!$A$4:$F$2060,5,FALSE))," "))</f>
        <v xml:space="preserve"> </v>
      </c>
      <c r="I75" s="558" t="str">
        <f>IF(ISNUMBER($A75),(VLOOKUP($A75,'DE MUTCD Signing Items'!$A$4:$F$2060,6,FALSE)),IF(ISTEXT($A75),(VLOOKUP($A75,'DE MUTCD Signing Items'!$A$4:$F$2060,6,FALSE))," "))</f>
        <v xml:space="preserve"> </v>
      </c>
      <c r="J75" s="318" t="e">
        <f t="shared" si="0"/>
        <v>#VALUE!</v>
      </c>
      <c r="K75" s="369" t="str">
        <f t="shared" si="1"/>
        <v/>
      </c>
      <c r="L75" s="322"/>
      <c r="M75" s="318" t="b">
        <f t="shared" si="16"/>
        <v>0</v>
      </c>
      <c r="N75" s="371">
        <f t="shared" si="2"/>
        <v>0</v>
      </c>
      <c r="O75" s="372"/>
      <c r="P75" s="371">
        <f t="shared" si="3"/>
        <v>0</v>
      </c>
      <c r="Q75" s="323"/>
      <c r="R75" s="318" t="b">
        <f t="shared" si="4"/>
        <v>0</v>
      </c>
      <c r="S75" s="318">
        <f t="shared" si="5"/>
        <v>0</v>
      </c>
      <c r="T75" s="324">
        <f t="shared" si="6"/>
        <v>0</v>
      </c>
      <c r="U75" s="324">
        <f t="shared" si="7"/>
        <v>0</v>
      </c>
      <c r="V75" s="376" t="str">
        <f t="shared" si="18"/>
        <v/>
      </c>
      <c r="W75" s="376" t="str">
        <f t="shared" si="19"/>
        <v/>
      </c>
      <c r="X75" s="323"/>
      <c r="Y75" s="318">
        <f t="shared" si="10"/>
        <v>0</v>
      </c>
      <c r="Z75" s="318">
        <f t="shared" si="11"/>
        <v>0</v>
      </c>
      <c r="AA75" s="318">
        <f t="shared" si="25"/>
        <v>0</v>
      </c>
      <c r="AB75" s="371">
        <f t="shared" si="13"/>
        <v>0</v>
      </c>
      <c r="AC75" s="706"/>
      <c r="AD75" s="373">
        <f t="shared" si="17"/>
        <v>0</v>
      </c>
      <c r="AE75" s="373">
        <f t="shared" si="14"/>
        <v>0</v>
      </c>
      <c r="AF75" s="325"/>
    </row>
    <row r="76" spans="1:34" ht="13.5" thickBot="1">
      <c r="A76" s="677"/>
      <c r="B76" s="666"/>
      <c r="C76" s="326"/>
      <c r="D76" s="368" t="str">
        <f>IF(ISNUMBER($A76),(VLOOKUP($A76,'DE MUTCD Signing Items'!$A$4:$F$2060,2,FALSE)),IF(ISTEXT($A76),(VLOOKUP($A76,'DE MUTCD Signing Items'!$A$4:$F$2060,2,FALSE))," "))</f>
        <v xml:space="preserve"> </v>
      </c>
      <c r="E76" s="327"/>
      <c r="F76" s="368" t="str">
        <f>IF(ISNUMBER($A76),(VLOOKUP($A76,'DE MUTCD Signing Items'!$A$4:$F$2060,3,FALSE)),IF(ISTEXT($A76),(VLOOKUP($A76,'DE MUTCD Signing Items'!$A$4:$F$2060,3,FALSE))," "))</f>
        <v xml:space="preserve"> </v>
      </c>
      <c r="G76" s="549" t="str">
        <f>IF(ISNUMBER($A76),(VLOOKUP($A76,'DE MUTCD Signing Items'!$A$4:$F$2060,4,FALSE)),IF(ISTEXT($A76),(VLOOKUP($A76,'DE MUTCD Signing Items'!$A$4:$F$2060,4,FALSE))," "))</f>
        <v xml:space="preserve"> </v>
      </c>
      <c r="H76" s="549" t="str">
        <f>IF(ISNUMBER($A76),(VLOOKUP($A76,'DE MUTCD Signing Items'!$A$4:$F$2060,5,FALSE)),IF(ISTEXT($A76),(VLOOKUP($A76,'DE MUTCD Signing Items'!$A$4:$F$2060,5,FALSE))," "))</f>
        <v xml:space="preserve"> </v>
      </c>
      <c r="I76" s="559" t="str">
        <f>IF(ISNUMBER($A76),(VLOOKUP($A76,'DE MUTCD Signing Items'!$A$4:$F$2060,6,FALSE)),IF(ISTEXT($A76),(VLOOKUP($A76,'DE MUTCD Signing Items'!$A$4:$F$2060,6,FALSE))," "))</f>
        <v xml:space="preserve"> </v>
      </c>
      <c r="J76" s="328" t="e">
        <f t="shared" si="0"/>
        <v>#VALUE!</v>
      </c>
      <c r="K76" s="370" t="str">
        <f t="shared" si="1"/>
        <v/>
      </c>
      <c r="L76" s="329"/>
      <c r="M76" s="328" t="b">
        <f>OR(L76="REMOVE", L76="REPOSITION", L76="RENEW")</f>
        <v>0</v>
      </c>
      <c r="N76" s="374">
        <f t="shared" si="2"/>
        <v>0</v>
      </c>
      <c r="O76" s="375"/>
      <c r="P76" s="374">
        <f t="shared" si="3"/>
        <v>0</v>
      </c>
      <c r="Q76" s="330"/>
      <c r="R76" s="328" t="b">
        <f t="shared" si="4"/>
        <v>0</v>
      </c>
      <c r="S76" s="328">
        <f t="shared" si="5"/>
        <v>0</v>
      </c>
      <c r="T76" s="331">
        <f t="shared" si="6"/>
        <v>0</v>
      </c>
      <c r="U76" s="331">
        <f t="shared" si="7"/>
        <v>0</v>
      </c>
      <c r="V76" s="377" t="str">
        <f t="shared" si="18"/>
        <v/>
      </c>
      <c r="W76" s="377" t="str">
        <f t="shared" si="19"/>
        <v/>
      </c>
      <c r="X76" s="330"/>
      <c r="Y76" s="328">
        <f t="shared" si="10"/>
        <v>0</v>
      </c>
      <c r="Z76" s="328">
        <f t="shared" si="11"/>
        <v>0</v>
      </c>
      <c r="AA76" s="328">
        <f t="shared" si="25"/>
        <v>0</v>
      </c>
      <c r="AB76" s="374">
        <f t="shared" si="13"/>
        <v>0</v>
      </c>
      <c r="AC76" s="707"/>
      <c r="AD76" s="379">
        <f t="shared" si="17"/>
        <v>0</v>
      </c>
      <c r="AE76" s="379">
        <f t="shared" si="14"/>
        <v>0</v>
      </c>
      <c r="AF76" s="332"/>
    </row>
    <row r="77" spans="1:34" ht="12.95" customHeight="1" thickBot="1">
      <c r="A77" s="678"/>
      <c r="B77" s="920" t="s">
        <v>884</v>
      </c>
      <c r="C77" s="921"/>
      <c r="D77" s="921"/>
      <c r="E77" s="921"/>
      <c r="F77" s="921"/>
      <c r="G77" s="921"/>
      <c r="H77" s="922"/>
      <c r="I77" s="663"/>
      <c r="J77" s="333"/>
      <c r="K77" s="681">
        <f>SUM(K17:K76)</f>
        <v>0</v>
      </c>
      <c r="L77" s="334"/>
      <c r="M77" s="335"/>
      <c r="N77" s="551">
        <f>SUM(N17:N76)</f>
        <v>0</v>
      </c>
      <c r="O77" s="550"/>
      <c r="P77" s="551">
        <f>SUM(P17:P76)</f>
        <v>0</v>
      </c>
      <c r="Q77" s="335"/>
      <c r="R77" s="335"/>
      <c r="S77" s="335"/>
      <c r="T77" s="203">
        <f>SUM(T17:T76)</f>
        <v>0</v>
      </c>
      <c r="U77" s="203">
        <f>SUM(U17:U76)</f>
        <v>0</v>
      </c>
      <c r="V77" s="551">
        <f>SUM(V17:V76)</f>
        <v>0</v>
      </c>
      <c r="W77" s="551">
        <f>SUM(W17:W76)</f>
        <v>0</v>
      </c>
      <c r="X77" s="203"/>
      <c r="Y77" s="335"/>
      <c r="Z77" s="335"/>
      <c r="AA77" s="335"/>
      <c r="AB77" s="685">
        <f>SUM(AB17:AB76)</f>
        <v>0</v>
      </c>
      <c r="AC77" s="682">
        <f>SUM(AC17:AC76)</f>
        <v>0</v>
      </c>
      <c r="AD77" s="551">
        <f>SUM(AD17:AD76)</f>
        <v>0</v>
      </c>
      <c r="AE77" s="551">
        <f>SUM(AE17:AE76)</f>
        <v>0</v>
      </c>
      <c r="AF77" s="336"/>
    </row>
    <row r="78" spans="1:34" ht="12.95" customHeight="1" thickTop="1" thickBot="1">
      <c r="A78" s="679"/>
      <c r="B78" s="667"/>
      <c r="C78" s="668"/>
      <c r="D78" s="668"/>
      <c r="E78" s="669"/>
      <c r="F78" s="669"/>
      <c r="G78" s="669"/>
      <c r="H78" s="669"/>
      <c r="I78" s="669"/>
      <c r="J78" s="669"/>
      <c r="K78" s="669"/>
      <c r="L78" s="669"/>
      <c r="M78" s="669"/>
      <c r="N78" s="669"/>
      <c r="O78" s="669"/>
      <c r="P78" s="669"/>
      <c r="Q78" s="669"/>
      <c r="R78" s="669"/>
      <c r="S78" s="669"/>
      <c r="T78" s="669"/>
      <c r="U78" s="669"/>
      <c r="V78" s="669"/>
      <c r="W78" s="669"/>
      <c r="X78" s="668"/>
      <c r="Y78" s="669"/>
      <c r="Z78" s="669"/>
      <c r="AA78" s="669"/>
      <c r="AB78" s="669"/>
      <c r="AC78" s="708"/>
      <c r="AD78" s="669"/>
      <c r="AE78" s="669"/>
      <c r="AF78" s="670"/>
    </row>
    <row r="79" spans="1:34" ht="21.75" customHeight="1" thickBot="1">
      <c r="A79" s="680"/>
      <c r="B79" s="931" t="s">
        <v>4646</v>
      </c>
      <c r="C79" s="932"/>
      <c r="D79" s="932"/>
      <c r="E79" s="932"/>
      <c r="F79" s="932"/>
      <c r="G79" s="932"/>
      <c r="H79" s="932"/>
      <c r="I79" s="932"/>
      <c r="J79" s="932"/>
      <c r="K79" s="932"/>
      <c r="L79" s="932"/>
      <c r="M79" s="932"/>
      <c r="N79" s="932"/>
      <c r="O79" s="932"/>
      <c r="P79" s="932"/>
      <c r="Q79" s="932"/>
      <c r="R79" s="932"/>
      <c r="S79" s="932"/>
      <c r="T79" s="932"/>
      <c r="U79" s="932"/>
      <c r="V79" s="932"/>
      <c r="W79" s="932"/>
      <c r="X79" s="932"/>
      <c r="Y79" s="932"/>
      <c r="Z79" s="932"/>
      <c r="AA79" s="932"/>
      <c r="AB79" s="932"/>
      <c r="AC79" s="932"/>
      <c r="AD79" s="932"/>
      <c r="AE79" s="932"/>
      <c r="AF79" s="933"/>
    </row>
    <row r="80" spans="1:34" ht="38.25" customHeight="1">
      <c r="A80" s="871" t="s">
        <v>868</v>
      </c>
      <c r="B80" s="878" t="s">
        <v>874</v>
      </c>
      <c r="C80" s="880" t="s">
        <v>4636</v>
      </c>
      <c r="D80" s="880" t="s">
        <v>504</v>
      </c>
      <c r="E80" s="865" t="s">
        <v>875</v>
      </c>
      <c r="F80" s="884" t="s">
        <v>608</v>
      </c>
      <c r="G80" s="865" t="s">
        <v>876</v>
      </c>
      <c r="H80" s="865" t="s">
        <v>877</v>
      </c>
      <c r="I80" s="865" t="s">
        <v>877</v>
      </c>
      <c r="J80" s="863" t="s">
        <v>4637</v>
      </c>
      <c r="K80" s="865" t="s">
        <v>878</v>
      </c>
      <c r="L80" s="875" t="s">
        <v>4917</v>
      </c>
      <c r="M80" s="876"/>
      <c r="N80" s="876"/>
      <c r="O80" s="876"/>
      <c r="P80" s="877"/>
      <c r="Q80" s="885" t="s">
        <v>4644</v>
      </c>
      <c r="R80" s="886"/>
      <c r="S80" s="886"/>
      <c r="T80" s="886"/>
      <c r="U80" s="886"/>
      <c r="V80" s="886"/>
      <c r="W80" s="887"/>
      <c r="X80" s="869" t="s">
        <v>879</v>
      </c>
      <c r="Y80" s="890" t="s">
        <v>537</v>
      </c>
      <c r="Z80" s="888" t="s">
        <v>880</v>
      </c>
      <c r="AA80" s="888" t="s">
        <v>881</v>
      </c>
      <c r="AB80" s="869" t="s">
        <v>4802</v>
      </c>
      <c r="AC80" s="897" t="s">
        <v>4877</v>
      </c>
      <c r="AD80" s="869" t="s">
        <v>4638</v>
      </c>
      <c r="AE80" s="869" t="s">
        <v>4639</v>
      </c>
      <c r="AF80" s="861" t="s">
        <v>869</v>
      </c>
    </row>
    <row r="81" spans="1:32" ht="25.5">
      <c r="A81" s="871"/>
      <c r="B81" s="879"/>
      <c r="C81" s="881"/>
      <c r="D81" s="882"/>
      <c r="E81" s="883"/>
      <c r="F81" s="866"/>
      <c r="G81" s="866"/>
      <c r="H81" s="866"/>
      <c r="I81" s="866"/>
      <c r="J81" s="864"/>
      <c r="K81" s="866"/>
      <c r="L81" s="662" t="s">
        <v>4630</v>
      </c>
      <c r="M81" s="318" t="s">
        <v>882</v>
      </c>
      <c r="N81" s="661" t="s">
        <v>870</v>
      </c>
      <c r="O81" s="318" t="s">
        <v>883</v>
      </c>
      <c r="P81" s="661" t="s">
        <v>871</v>
      </c>
      <c r="Q81" s="662" t="s">
        <v>4630</v>
      </c>
      <c r="R81" s="318" t="s">
        <v>882</v>
      </c>
      <c r="S81" s="319" t="s">
        <v>882</v>
      </c>
      <c r="T81" s="318" t="s">
        <v>870</v>
      </c>
      <c r="U81" s="318" t="s">
        <v>871</v>
      </c>
      <c r="V81" s="555" t="s">
        <v>870</v>
      </c>
      <c r="W81" s="555" t="s">
        <v>871</v>
      </c>
      <c r="X81" s="870"/>
      <c r="Y81" s="891"/>
      <c r="Z81" s="889"/>
      <c r="AA81" s="889"/>
      <c r="AB81" s="881"/>
      <c r="AC81" s="898"/>
      <c r="AD81" s="870"/>
      <c r="AE81" s="870"/>
      <c r="AF81" s="862"/>
    </row>
    <row r="82" spans="1:32">
      <c r="A82" s="677"/>
      <c r="B82" s="665"/>
      <c r="C82" s="320"/>
      <c r="D82" s="367" t="str">
        <f>IF(ISNUMBER($A82),(VLOOKUP($A82,'DE MUTCD Signing Items'!$A$4:$F$2060,2,FALSE)),IF(ISTEXT($A82),(VLOOKUP($A82,'DE MUTCD Signing Items'!$A$4:$F$2060,2,FALSE))," "))</f>
        <v xml:space="preserve"> </v>
      </c>
      <c r="E82" s="321"/>
      <c r="F82" s="367" t="str">
        <f>IF(ISNUMBER($A82),(VLOOKUP($A82,'DE MUTCD Signing Items'!$A$4:$F$2060,3,FALSE)),IF(ISTEXT($A82),(VLOOKUP($A82,'DE MUTCD Signing Items'!$A$4:$F$2060,3,FALSE))," "))</f>
        <v xml:space="preserve"> </v>
      </c>
      <c r="G82" s="548" t="str">
        <f>IF(ISNUMBER($A82),(VLOOKUP($A82,'DE MUTCD Signing Items'!$A$4:$F$2060,4,FALSE)),IF(ISTEXT($A82),(VLOOKUP($A82,'DE MUTCD Signing Items'!$A$4:$F$2060,4,FALSE))," "))</f>
        <v xml:space="preserve"> </v>
      </c>
      <c r="H82" s="548" t="str">
        <f>IF(ISNUMBER($A82),(VLOOKUP($A82,'DE MUTCD Signing Items'!$A$4:$F$2060,5,FALSE)),IF(ISTEXT($A82),(VLOOKUP($A82,'DE MUTCD Signing Items'!$A$4:$F$2060,5,FALSE))," "))</f>
        <v xml:space="preserve"> </v>
      </c>
      <c r="I82" s="558" t="str">
        <f>IF(ISNUMBER($A82),(VLOOKUP($A82,'DE MUTCD Signing Items'!$A$4:$F$2060,6,FALSE)),IF(ISTEXT($A82),(VLOOKUP($A82,'DE MUTCD Signing Items'!$A$4:$F$2060,6,FALSE))," "))</f>
        <v xml:space="preserve"> </v>
      </c>
      <c r="J82" s="318" t="e">
        <f>IF(I82=0,(G82*H82/144)*E82,I82*E82)</f>
        <v>#VALUE!</v>
      </c>
      <c r="K82" s="369" t="str">
        <f t="shared" ref="K82:K141" si="48">IF(ISERROR(IF(OR(L82="REMAIN",L82="REMOVE",L82="REPOSITION",Q82="REMAIN",Q82="REMOVE",Q82="REPOSITION"),"",J82)),"",IF(OR(L82="REMAIN",L82="REMOVE",L82="REPOSITION",Q82="REMAIN",Q82="REMOVE",Q82="REPOSITION"),"",J82))</f>
        <v/>
      </c>
      <c r="L82" s="322"/>
      <c r="M82" s="318" t="b">
        <f>OR(L82="REMOVE", L82="REPOSITION", L82="RENEW")</f>
        <v>0</v>
      </c>
      <c r="N82" s="371">
        <f t="shared" ref="N82:N141" si="49">IF(OR($L82="REMOVE",$L82="REPOSITION",$L82="RENEW"),$E82,0)</f>
        <v>0</v>
      </c>
      <c r="O82" s="372"/>
      <c r="P82" s="371">
        <f t="shared" ref="P82:P141" si="50">IF(OR($L82="REPOSITION",$L82="RENEW",$L82="NEW",$L82="ADD TO ASSEMBLY"),$E82,0)</f>
        <v>0</v>
      </c>
      <c r="Q82" s="323"/>
      <c r="R82" s="318" t="b">
        <f t="shared" ref="R82:R141" si="51">OR(Q82="REMOVE", Q82="REPOSITION", Q82="RENEW")</f>
        <v>0</v>
      </c>
      <c r="S82" s="318">
        <f t="shared" ref="S82" si="52">IF(R82=TRUE, 1,0)</f>
        <v>0</v>
      </c>
      <c r="T82" s="324">
        <f t="shared" ref="T82:T141" si="53">IF(OR($Q82="REMOVE",$Q82="REPOSITION"),$E82*2,0)</f>
        <v>0</v>
      </c>
      <c r="U82" s="324">
        <f t="shared" ref="U82:U141" si="54">IF(OR($Q82="REPOSITION",$Q82="NEW"),$E82*2,0)</f>
        <v>0</v>
      </c>
      <c r="V82" s="376" t="str">
        <f t="shared" ref="V82:V141" si="55">IF(OR(Q82="REMOVE",Q82="REPOSITION",Q82="RENEW"),$J82,"")</f>
        <v/>
      </c>
      <c r="W82" s="376" t="str">
        <f t="shared" ref="W82:W141" si="56">IF(OR(Q82="REPOSITION",Q82="RENEW",Q82="NEW",Q82="ADD TO ASSEMBLY"),$J82,"")</f>
        <v/>
      </c>
      <c r="X82" s="323"/>
      <c r="Y82" s="318">
        <f t="shared" ref="Y82:Y142" si="57">IF(X82="SOIL",(P82+U82),0)</f>
        <v>0</v>
      </c>
      <c r="Z82" s="318">
        <f t="shared" ref="Z82:Z141" si="58">IF(L82="NEW",(P82),0)</f>
        <v>0</v>
      </c>
      <c r="AA82" s="318">
        <f t="shared" ref="AA82:AA141" si="59">IF(Q82="NEW",(U82),0)</f>
        <v>0</v>
      </c>
      <c r="AB82" s="371">
        <f>SUM(Z82:AA82)</f>
        <v>0</v>
      </c>
      <c r="AC82" s="706"/>
      <c r="AD82" s="373">
        <f>IF(X82="EX. CONCRETE",(P82+U82),0)</f>
        <v>0</v>
      </c>
      <c r="AE82" s="373">
        <f t="shared" ref="AE82:AE141" si="60">IF(X82="BITUMINOUS",(P82+U82),0)</f>
        <v>0</v>
      </c>
      <c r="AF82" s="325"/>
    </row>
    <row r="83" spans="1:32">
      <c r="A83" s="677"/>
      <c r="B83" s="665"/>
      <c r="C83" s="320"/>
      <c r="D83" s="367" t="str">
        <f>IF(ISNUMBER($A83),(VLOOKUP($A83,'DE MUTCD Signing Items'!$A$4:$F$2060,2,FALSE)),IF(ISTEXT($A83),(VLOOKUP($A83,'DE MUTCD Signing Items'!$A$4:$F$2060,2,FALSE))," "))</f>
        <v xml:space="preserve"> </v>
      </c>
      <c r="E83" s="321"/>
      <c r="F83" s="367" t="str">
        <f>IF(ISNUMBER($A83),(VLOOKUP($A83,'DE MUTCD Signing Items'!$A$4:$F$2060,3,FALSE)),IF(ISTEXT($A83),(VLOOKUP($A83,'DE MUTCD Signing Items'!$A$4:$F$2060,3,FALSE))," "))</f>
        <v xml:space="preserve"> </v>
      </c>
      <c r="G83" s="548" t="str">
        <f>IF(ISNUMBER($A83),(VLOOKUP($A83,'DE MUTCD Signing Items'!$A$4:$F$2060,4,FALSE)),IF(ISTEXT($A83),(VLOOKUP($A83,'DE MUTCD Signing Items'!$A$4:$F$2060,4,FALSE))," "))</f>
        <v xml:space="preserve"> </v>
      </c>
      <c r="H83" s="548" t="str">
        <f>IF(ISNUMBER($A83),(VLOOKUP($A83,'DE MUTCD Signing Items'!$A$4:$F$2060,5,FALSE)),IF(ISTEXT($A83),(VLOOKUP($A83,'DE MUTCD Signing Items'!$A$4:$F$2060,5,FALSE))," "))</f>
        <v xml:space="preserve"> </v>
      </c>
      <c r="I83" s="558" t="str">
        <f>IF(ISNUMBER($A83),(VLOOKUP($A83,'DE MUTCD Signing Items'!$A$4:$F$2060,6,FALSE)),IF(ISTEXT($A83),(VLOOKUP($A83,'DE MUTCD Signing Items'!$A$4:$F$2060,6,FALSE))," "))</f>
        <v xml:space="preserve"> </v>
      </c>
      <c r="J83" s="318" t="e">
        <f t="shared" ref="J83:J141" si="61">IF(I83=0,(G83*H83/144)*E83,I83*E83)</f>
        <v>#VALUE!</v>
      </c>
      <c r="K83" s="369" t="str">
        <f t="shared" si="48"/>
        <v/>
      </c>
      <c r="L83" s="322"/>
      <c r="M83" s="318" t="b">
        <f t="shared" ref="M83:M140" si="62">OR(L83="REMOVE", L83="REPOSITION", L83="RENEW")</f>
        <v>0</v>
      </c>
      <c r="N83" s="373">
        <f t="shared" si="49"/>
        <v>0</v>
      </c>
      <c r="O83" s="372"/>
      <c r="P83" s="371">
        <f t="shared" si="50"/>
        <v>0</v>
      </c>
      <c r="Q83" s="323"/>
      <c r="R83" s="318" t="b">
        <f t="shared" si="51"/>
        <v>0</v>
      </c>
      <c r="S83" s="318">
        <f>IF(R83=TRUE, 1,0)</f>
        <v>0</v>
      </c>
      <c r="T83" s="324">
        <f t="shared" si="53"/>
        <v>0</v>
      </c>
      <c r="U83" s="324">
        <f t="shared" si="54"/>
        <v>0</v>
      </c>
      <c r="V83" s="376" t="str">
        <f t="shared" si="55"/>
        <v/>
      </c>
      <c r="W83" s="376" t="str">
        <f t="shared" si="56"/>
        <v/>
      </c>
      <c r="X83" s="323"/>
      <c r="Y83" s="318">
        <f t="shared" si="57"/>
        <v>0</v>
      </c>
      <c r="Z83" s="318">
        <f t="shared" si="58"/>
        <v>0</v>
      </c>
      <c r="AA83" s="318">
        <f t="shared" si="59"/>
        <v>0</v>
      </c>
      <c r="AB83" s="371">
        <f t="shared" ref="AB83:AB141" si="63">SUM(Z83:AA83)</f>
        <v>0</v>
      </c>
      <c r="AC83" s="706"/>
      <c r="AD83" s="373">
        <f t="shared" ref="AD83:AD141" si="64">IF(X83="EX. CONCRETE",(P83+U83),0)</f>
        <v>0</v>
      </c>
      <c r="AE83" s="373">
        <f t="shared" si="60"/>
        <v>0</v>
      </c>
      <c r="AF83" s="325"/>
    </row>
    <row r="84" spans="1:32">
      <c r="A84" s="677"/>
      <c r="B84" s="665"/>
      <c r="C84" s="320"/>
      <c r="D84" s="367" t="str">
        <f>IF(ISNUMBER($A84),(VLOOKUP($A84,'DE MUTCD Signing Items'!$A$4:$F$2060,2,FALSE)),IF(ISTEXT($A84),(VLOOKUP($A84,'DE MUTCD Signing Items'!$A$4:$F$2060,2,FALSE))," "))</f>
        <v xml:space="preserve"> </v>
      </c>
      <c r="E84" s="321"/>
      <c r="F84" s="367" t="str">
        <f>IF(ISNUMBER($A84),(VLOOKUP($A84,'DE MUTCD Signing Items'!$A$4:$F$2060,3,FALSE)),IF(ISTEXT($A84),(VLOOKUP($A84,'DE MUTCD Signing Items'!$A$4:$F$2060,3,FALSE))," "))</f>
        <v xml:space="preserve"> </v>
      </c>
      <c r="G84" s="548" t="str">
        <f>IF(ISNUMBER($A84),(VLOOKUP($A84,'DE MUTCD Signing Items'!$A$4:$F$2060,4,FALSE)),IF(ISTEXT($A84),(VLOOKUP($A84,'DE MUTCD Signing Items'!$A$4:$F$2060,4,FALSE))," "))</f>
        <v xml:space="preserve"> </v>
      </c>
      <c r="H84" s="548" t="str">
        <f>IF(ISNUMBER($A84),(VLOOKUP($A84,'DE MUTCD Signing Items'!$A$4:$F$2060,5,FALSE)),IF(ISTEXT($A84),(VLOOKUP($A84,'DE MUTCD Signing Items'!$A$4:$F$2060,5,FALSE))," "))</f>
        <v xml:space="preserve"> </v>
      </c>
      <c r="I84" s="558" t="str">
        <f>IF(ISNUMBER($A84),(VLOOKUP($A84,'DE MUTCD Signing Items'!$A$4:$F$2060,6,FALSE)),IF(ISTEXT($A84),(VLOOKUP($A84,'DE MUTCD Signing Items'!$A$4:$F$2060,6,FALSE))," "))</f>
        <v xml:space="preserve"> </v>
      </c>
      <c r="J84" s="318" t="e">
        <f t="shared" si="61"/>
        <v>#VALUE!</v>
      </c>
      <c r="K84" s="369" t="str">
        <f t="shared" si="48"/>
        <v/>
      </c>
      <c r="L84" s="322"/>
      <c r="M84" s="318" t="b">
        <f t="shared" si="62"/>
        <v>0</v>
      </c>
      <c r="N84" s="373">
        <f t="shared" si="49"/>
        <v>0</v>
      </c>
      <c r="O84" s="372"/>
      <c r="P84" s="371">
        <f t="shared" si="50"/>
        <v>0</v>
      </c>
      <c r="Q84" s="323"/>
      <c r="R84" s="318" t="b">
        <f t="shared" si="51"/>
        <v>0</v>
      </c>
      <c r="S84" s="318">
        <f t="shared" ref="S84:S141" si="65">IF(R84=TRUE, 1,0)</f>
        <v>0</v>
      </c>
      <c r="T84" s="324">
        <f t="shared" si="53"/>
        <v>0</v>
      </c>
      <c r="U84" s="324">
        <f t="shared" si="54"/>
        <v>0</v>
      </c>
      <c r="V84" s="376" t="str">
        <f t="shared" si="55"/>
        <v/>
      </c>
      <c r="W84" s="376" t="str">
        <f t="shared" si="56"/>
        <v/>
      </c>
      <c r="X84" s="323"/>
      <c r="Y84" s="318">
        <f t="shared" si="57"/>
        <v>0</v>
      </c>
      <c r="Z84" s="318">
        <f t="shared" si="58"/>
        <v>0</v>
      </c>
      <c r="AA84" s="318">
        <f t="shared" si="59"/>
        <v>0</v>
      </c>
      <c r="AB84" s="371">
        <f t="shared" si="63"/>
        <v>0</v>
      </c>
      <c r="AC84" s="706"/>
      <c r="AD84" s="373">
        <f t="shared" si="64"/>
        <v>0</v>
      </c>
      <c r="AE84" s="373">
        <f t="shared" si="60"/>
        <v>0</v>
      </c>
      <c r="AF84" s="325"/>
    </row>
    <row r="85" spans="1:32">
      <c r="A85" s="677"/>
      <c r="B85" s="665"/>
      <c r="C85" s="320"/>
      <c r="D85" s="367" t="str">
        <f>IF(ISNUMBER($A85),(VLOOKUP($A85,'DE MUTCD Signing Items'!$A$4:$F$2060,2,FALSE)),IF(ISTEXT($A85),(VLOOKUP($A85,'DE MUTCD Signing Items'!$A$4:$F$2060,2,FALSE))," "))</f>
        <v xml:space="preserve"> </v>
      </c>
      <c r="E85" s="321"/>
      <c r="F85" s="367" t="str">
        <f>IF(ISNUMBER($A85),(VLOOKUP($A85,'DE MUTCD Signing Items'!$A$4:$F$2060,3,FALSE)),IF(ISTEXT($A85),(VLOOKUP($A85,'DE MUTCD Signing Items'!$A$4:$F$2060,3,FALSE))," "))</f>
        <v xml:space="preserve"> </v>
      </c>
      <c r="G85" s="548" t="str">
        <f>IF(ISNUMBER($A85),(VLOOKUP($A85,'DE MUTCD Signing Items'!$A$4:$F$2060,4,FALSE)),IF(ISTEXT($A85),(VLOOKUP($A85,'DE MUTCD Signing Items'!$A$4:$F$2060,4,FALSE))," "))</f>
        <v xml:space="preserve"> </v>
      </c>
      <c r="H85" s="548" t="str">
        <f>IF(ISNUMBER($A85),(VLOOKUP($A85,'DE MUTCD Signing Items'!$A$4:$F$2060,5,FALSE)),IF(ISTEXT($A85),(VLOOKUP($A85,'DE MUTCD Signing Items'!$A$4:$F$2060,5,FALSE))," "))</f>
        <v xml:space="preserve"> </v>
      </c>
      <c r="I85" s="558" t="str">
        <f>IF(ISNUMBER($A85),(VLOOKUP($A85,'DE MUTCD Signing Items'!$A$4:$F$2060,6,FALSE)),IF(ISTEXT($A85),(VLOOKUP($A85,'DE MUTCD Signing Items'!$A$4:$F$2060,6,FALSE))," "))</f>
        <v xml:space="preserve"> </v>
      </c>
      <c r="J85" s="318" t="e">
        <f t="shared" si="61"/>
        <v>#VALUE!</v>
      </c>
      <c r="K85" s="369" t="str">
        <f t="shared" si="48"/>
        <v/>
      </c>
      <c r="L85" s="322"/>
      <c r="M85" s="318" t="b">
        <f t="shared" si="62"/>
        <v>0</v>
      </c>
      <c r="N85" s="373">
        <f t="shared" si="49"/>
        <v>0</v>
      </c>
      <c r="O85" s="372"/>
      <c r="P85" s="371">
        <f t="shared" si="50"/>
        <v>0</v>
      </c>
      <c r="Q85" s="323"/>
      <c r="R85" s="318" t="b">
        <f t="shared" si="51"/>
        <v>0</v>
      </c>
      <c r="S85" s="318">
        <f t="shared" si="65"/>
        <v>0</v>
      </c>
      <c r="T85" s="324">
        <f t="shared" si="53"/>
        <v>0</v>
      </c>
      <c r="U85" s="324">
        <f t="shared" si="54"/>
        <v>0</v>
      </c>
      <c r="V85" s="376" t="str">
        <f t="shared" si="55"/>
        <v/>
      </c>
      <c r="W85" s="376" t="str">
        <f t="shared" si="56"/>
        <v/>
      </c>
      <c r="X85" s="323"/>
      <c r="Y85" s="318">
        <f t="shared" si="57"/>
        <v>0</v>
      </c>
      <c r="Z85" s="318">
        <f t="shared" si="58"/>
        <v>0</v>
      </c>
      <c r="AA85" s="318">
        <f t="shared" si="59"/>
        <v>0</v>
      </c>
      <c r="AB85" s="371">
        <f t="shared" si="63"/>
        <v>0</v>
      </c>
      <c r="AC85" s="706"/>
      <c r="AD85" s="373">
        <f t="shared" si="64"/>
        <v>0</v>
      </c>
      <c r="AE85" s="373">
        <f t="shared" si="60"/>
        <v>0</v>
      </c>
      <c r="AF85" s="325"/>
    </row>
    <row r="86" spans="1:32">
      <c r="A86" s="677"/>
      <c r="B86" s="665"/>
      <c r="C86" s="320"/>
      <c r="D86" s="367" t="str">
        <f>IF(ISNUMBER($A86),(VLOOKUP($A86,'DE MUTCD Signing Items'!$A$4:$F$2060,2,FALSE)),IF(ISTEXT($A86),(VLOOKUP($A86,'DE MUTCD Signing Items'!$A$4:$F$2060,2,FALSE))," "))</f>
        <v xml:space="preserve"> </v>
      </c>
      <c r="E86" s="321"/>
      <c r="F86" s="367" t="str">
        <f>IF(ISNUMBER($A86),(VLOOKUP($A86,'DE MUTCD Signing Items'!$A$4:$F$2060,3,FALSE)),IF(ISTEXT($A86),(VLOOKUP($A86,'DE MUTCD Signing Items'!$A$4:$F$2060,3,FALSE))," "))</f>
        <v xml:space="preserve"> </v>
      </c>
      <c r="G86" s="548" t="str">
        <f>IF(ISNUMBER($A86),(VLOOKUP($A86,'DE MUTCD Signing Items'!$A$4:$F$2060,4,FALSE)),IF(ISTEXT($A86),(VLOOKUP($A86,'DE MUTCD Signing Items'!$A$4:$F$2060,4,FALSE))," "))</f>
        <v xml:space="preserve"> </v>
      </c>
      <c r="H86" s="548" t="str">
        <f>IF(ISNUMBER($A86),(VLOOKUP($A86,'DE MUTCD Signing Items'!$A$4:$F$2060,5,FALSE)),IF(ISTEXT($A86),(VLOOKUP($A86,'DE MUTCD Signing Items'!$A$4:$F$2060,5,FALSE))," "))</f>
        <v xml:space="preserve"> </v>
      </c>
      <c r="I86" s="558" t="str">
        <f>IF(ISNUMBER($A86),(VLOOKUP($A86,'DE MUTCD Signing Items'!$A$4:$F$2060,6,FALSE)),IF(ISTEXT($A86),(VLOOKUP($A86,'DE MUTCD Signing Items'!$A$4:$F$2060,6,FALSE))," "))</f>
        <v xml:space="preserve"> </v>
      </c>
      <c r="J86" s="318" t="e">
        <f t="shared" si="61"/>
        <v>#VALUE!</v>
      </c>
      <c r="K86" s="369" t="str">
        <f t="shared" si="48"/>
        <v/>
      </c>
      <c r="L86" s="322"/>
      <c r="M86" s="318" t="b">
        <f t="shared" si="62"/>
        <v>0</v>
      </c>
      <c r="N86" s="373">
        <f t="shared" si="49"/>
        <v>0</v>
      </c>
      <c r="O86" s="372"/>
      <c r="P86" s="371">
        <f t="shared" si="50"/>
        <v>0</v>
      </c>
      <c r="Q86" s="323"/>
      <c r="R86" s="318" t="b">
        <f t="shared" si="51"/>
        <v>0</v>
      </c>
      <c r="S86" s="318">
        <f t="shared" si="65"/>
        <v>0</v>
      </c>
      <c r="T86" s="324">
        <f t="shared" si="53"/>
        <v>0</v>
      </c>
      <c r="U86" s="324">
        <f t="shared" si="54"/>
        <v>0</v>
      </c>
      <c r="V86" s="376" t="str">
        <f t="shared" si="55"/>
        <v/>
      </c>
      <c r="W86" s="376" t="str">
        <f t="shared" si="56"/>
        <v/>
      </c>
      <c r="X86" s="323"/>
      <c r="Y86" s="318">
        <f t="shared" si="57"/>
        <v>0</v>
      </c>
      <c r="Z86" s="318">
        <f t="shared" si="58"/>
        <v>0</v>
      </c>
      <c r="AA86" s="318">
        <f t="shared" si="59"/>
        <v>0</v>
      </c>
      <c r="AB86" s="371">
        <f t="shared" si="63"/>
        <v>0</v>
      </c>
      <c r="AC86" s="706"/>
      <c r="AD86" s="373">
        <f t="shared" si="64"/>
        <v>0</v>
      </c>
      <c r="AE86" s="373">
        <f t="shared" si="60"/>
        <v>0</v>
      </c>
      <c r="AF86" s="325"/>
    </row>
    <row r="87" spans="1:32">
      <c r="A87" s="677"/>
      <c r="B87" s="665"/>
      <c r="C87" s="320"/>
      <c r="D87" s="367" t="str">
        <f>IF(ISNUMBER($A87),(VLOOKUP($A87,'DE MUTCD Signing Items'!$A$4:$F$2060,2,FALSE)),IF(ISTEXT($A87),(VLOOKUP($A87,'DE MUTCD Signing Items'!$A$4:$F$2060,2,FALSE))," "))</f>
        <v xml:space="preserve"> </v>
      </c>
      <c r="E87" s="321"/>
      <c r="F87" s="367" t="str">
        <f>IF(ISNUMBER($A87),(VLOOKUP($A87,'DE MUTCD Signing Items'!$A$4:$F$2060,3,FALSE)),IF(ISTEXT($A87),(VLOOKUP($A87,'DE MUTCD Signing Items'!$A$4:$F$2060,3,FALSE))," "))</f>
        <v xml:space="preserve"> </v>
      </c>
      <c r="G87" s="548" t="str">
        <f>IF(ISNUMBER($A87),(VLOOKUP($A87,'DE MUTCD Signing Items'!$A$4:$F$2060,4,FALSE)),IF(ISTEXT($A87),(VLOOKUP($A87,'DE MUTCD Signing Items'!$A$4:$F$2060,4,FALSE))," "))</f>
        <v xml:space="preserve"> </v>
      </c>
      <c r="H87" s="548" t="str">
        <f>IF(ISNUMBER($A87),(VLOOKUP($A87,'DE MUTCD Signing Items'!$A$4:$F$2060,5,FALSE)),IF(ISTEXT($A87),(VLOOKUP($A87,'DE MUTCD Signing Items'!$A$4:$F$2060,5,FALSE))," "))</f>
        <v xml:space="preserve"> </v>
      </c>
      <c r="I87" s="558" t="str">
        <f>IF(ISNUMBER($A87),(VLOOKUP($A87,'DE MUTCD Signing Items'!$A$4:$F$2060,6,FALSE)),IF(ISTEXT($A87),(VLOOKUP($A87,'DE MUTCD Signing Items'!$A$4:$F$2060,6,FALSE))," "))</f>
        <v xml:space="preserve"> </v>
      </c>
      <c r="J87" s="318" t="e">
        <f t="shared" si="61"/>
        <v>#VALUE!</v>
      </c>
      <c r="K87" s="369" t="str">
        <f t="shared" si="48"/>
        <v/>
      </c>
      <c r="L87" s="322"/>
      <c r="M87" s="318" t="b">
        <f t="shared" si="62"/>
        <v>0</v>
      </c>
      <c r="N87" s="373">
        <f t="shared" si="49"/>
        <v>0</v>
      </c>
      <c r="O87" s="372"/>
      <c r="P87" s="371">
        <f t="shared" si="50"/>
        <v>0</v>
      </c>
      <c r="Q87" s="323"/>
      <c r="R87" s="318" t="b">
        <f t="shared" si="51"/>
        <v>0</v>
      </c>
      <c r="S87" s="318">
        <f t="shared" si="65"/>
        <v>0</v>
      </c>
      <c r="T87" s="324">
        <f t="shared" si="53"/>
        <v>0</v>
      </c>
      <c r="U87" s="324">
        <f t="shared" si="54"/>
        <v>0</v>
      </c>
      <c r="V87" s="376" t="str">
        <f t="shared" si="55"/>
        <v/>
      </c>
      <c r="W87" s="376" t="str">
        <f t="shared" si="56"/>
        <v/>
      </c>
      <c r="X87" s="323"/>
      <c r="Y87" s="318">
        <f t="shared" si="57"/>
        <v>0</v>
      </c>
      <c r="Z87" s="318">
        <f t="shared" si="58"/>
        <v>0</v>
      </c>
      <c r="AA87" s="318">
        <f t="shared" si="59"/>
        <v>0</v>
      </c>
      <c r="AB87" s="371">
        <f t="shared" si="63"/>
        <v>0</v>
      </c>
      <c r="AC87" s="706"/>
      <c r="AD87" s="373">
        <f t="shared" si="64"/>
        <v>0</v>
      </c>
      <c r="AE87" s="373">
        <f t="shared" si="60"/>
        <v>0</v>
      </c>
      <c r="AF87" s="325"/>
    </row>
    <row r="88" spans="1:32">
      <c r="A88" s="677"/>
      <c r="B88" s="665"/>
      <c r="C88" s="320"/>
      <c r="D88" s="367" t="str">
        <f>IF(ISNUMBER($A88),(VLOOKUP($A88,'DE MUTCD Signing Items'!$A$4:$F$2060,2,FALSE)),IF(ISTEXT($A88),(VLOOKUP($A88,'DE MUTCD Signing Items'!$A$4:$F$2060,2,FALSE))," "))</f>
        <v xml:space="preserve"> </v>
      </c>
      <c r="E88" s="321"/>
      <c r="F88" s="367" t="str">
        <f>IF(ISNUMBER($A88),(VLOOKUP($A88,'DE MUTCD Signing Items'!$A$4:$F$2060,3,FALSE)),IF(ISTEXT($A88),(VLOOKUP($A88,'DE MUTCD Signing Items'!$A$4:$F$2060,3,FALSE))," "))</f>
        <v xml:space="preserve"> </v>
      </c>
      <c r="G88" s="548" t="str">
        <f>IF(ISNUMBER($A88),(VLOOKUP($A88,'DE MUTCD Signing Items'!$A$4:$F$2060,4,FALSE)),IF(ISTEXT($A88),(VLOOKUP($A88,'DE MUTCD Signing Items'!$A$4:$F$2060,4,FALSE))," "))</f>
        <v xml:space="preserve"> </v>
      </c>
      <c r="H88" s="548" t="str">
        <f>IF(ISNUMBER($A88),(VLOOKUP($A88,'DE MUTCD Signing Items'!$A$4:$F$2060,5,FALSE)),IF(ISTEXT($A88),(VLOOKUP($A88,'DE MUTCD Signing Items'!$A$4:$F$2060,5,FALSE))," "))</f>
        <v xml:space="preserve"> </v>
      </c>
      <c r="I88" s="558" t="str">
        <f>IF(ISNUMBER($A88),(VLOOKUP($A88,'DE MUTCD Signing Items'!$A$4:$F$2060,6,FALSE)),IF(ISTEXT($A88),(VLOOKUP($A88,'DE MUTCD Signing Items'!$A$4:$F$2060,6,FALSE))," "))</f>
        <v xml:space="preserve"> </v>
      </c>
      <c r="J88" s="318" t="e">
        <f t="shared" si="61"/>
        <v>#VALUE!</v>
      </c>
      <c r="K88" s="369" t="str">
        <f t="shared" si="48"/>
        <v/>
      </c>
      <c r="L88" s="322"/>
      <c r="M88" s="318" t="b">
        <f t="shared" si="62"/>
        <v>0</v>
      </c>
      <c r="N88" s="373">
        <f t="shared" si="49"/>
        <v>0</v>
      </c>
      <c r="O88" s="372"/>
      <c r="P88" s="371">
        <f t="shared" si="50"/>
        <v>0</v>
      </c>
      <c r="Q88" s="323"/>
      <c r="R88" s="318" t="b">
        <f t="shared" si="51"/>
        <v>0</v>
      </c>
      <c r="S88" s="318">
        <f t="shared" si="65"/>
        <v>0</v>
      </c>
      <c r="T88" s="324">
        <f t="shared" si="53"/>
        <v>0</v>
      </c>
      <c r="U88" s="324">
        <f t="shared" si="54"/>
        <v>0</v>
      </c>
      <c r="V88" s="376" t="str">
        <f t="shared" si="55"/>
        <v/>
      </c>
      <c r="W88" s="376" t="str">
        <f t="shared" si="56"/>
        <v/>
      </c>
      <c r="X88" s="323"/>
      <c r="Y88" s="318">
        <f t="shared" si="57"/>
        <v>0</v>
      </c>
      <c r="Z88" s="318">
        <f t="shared" si="58"/>
        <v>0</v>
      </c>
      <c r="AA88" s="318">
        <f t="shared" si="59"/>
        <v>0</v>
      </c>
      <c r="AB88" s="371">
        <f t="shared" si="63"/>
        <v>0</v>
      </c>
      <c r="AC88" s="706"/>
      <c r="AD88" s="373">
        <f t="shared" si="64"/>
        <v>0</v>
      </c>
      <c r="AE88" s="373">
        <f t="shared" si="60"/>
        <v>0</v>
      </c>
      <c r="AF88" s="325"/>
    </row>
    <row r="89" spans="1:32">
      <c r="A89" s="677"/>
      <c r="B89" s="665"/>
      <c r="C89" s="320"/>
      <c r="D89" s="367" t="str">
        <f>IF(ISNUMBER($A89),(VLOOKUP($A89,'DE MUTCD Signing Items'!$A$4:$F$2060,2,FALSE)),IF(ISTEXT($A89),(VLOOKUP($A89,'DE MUTCD Signing Items'!$A$4:$F$2060,2,FALSE))," "))</f>
        <v xml:space="preserve"> </v>
      </c>
      <c r="E89" s="321"/>
      <c r="F89" s="367" t="str">
        <f>IF(ISNUMBER($A89),(VLOOKUP($A89,'DE MUTCD Signing Items'!$A$4:$F$2060,3,FALSE)),IF(ISTEXT($A89),(VLOOKUP($A89,'DE MUTCD Signing Items'!$A$4:$F$2060,3,FALSE))," "))</f>
        <v xml:space="preserve"> </v>
      </c>
      <c r="G89" s="548" t="str">
        <f>IF(ISNUMBER($A89),(VLOOKUP($A89,'DE MUTCD Signing Items'!$A$4:$F$2060,4,FALSE)),IF(ISTEXT($A89),(VLOOKUP($A89,'DE MUTCD Signing Items'!$A$4:$F$2060,4,FALSE))," "))</f>
        <v xml:space="preserve"> </v>
      </c>
      <c r="H89" s="548" t="str">
        <f>IF(ISNUMBER($A89),(VLOOKUP($A89,'DE MUTCD Signing Items'!$A$4:$F$2060,5,FALSE)),IF(ISTEXT($A89),(VLOOKUP($A89,'DE MUTCD Signing Items'!$A$4:$F$2060,5,FALSE))," "))</f>
        <v xml:space="preserve"> </v>
      </c>
      <c r="I89" s="558" t="str">
        <f>IF(ISNUMBER($A89),(VLOOKUP($A89,'DE MUTCD Signing Items'!$A$4:$F$2060,6,FALSE)),IF(ISTEXT($A89),(VLOOKUP($A89,'DE MUTCD Signing Items'!$A$4:$F$2060,6,FALSE))," "))</f>
        <v xml:space="preserve"> </v>
      </c>
      <c r="J89" s="318" t="e">
        <f t="shared" si="61"/>
        <v>#VALUE!</v>
      </c>
      <c r="K89" s="369" t="str">
        <f t="shared" si="48"/>
        <v/>
      </c>
      <c r="L89" s="322"/>
      <c r="M89" s="318" t="b">
        <f t="shared" si="62"/>
        <v>0</v>
      </c>
      <c r="N89" s="373">
        <f t="shared" si="49"/>
        <v>0</v>
      </c>
      <c r="O89" s="372"/>
      <c r="P89" s="371">
        <f t="shared" si="50"/>
        <v>0</v>
      </c>
      <c r="Q89" s="323"/>
      <c r="R89" s="318" t="b">
        <f t="shared" si="51"/>
        <v>0</v>
      </c>
      <c r="S89" s="318">
        <f t="shared" si="65"/>
        <v>0</v>
      </c>
      <c r="T89" s="324">
        <f t="shared" si="53"/>
        <v>0</v>
      </c>
      <c r="U89" s="324">
        <f t="shared" si="54"/>
        <v>0</v>
      </c>
      <c r="V89" s="376" t="str">
        <f t="shared" si="55"/>
        <v/>
      </c>
      <c r="W89" s="376" t="str">
        <f t="shared" si="56"/>
        <v/>
      </c>
      <c r="X89" s="323"/>
      <c r="Y89" s="318">
        <f t="shared" si="57"/>
        <v>0</v>
      </c>
      <c r="Z89" s="318">
        <f t="shared" si="58"/>
        <v>0</v>
      </c>
      <c r="AA89" s="318">
        <f t="shared" si="59"/>
        <v>0</v>
      </c>
      <c r="AB89" s="371">
        <f t="shared" si="63"/>
        <v>0</v>
      </c>
      <c r="AC89" s="706"/>
      <c r="AD89" s="373">
        <f t="shared" si="64"/>
        <v>0</v>
      </c>
      <c r="AE89" s="373">
        <f t="shared" si="60"/>
        <v>0</v>
      </c>
      <c r="AF89" s="325"/>
    </row>
    <row r="90" spans="1:32">
      <c r="A90" s="677"/>
      <c r="B90" s="665"/>
      <c r="C90" s="320"/>
      <c r="D90" s="367" t="str">
        <f>IF(ISNUMBER($A90),(VLOOKUP($A90,'DE MUTCD Signing Items'!$A$4:$F$2060,2,FALSE)),IF(ISTEXT($A90),(VLOOKUP($A90,'DE MUTCD Signing Items'!$A$4:$F$2060,2,FALSE))," "))</f>
        <v xml:space="preserve"> </v>
      </c>
      <c r="E90" s="321"/>
      <c r="F90" s="367" t="str">
        <f>IF(ISNUMBER($A90),(VLOOKUP($A90,'DE MUTCD Signing Items'!$A$4:$F$2060,3,FALSE)),IF(ISTEXT($A90),(VLOOKUP($A90,'DE MUTCD Signing Items'!$A$4:$F$2060,3,FALSE))," "))</f>
        <v xml:space="preserve"> </v>
      </c>
      <c r="G90" s="548" t="str">
        <f>IF(ISNUMBER($A90),(VLOOKUP($A90,'DE MUTCD Signing Items'!$A$4:$F$2060,4,FALSE)),IF(ISTEXT($A90),(VLOOKUP($A90,'DE MUTCD Signing Items'!$A$4:$F$2060,4,FALSE))," "))</f>
        <v xml:space="preserve"> </v>
      </c>
      <c r="H90" s="548" t="str">
        <f>IF(ISNUMBER($A90),(VLOOKUP($A90,'DE MUTCD Signing Items'!$A$4:$F$2060,5,FALSE)),IF(ISTEXT($A90),(VLOOKUP($A90,'DE MUTCD Signing Items'!$A$4:$F$2060,5,FALSE))," "))</f>
        <v xml:space="preserve"> </v>
      </c>
      <c r="I90" s="558" t="str">
        <f>IF(ISNUMBER($A90),(VLOOKUP($A90,'DE MUTCD Signing Items'!$A$4:$F$2060,6,FALSE)),IF(ISTEXT($A90),(VLOOKUP($A90,'DE MUTCD Signing Items'!$A$4:$F$2060,6,FALSE))," "))</f>
        <v xml:space="preserve"> </v>
      </c>
      <c r="J90" s="318" t="e">
        <f t="shared" si="61"/>
        <v>#VALUE!</v>
      </c>
      <c r="K90" s="369" t="str">
        <f t="shared" si="48"/>
        <v/>
      </c>
      <c r="L90" s="322"/>
      <c r="M90" s="318" t="b">
        <f t="shared" si="62"/>
        <v>0</v>
      </c>
      <c r="N90" s="373">
        <f t="shared" si="49"/>
        <v>0</v>
      </c>
      <c r="O90" s="372"/>
      <c r="P90" s="371">
        <f t="shared" si="50"/>
        <v>0</v>
      </c>
      <c r="Q90" s="323"/>
      <c r="R90" s="318" t="b">
        <f t="shared" si="51"/>
        <v>0</v>
      </c>
      <c r="S90" s="318">
        <f t="shared" si="65"/>
        <v>0</v>
      </c>
      <c r="T90" s="324">
        <f t="shared" si="53"/>
        <v>0</v>
      </c>
      <c r="U90" s="324">
        <f t="shared" si="54"/>
        <v>0</v>
      </c>
      <c r="V90" s="376" t="str">
        <f t="shared" si="55"/>
        <v/>
      </c>
      <c r="W90" s="376" t="str">
        <f t="shared" si="56"/>
        <v/>
      </c>
      <c r="X90" s="323"/>
      <c r="Y90" s="318">
        <f t="shared" si="57"/>
        <v>0</v>
      </c>
      <c r="Z90" s="318">
        <f t="shared" si="58"/>
        <v>0</v>
      </c>
      <c r="AA90" s="318">
        <f t="shared" si="59"/>
        <v>0</v>
      </c>
      <c r="AB90" s="371">
        <f t="shared" si="63"/>
        <v>0</v>
      </c>
      <c r="AC90" s="706"/>
      <c r="AD90" s="373">
        <f t="shared" si="64"/>
        <v>0</v>
      </c>
      <c r="AE90" s="373">
        <f t="shared" si="60"/>
        <v>0</v>
      </c>
      <c r="AF90" s="325"/>
    </row>
    <row r="91" spans="1:32">
      <c r="A91" s="677"/>
      <c r="B91" s="665"/>
      <c r="C91" s="320"/>
      <c r="D91" s="367" t="str">
        <f>IF(ISNUMBER($A91),(VLOOKUP($A91,'DE MUTCD Signing Items'!$A$4:$F$2060,2,FALSE)),IF(ISTEXT($A91),(VLOOKUP($A91,'DE MUTCD Signing Items'!$A$4:$F$2060,2,FALSE))," "))</f>
        <v xml:space="preserve"> </v>
      </c>
      <c r="E91" s="321"/>
      <c r="F91" s="367" t="str">
        <f>IF(ISNUMBER($A91),(VLOOKUP($A91,'DE MUTCD Signing Items'!$A$4:$F$2060,3,FALSE)),IF(ISTEXT($A91),(VLOOKUP($A91,'DE MUTCD Signing Items'!$A$4:$F$2060,3,FALSE))," "))</f>
        <v xml:space="preserve"> </v>
      </c>
      <c r="G91" s="548" t="str">
        <f>IF(ISNUMBER($A91),(VLOOKUP($A91,'DE MUTCD Signing Items'!$A$4:$F$2060,4,FALSE)),IF(ISTEXT($A91),(VLOOKUP($A91,'DE MUTCD Signing Items'!$A$4:$F$2060,4,FALSE))," "))</f>
        <v xml:space="preserve"> </v>
      </c>
      <c r="H91" s="548" t="str">
        <f>IF(ISNUMBER($A91),(VLOOKUP($A91,'DE MUTCD Signing Items'!$A$4:$F$2060,5,FALSE)),IF(ISTEXT($A91),(VLOOKUP($A91,'DE MUTCD Signing Items'!$A$4:$F$2060,5,FALSE))," "))</f>
        <v xml:space="preserve"> </v>
      </c>
      <c r="I91" s="558" t="str">
        <f>IF(ISNUMBER($A91),(VLOOKUP($A91,'DE MUTCD Signing Items'!$A$4:$F$2060,6,FALSE)),IF(ISTEXT($A91),(VLOOKUP($A91,'DE MUTCD Signing Items'!$A$4:$F$2060,6,FALSE))," "))</f>
        <v xml:space="preserve"> </v>
      </c>
      <c r="J91" s="318" t="e">
        <f t="shared" ref="J91:J110" si="66">IF(I91=0,(G91*H91/144)*E91,I91*E91)</f>
        <v>#VALUE!</v>
      </c>
      <c r="K91" s="369" t="str">
        <f t="shared" ref="K91:K110" si="67">IF(ISERROR(IF(OR(L91="REMAIN",L91="REMOVE",L91="REPOSITION",Q91="REMAIN",Q91="REMOVE",Q91="REPOSITION"),"",J91)),"",IF(OR(L91="REMAIN",L91="REMOVE",L91="REPOSITION",Q91="REMAIN",Q91="REMOVE",Q91="REPOSITION"),"",J91))</f>
        <v/>
      </c>
      <c r="L91" s="322"/>
      <c r="M91" s="318" t="b">
        <f t="shared" ref="M91:M110" si="68">OR(L91="REMOVE", L91="REPOSITION", L91="RENEW")</f>
        <v>0</v>
      </c>
      <c r="N91" s="373">
        <f t="shared" si="49"/>
        <v>0</v>
      </c>
      <c r="O91" s="372"/>
      <c r="P91" s="371">
        <f t="shared" si="50"/>
        <v>0</v>
      </c>
      <c r="Q91" s="323"/>
      <c r="R91" s="318" t="b">
        <f t="shared" ref="R91:R110" si="69">OR(Q91="REMOVE", Q91="REPOSITION", Q91="RENEW")</f>
        <v>0</v>
      </c>
      <c r="S91" s="318">
        <f t="shared" ref="S91:S110" si="70">IF(R91=TRUE, 1,0)</f>
        <v>0</v>
      </c>
      <c r="T91" s="324">
        <f t="shared" si="53"/>
        <v>0</v>
      </c>
      <c r="U91" s="324">
        <f t="shared" si="54"/>
        <v>0</v>
      </c>
      <c r="V91" s="376" t="str">
        <f t="shared" ref="V91:V110" si="71">IF(OR(Q91="REMOVE",Q91="REPOSITION",Q91="RENEW"),$J91,"")</f>
        <v/>
      </c>
      <c r="W91" s="376" t="str">
        <f t="shared" ref="W91:W110" si="72">IF(OR(Q91="REPOSITION",Q91="RENEW",Q91="NEW",Q91="ADD TO ASSEMBLY"),$J91,"")</f>
        <v/>
      </c>
      <c r="X91" s="323"/>
      <c r="Y91" s="318">
        <f t="shared" ref="Y91:Y110" si="73">IF(X91="SOIL",(P91+U91),0)</f>
        <v>0</v>
      </c>
      <c r="Z91" s="318">
        <f t="shared" ref="Z91:Z110" si="74">IF(L91="NEW",(P91),0)</f>
        <v>0</v>
      </c>
      <c r="AA91" s="318">
        <f t="shared" ref="AA91:AA110" si="75">IF(Q91="NEW",(U91),0)</f>
        <v>0</v>
      </c>
      <c r="AB91" s="371">
        <f t="shared" ref="AB91:AB110" si="76">SUM(Z91:AA91)</f>
        <v>0</v>
      </c>
      <c r="AC91" s="706"/>
      <c r="AD91" s="373">
        <f t="shared" ref="AD91:AD110" si="77">IF(X91="EX. CONCRETE",(P91+U91),0)</f>
        <v>0</v>
      </c>
      <c r="AE91" s="373">
        <f t="shared" ref="AE91:AE110" si="78">IF(X91="BITUMINOUS",(P91+U91),0)</f>
        <v>0</v>
      </c>
      <c r="AF91" s="325"/>
    </row>
    <row r="92" spans="1:32">
      <c r="A92" s="677"/>
      <c r="B92" s="665"/>
      <c r="C92" s="320"/>
      <c r="D92" s="367" t="str">
        <f>IF(ISNUMBER($A92),(VLOOKUP($A92,'DE MUTCD Signing Items'!$A$4:$F$2060,2,FALSE)),IF(ISTEXT($A92),(VLOOKUP($A92,'DE MUTCD Signing Items'!$A$4:$F$2060,2,FALSE))," "))</f>
        <v xml:space="preserve"> </v>
      </c>
      <c r="E92" s="321"/>
      <c r="F92" s="367" t="str">
        <f>IF(ISNUMBER($A92),(VLOOKUP($A92,'DE MUTCD Signing Items'!$A$4:$F$2060,3,FALSE)),IF(ISTEXT($A92),(VLOOKUP($A92,'DE MUTCD Signing Items'!$A$4:$F$2060,3,FALSE))," "))</f>
        <v xml:space="preserve"> </v>
      </c>
      <c r="G92" s="548" t="str">
        <f>IF(ISNUMBER($A92),(VLOOKUP($A92,'DE MUTCD Signing Items'!$A$4:$F$2060,4,FALSE)),IF(ISTEXT($A92),(VLOOKUP($A92,'DE MUTCD Signing Items'!$A$4:$F$2060,4,FALSE))," "))</f>
        <v xml:space="preserve"> </v>
      </c>
      <c r="H92" s="548" t="str">
        <f>IF(ISNUMBER($A92),(VLOOKUP($A92,'DE MUTCD Signing Items'!$A$4:$F$2060,5,FALSE)),IF(ISTEXT($A92),(VLOOKUP($A92,'DE MUTCD Signing Items'!$A$4:$F$2060,5,FALSE))," "))</f>
        <v xml:space="preserve"> </v>
      </c>
      <c r="I92" s="558" t="str">
        <f>IF(ISNUMBER($A92),(VLOOKUP($A92,'DE MUTCD Signing Items'!$A$4:$F$2060,6,FALSE)),IF(ISTEXT($A92),(VLOOKUP($A92,'DE MUTCD Signing Items'!$A$4:$F$2060,6,FALSE))," "))</f>
        <v xml:space="preserve"> </v>
      </c>
      <c r="J92" s="318" t="e">
        <f t="shared" si="66"/>
        <v>#VALUE!</v>
      </c>
      <c r="K92" s="369" t="str">
        <f t="shared" si="67"/>
        <v/>
      </c>
      <c r="L92" s="322"/>
      <c r="M92" s="318" t="b">
        <f t="shared" si="68"/>
        <v>0</v>
      </c>
      <c r="N92" s="373">
        <f t="shared" si="49"/>
        <v>0</v>
      </c>
      <c r="O92" s="372"/>
      <c r="P92" s="371">
        <f t="shared" si="50"/>
        <v>0</v>
      </c>
      <c r="Q92" s="323"/>
      <c r="R92" s="318" t="b">
        <f t="shared" si="69"/>
        <v>0</v>
      </c>
      <c r="S92" s="318">
        <f t="shared" si="70"/>
        <v>0</v>
      </c>
      <c r="T92" s="324">
        <f t="shared" si="53"/>
        <v>0</v>
      </c>
      <c r="U92" s="324">
        <f t="shared" si="54"/>
        <v>0</v>
      </c>
      <c r="V92" s="376" t="str">
        <f t="shared" si="71"/>
        <v/>
      </c>
      <c r="W92" s="376" t="str">
        <f t="shared" si="72"/>
        <v/>
      </c>
      <c r="X92" s="323"/>
      <c r="Y92" s="318">
        <f t="shared" si="73"/>
        <v>0</v>
      </c>
      <c r="Z92" s="318">
        <f t="shared" si="74"/>
        <v>0</v>
      </c>
      <c r="AA92" s="318">
        <f t="shared" si="75"/>
        <v>0</v>
      </c>
      <c r="AB92" s="371">
        <f t="shared" si="76"/>
        <v>0</v>
      </c>
      <c r="AC92" s="706"/>
      <c r="AD92" s="373">
        <f t="shared" si="77"/>
        <v>0</v>
      </c>
      <c r="AE92" s="373">
        <f t="shared" si="78"/>
        <v>0</v>
      </c>
      <c r="AF92" s="325"/>
    </row>
    <row r="93" spans="1:32">
      <c r="A93" s="677"/>
      <c r="B93" s="665"/>
      <c r="C93" s="320"/>
      <c r="D93" s="367" t="str">
        <f>IF(ISNUMBER($A93),(VLOOKUP($A93,'DE MUTCD Signing Items'!$A$4:$F$2060,2,FALSE)),IF(ISTEXT($A93),(VLOOKUP($A93,'DE MUTCD Signing Items'!$A$4:$F$2060,2,FALSE))," "))</f>
        <v xml:space="preserve"> </v>
      </c>
      <c r="E93" s="321"/>
      <c r="F93" s="367" t="str">
        <f>IF(ISNUMBER($A93),(VLOOKUP($A93,'DE MUTCD Signing Items'!$A$4:$F$2060,3,FALSE)),IF(ISTEXT($A93),(VLOOKUP($A93,'DE MUTCD Signing Items'!$A$4:$F$2060,3,FALSE))," "))</f>
        <v xml:space="preserve"> </v>
      </c>
      <c r="G93" s="548" t="str">
        <f>IF(ISNUMBER($A93),(VLOOKUP($A93,'DE MUTCD Signing Items'!$A$4:$F$2060,4,FALSE)),IF(ISTEXT($A93),(VLOOKUP($A93,'DE MUTCD Signing Items'!$A$4:$F$2060,4,FALSE))," "))</f>
        <v xml:space="preserve"> </v>
      </c>
      <c r="H93" s="548" t="str">
        <f>IF(ISNUMBER($A93),(VLOOKUP($A93,'DE MUTCD Signing Items'!$A$4:$F$2060,5,FALSE)),IF(ISTEXT($A93),(VLOOKUP($A93,'DE MUTCD Signing Items'!$A$4:$F$2060,5,FALSE))," "))</f>
        <v xml:space="preserve"> </v>
      </c>
      <c r="I93" s="558" t="str">
        <f>IF(ISNUMBER($A93),(VLOOKUP($A93,'DE MUTCD Signing Items'!$A$4:$F$2060,6,FALSE)),IF(ISTEXT($A93),(VLOOKUP($A93,'DE MUTCD Signing Items'!$A$4:$F$2060,6,FALSE))," "))</f>
        <v xml:space="preserve"> </v>
      </c>
      <c r="J93" s="318" t="e">
        <f t="shared" si="66"/>
        <v>#VALUE!</v>
      </c>
      <c r="K93" s="369" t="str">
        <f t="shared" si="67"/>
        <v/>
      </c>
      <c r="L93" s="322"/>
      <c r="M93" s="318" t="b">
        <f t="shared" si="68"/>
        <v>0</v>
      </c>
      <c r="N93" s="373">
        <f t="shared" si="49"/>
        <v>0</v>
      </c>
      <c r="O93" s="372"/>
      <c r="P93" s="371">
        <f t="shared" si="50"/>
        <v>0</v>
      </c>
      <c r="Q93" s="323"/>
      <c r="R93" s="318" t="b">
        <f t="shared" si="69"/>
        <v>0</v>
      </c>
      <c r="S93" s="318">
        <f t="shared" si="70"/>
        <v>0</v>
      </c>
      <c r="T93" s="324">
        <f t="shared" si="53"/>
        <v>0</v>
      </c>
      <c r="U93" s="324">
        <f t="shared" si="54"/>
        <v>0</v>
      </c>
      <c r="V93" s="376" t="str">
        <f t="shared" si="71"/>
        <v/>
      </c>
      <c r="W93" s="376" t="str">
        <f t="shared" si="72"/>
        <v/>
      </c>
      <c r="X93" s="323"/>
      <c r="Y93" s="318">
        <f t="shared" si="73"/>
        <v>0</v>
      </c>
      <c r="Z93" s="318">
        <f t="shared" si="74"/>
        <v>0</v>
      </c>
      <c r="AA93" s="318">
        <f t="shared" si="75"/>
        <v>0</v>
      </c>
      <c r="AB93" s="371">
        <f t="shared" si="76"/>
        <v>0</v>
      </c>
      <c r="AC93" s="706"/>
      <c r="AD93" s="373">
        <f t="shared" si="77"/>
        <v>0</v>
      </c>
      <c r="AE93" s="373">
        <f t="shared" si="78"/>
        <v>0</v>
      </c>
      <c r="AF93" s="325"/>
    </row>
    <row r="94" spans="1:32">
      <c r="A94" s="677"/>
      <c r="B94" s="665"/>
      <c r="C94" s="320"/>
      <c r="D94" s="367" t="str">
        <f>IF(ISNUMBER($A94),(VLOOKUP($A94,'DE MUTCD Signing Items'!$A$4:$F$2060,2,FALSE)),IF(ISTEXT($A94),(VLOOKUP($A94,'DE MUTCD Signing Items'!$A$4:$F$2060,2,FALSE))," "))</f>
        <v xml:space="preserve"> </v>
      </c>
      <c r="E94" s="321"/>
      <c r="F94" s="367" t="str">
        <f>IF(ISNUMBER($A94),(VLOOKUP($A94,'DE MUTCD Signing Items'!$A$4:$F$2060,3,FALSE)),IF(ISTEXT($A94),(VLOOKUP($A94,'DE MUTCD Signing Items'!$A$4:$F$2060,3,FALSE))," "))</f>
        <v xml:space="preserve"> </v>
      </c>
      <c r="G94" s="548" t="str">
        <f>IF(ISNUMBER($A94),(VLOOKUP($A94,'DE MUTCD Signing Items'!$A$4:$F$2060,4,FALSE)),IF(ISTEXT($A94),(VLOOKUP($A94,'DE MUTCD Signing Items'!$A$4:$F$2060,4,FALSE))," "))</f>
        <v xml:space="preserve"> </v>
      </c>
      <c r="H94" s="548" t="str">
        <f>IF(ISNUMBER($A94),(VLOOKUP($A94,'DE MUTCD Signing Items'!$A$4:$F$2060,5,FALSE)),IF(ISTEXT($A94),(VLOOKUP($A94,'DE MUTCD Signing Items'!$A$4:$F$2060,5,FALSE))," "))</f>
        <v xml:space="preserve"> </v>
      </c>
      <c r="I94" s="558" t="str">
        <f>IF(ISNUMBER($A94),(VLOOKUP($A94,'DE MUTCD Signing Items'!$A$4:$F$2060,6,FALSE)),IF(ISTEXT($A94),(VLOOKUP($A94,'DE MUTCD Signing Items'!$A$4:$F$2060,6,FALSE))," "))</f>
        <v xml:space="preserve"> </v>
      </c>
      <c r="J94" s="318" t="e">
        <f t="shared" si="66"/>
        <v>#VALUE!</v>
      </c>
      <c r="K94" s="369" t="str">
        <f t="shared" si="67"/>
        <v/>
      </c>
      <c r="L94" s="322"/>
      <c r="M94" s="318" t="b">
        <f t="shared" si="68"/>
        <v>0</v>
      </c>
      <c r="N94" s="373">
        <f t="shared" si="49"/>
        <v>0</v>
      </c>
      <c r="O94" s="372"/>
      <c r="P94" s="371">
        <f t="shared" si="50"/>
        <v>0</v>
      </c>
      <c r="Q94" s="323"/>
      <c r="R94" s="318" t="b">
        <f t="shared" si="69"/>
        <v>0</v>
      </c>
      <c r="S94" s="318">
        <f t="shared" si="70"/>
        <v>0</v>
      </c>
      <c r="T94" s="324">
        <f t="shared" si="53"/>
        <v>0</v>
      </c>
      <c r="U94" s="324">
        <f t="shared" si="54"/>
        <v>0</v>
      </c>
      <c r="V94" s="376" t="str">
        <f t="shared" si="71"/>
        <v/>
      </c>
      <c r="W94" s="376" t="str">
        <f t="shared" si="72"/>
        <v/>
      </c>
      <c r="X94" s="323"/>
      <c r="Y94" s="318">
        <f t="shared" si="73"/>
        <v>0</v>
      </c>
      <c r="Z94" s="318">
        <f t="shared" si="74"/>
        <v>0</v>
      </c>
      <c r="AA94" s="318">
        <f t="shared" si="75"/>
        <v>0</v>
      </c>
      <c r="AB94" s="371">
        <f t="shared" si="76"/>
        <v>0</v>
      </c>
      <c r="AC94" s="706"/>
      <c r="AD94" s="373">
        <f t="shared" si="77"/>
        <v>0</v>
      </c>
      <c r="AE94" s="373">
        <f t="shared" si="78"/>
        <v>0</v>
      </c>
      <c r="AF94" s="325"/>
    </row>
    <row r="95" spans="1:32">
      <c r="A95" s="677"/>
      <c r="B95" s="665"/>
      <c r="C95" s="320"/>
      <c r="D95" s="367" t="str">
        <f>IF(ISNUMBER($A95),(VLOOKUP($A95,'DE MUTCD Signing Items'!$A$4:$F$2060,2,FALSE)),IF(ISTEXT($A95),(VLOOKUP($A95,'DE MUTCD Signing Items'!$A$4:$F$2060,2,FALSE))," "))</f>
        <v xml:space="preserve"> </v>
      </c>
      <c r="E95" s="321"/>
      <c r="F95" s="367" t="str">
        <f>IF(ISNUMBER($A95),(VLOOKUP($A95,'DE MUTCD Signing Items'!$A$4:$F$2060,3,FALSE)),IF(ISTEXT($A95),(VLOOKUP($A95,'DE MUTCD Signing Items'!$A$4:$F$2060,3,FALSE))," "))</f>
        <v xml:space="preserve"> </v>
      </c>
      <c r="G95" s="548" t="str">
        <f>IF(ISNUMBER($A95),(VLOOKUP($A95,'DE MUTCD Signing Items'!$A$4:$F$2060,4,FALSE)),IF(ISTEXT($A95),(VLOOKUP($A95,'DE MUTCD Signing Items'!$A$4:$F$2060,4,FALSE))," "))</f>
        <v xml:space="preserve"> </v>
      </c>
      <c r="H95" s="548" t="str">
        <f>IF(ISNUMBER($A95),(VLOOKUP($A95,'DE MUTCD Signing Items'!$A$4:$F$2060,5,FALSE)),IF(ISTEXT($A95),(VLOOKUP($A95,'DE MUTCD Signing Items'!$A$4:$F$2060,5,FALSE))," "))</f>
        <v xml:space="preserve"> </v>
      </c>
      <c r="I95" s="558" t="str">
        <f>IF(ISNUMBER($A95),(VLOOKUP($A95,'DE MUTCD Signing Items'!$A$4:$F$2060,6,FALSE)),IF(ISTEXT($A95),(VLOOKUP($A95,'DE MUTCD Signing Items'!$A$4:$F$2060,6,FALSE))," "))</f>
        <v xml:space="preserve"> </v>
      </c>
      <c r="J95" s="318" t="e">
        <f t="shared" si="66"/>
        <v>#VALUE!</v>
      </c>
      <c r="K95" s="369" t="str">
        <f t="shared" si="67"/>
        <v/>
      </c>
      <c r="L95" s="322"/>
      <c r="M95" s="318" t="b">
        <f t="shared" si="68"/>
        <v>0</v>
      </c>
      <c r="N95" s="373">
        <f t="shared" si="49"/>
        <v>0</v>
      </c>
      <c r="O95" s="372"/>
      <c r="P95" s="371">
        <f t="shared" si="50"/>
        <v>0</v>
      </c>
      <c r="Q95" s="323"/>
      <c r="R95" s="318" t="b">
        <f t="shared" si="69"/>
        <v>0</v>
      </c>
      <c r="S95" s="318">
        <f t="shared" si="70"/>
        <v>0</v>
      </c>
      <c r="T95" s="324">
        <f t="shared" si="53"/>
        <v>0</v>
      </c>
      <c r="U95" s="324">
        <f t="shared" si="54"/>
        <v>0</v>
      </c>
      <c r="V95" s="376" t="str">
        <f t="shared" si="71"/>
        <v/>
      </c>
      <c r="W95" s="376" t="str">
        <f t="shared" si="72"/>
        <v/>
      </c>
      <c r="X95" s="323"/>
      <c r="Y95" s="318">
        <f t="shared" si="73"/>
        <v>0</v>
      </c>
      <c r="Z95" s="318">
        <f t="shared" si="74"/>
        <v>0</v>
      </c>
      <c r="AA95" s="318">
        <f t="shared" si="75"/>
        <v>0</v>
      </c>
      <c r="AB95" s="371">
        <f t="shared" si="76"/>
        <v>0</v>
      </c>
      <c r="AC95" s="706"/>
      <c r="AD95" s="373">
        <f t="shared" si="77"/>
        <v>0</v>
      </c>
      <c r="AE95" s="373">
        <f t="shared" si="78"/>
        <v>0</v>
      </c>
      <c r="AF95" s="325"/>
    </row>
    <row r="96" spans="1:32">
      <c r="A96" s="677"/>
      <c r="B96" s="665"/>
      <c r="C96" s="320"/>
      <c r="D96" s="367" t="str">
        <f>IF(ISNUMBER($A96),(VLOOKUP($A96,'DE MUTCD Signing Items'!$A$4:$F$2060,2,FALSE)),IF(ISTEXT($A96),(VLOOKUP($A96,'DE MUTCD Signing Items'!$A$4:$F$2060,2,FALSE))," "))</f>
        <v xml:space="preserve"> </v>
      </c>
      <c r="E96" s="321"/>
      <c r="F96" s="367" t="str">
        <f>IF(ISNUMBER($A96),(VLOOKUP($A96,'DE MUTCD Signing Items'!$A$4:$F$2060,3,FALSE)),IF(ISTEXT($A96),(VLOOKUP($A96,'DE MUTCD Signing Items'!$A$4:$F$2060,3,FALSE))," "))</f>
        <v xml:space="preserve"> </v>
      </c>
      <c r="G96" s="548" t="str">
        <f>IF(ISNUMBER($A96),(VLOOKUP($A96,'DE MUTCD Signing Items'!$A$4:$F$2060,4,FALSE)),IF(ISTEXT($A96),(VLOOKUP($A96,'DE MUTCD Signing Items'!$A$4:$F$2060,4,FALSE))," "))</f>
        <v xml:space="preserve"> </v>
      </c>
      <c r="H96" s="548" t="str">
        <f>IF(ISNUMBER($A96),(VLOOKUP($A96,'DE MUTCD Signing Items'!$A$4:$F$2060,5,FALSE)),IF(ISTEXT($A96),(VLOOKUP($A96,'DE MUTCD Signing Items'!$A$4:$F$2060,5,FALSE))," "))</f>
        <v xml:space="preserve"> </v>
      </c>
      <c r="I96" s="558" t="str">
        <f>IF(ISNUMBER($A96),(VLOOKUP($A96,'DE MUTCD Signing Items'!$A$4:$F$2060,6,FALSE)),IF(ISTEXT($A96),(VLOOKUP($A96,'DE MUTCD Signing Items'!$A$4:$F$2060,6,FALSE))," "))</f>
        <v xml:space="preserve"> </v>
      </c>
      <c r="J96" s="318" t="e">
        <f t="shared" si="66"/>
        <v>#VALUE!</v>
      </c>
      <c r="K96" s="369" t="str">
        <f t="shared" si="67"/>
        <v/>
      </c>
      <c r="L96" s="322"/>
      <c r="M96" s="318" t="b">
        <f t="shared" si="68"/>
        <v>0</v>
      </c>
      <c r="N96" s="373">
        <f t="shared" si="49"/>
        <v>0</v>
      </c>
      <c r="O96" s="372"/>
      <c r="P96" s="371">
        <f t="shared" si="50"/>
        <v>0</v>
      </c>
      <c r="Q96" s="323"/>
      <c r="R96" s="318" t="b">
        <f t="shared" si="69"/>
        <v>0</v>
      </c>
      <c r="S96" s="318">
        <f t="shared" si="70"/>
        <v>0</v>
      </c>
      <c r="T96" s="324">
        <f t="shared" si="53"/>
        <v>0</v>
      </c>
      <c r="U96" s="324">
        <f t="shared" si="54"/>
        <v>0</v>
      </c>
      <c r="V96" s="376" t="str">
        <f t="shared" si="71"/>
        <v/>
      </c>
      <c r="W96" s="376" t="str">
        <f t="shared" si="72"/>
        <v/>
      </c>
      <c r="X96" s="323"/>
      <c r="Y96" s="318">
        <f t="shared" si="73"/>
        <v>0</v>
      </c>
      <c r="Z96" s="318">
        <f t="shared" si="74"/>
        <v>0</v>
      </c>
      <c r="AA96" s="318">
        <f t="shared" si="75"/>
        <v>0</v>
      </c>
      <c r="AB96" s="371">
        <f t="shared" si="76"/>
        <v>0</v>
      </c>
      <c r="AC96" s="706"/>
      <c r="AD96" s="373">
        <f t="shared" si="77"/>
        <v>0</v>
      </c>
      <c r="AE96" s="373">
        <f t="shared" si="78"/>
        <v>0</v>
      </c>
      <c r="AF96" s="325"/>
    </row>
    <row r="97" spans="1:32">
      <c r="A97" s="677"/>
      <c r="B97" s="665"/>
      <c r="C97" s="320"/>
      <c r="D97" s="367" t="str">
        <f>IF(ISNUMBER($A97),(VLOOKUP($A97,'DE MUTCD Signing Items'!$A$4:$F$2060,2,FALSE)),IF(ISTEXT($A97),(VLOOKUP($A97,'DE MUTCD Signing Items'!$A$4:$F$2060,2,FALSE))," "))</f>
        <v xml:space="preserve"> </v>
      </c>
      <c r="E97" s="321"/>
      <c r="F97" s="367" t="str">
        <f>IF(ISNUMBER($A97),(VLOOKUP($A97,'DE MUTCD Signing Items'!$A$4:$F$2060,3,FALSE)),IF(ISTEXT($A97),(VLOOKUP($A97,'DE MUTCD Signing Items'!$A$4:$F$2060,3,FALSE))," "))</f>
        <v xml:space="preserve"> </v>
      </c>
      <c r="G97" s="548" t="str">
        <f>IF(ISNUMBER($A97),(VLOOKUP($A97,'DE MUTCD Signing Items'!$A$4:$F$2060,4,FALSE)),IF(ISTEXT($A97),(VLOOKUP($A97,'DE MUTCD Signing Items'!$A$4:$F$2060,4,FALSE))," "))</f>
        <v xml:space="preserve"> </v>
      </c>
      <c r="H97" s="548" t="str">
        <f>IF(ISNUMBER($A97),(VLOOKUP($A97,'DE MUTCD Signing Items'!$A$4:$F$2060,5,FALSE)),IF(ISTEXT($A97),(VLOOKUP($A97,'DE MUTCD Signing Items'!$A$4:$F$2060,5,FALSE))," "))</f>
        <v xml:space="preserve"> </v>
      </c>
      <c r="I97" s="558" t="str">
        <f>IF(ISNUMBER($A97),(VLOOKUP($A97,'DE MUTCD Signing Items'!$A$4:$F$2060,6,FALSE)),IF(ISTEXT($A97),(VLOOKUP($A97,'DE MUTCD Signing Items'!$A$4:$F$2060,6,FALSE))," "))</f>
        <v xml:space="preserve"> </v>
      </c>
      <c r="J97" s="318" t="e">
        <f t="shared" si="66"/>
        <v>#VALUE!</v>
      </c>
      <c r="K97" s="369" t="str">
        <f t="shared" si="67"/>
        <v/>
      </c>
      <c r="L97" s="322"/>
      <c r="M97" s="318" t="b">
        <f t="shared" si="68"/>
        <v>0</v>
      </c>
      <c r="N97" s="373">
        <f t="shared" si="49"/>
        <v>0</v>
      </c>
      <c r="O97" s="372"/>
      <c r="P97" s="371">
        <f t="shared" si="50"/>
        <v>0</v>
      </c>
      <c r="Q97" s="323"/>
      <c r="R97" s="318" t="b">
        <f t="shared" si="69"/>
        <v>0</v>
      </c>
      <c r="S97" s="318">
        <f t="shared" si="70"/>
        <v>0</v>
      </c>
      <c r="T97" s="324">
        <f t="shared" si="53"/>
        <v>0</v>
      </c>
      <c r="U97" s="324">
        <f t="shared" si="54"/>
        <v>0</v>
      </c>
      <c r="V97" s="376" t="str">
        <f t="shared" si="71"/>
        <v/>
      </c>
      <c r="W97" s="376" t="str">
        <f t="shared" si="72"/>
        <v/>
      </c>
      <c r="X97" s="323"/>
      <c r="Y97" s="318">
        <f t="shared" si="73"/>
        <v>0</v>
      </c>
      <c r="Z97" s="318">
        <f t="shared" si="74"/>
        <v>0</v>
      </c>
      <c r="AA97" s="318">
        <f t="shared" si="75"/>
        <v>0</v>
      </c>
      <c r="AB97" s="371">
        <f t="shared" si="76"/>
        <v>0</v>
      </c>
      <c r="AC97" s="706"/>
      <c r="AD97" s="373">
        <f t="shared" si="77"/>
        <v>0</v>
      </c>
      <c r="AE97" s="373">
        <f t="shared" si="78"/>
        <v>0</v>
      </c>
      <c r="AF97" s="325"/>
    </row>
    <row r="98" spans="1:32">
      <c r="A98" s="677"/>
      <c r="B98" s="665"/>
      <c r="C98" s="320"/>
      <c r="D98" s="367" t="str">
        <f>IF(ISNUMBER($A98),(VLOOKUP($A98,'DE MUTCD Signing Items'!$A$4:$F$2060,2,FALSE)),IF(ISTEXT($A98),(VLOOKUP($A98,'DE MUTCD Signing Items'!$A$4:$F$2060,2,FALSE))," "))</f>
        <v xml:space="preserve"> </v>
      </c>
      <c r="E98" s="321"/>
      <c r="F98" s="367" t="str">
        <f>IF(ISNUMBER($A98),(VLOOKUP($A98,'DE MUTCD Signing Items'!$A$4:$F$2060,3,FALSE)),IF(ISTEXT($A98),(VLOOKUP($A98,'DE MUTCD Signing Items'!$A$4:$F$2060,3,FALSE))," "))</f>
        <v xml:space="preserve"> </v>
      </c>
      <c r="G98" s="548" t="str">
        <f>IF(ISNUMBER($A98),(VLOOKUP($A98,'DE MUTCD Signing Items'!$A$4:$F$2060,4,FALSE)),IF(ISTEXT($A98),(VLOOKUP($A98,'DE MUTCD Signing Items'!$A$4:$F$2060,4,FALSE))," "))</f>
        <v xml:space="preserve"> </v>
      </c>
      <c r="H98" s="548" t="str">
        <f>IF(ISNUMBER($A98),(VLOOKUP($A98,'DE MUTCD Signing Items'!$A$4:$F$2060,5,FALSE)),IF(ISTEXT($A98),(VLOOKUP($A98,'DE MUTCD Signing Items'!$A$4:$F$2060,5,FALSE))," "))</f>
        <v xml:space="preserve"> </v>
      </c>
      <c r="I98" s="558" t="str">
        <f>IF(ISNUMBER($A98),(VLOOKUP($A98,'DE MUTCD Signing Items'!$A$4:$F$2060,6,FALSE)),IF(ISTEXT($A98),(VLOOKUP($A98,'DE MUTCD Signing Items'!$A$4:$F$2060,6,FALSE))," "))</f>
        <v xml:space="preserve"> </v>
      </c>
      <c r="J98" s="318" t="e">
        <f t="shared" si="66"/>
        <v>#VALUE!</v>
      </c>
      <c r="K98" s="369" t="str">
        <f t="shared" si="67"/>
        <v/>
      </c>
      <c r="L98" s="322"/>
      <c r="M98" s="318" t="b">
        <f t="shared" si="68"/>
        <v>0</v>
      </c>
      <c r="N98" s="373">
        <f t="shared" si="49"/>
        <v>0</v>
      </c>
      <c r="O98" s="372"/>
      <c r="P98" s="371">
        <f t="shared" si="50"/>
        <v>0</v>
      </c>
      <c r="Q98" s="323"/>
      <c r="R98" s="318" t="b">
        <f t="shared" si="69"/>
        <v>0</v>
      </c>
      <c r="S98" s="318">
        <f t="shared" si="70"/>
        <v>0</v>
      </c>
      <c r="T98" s="324">
        <f t="shared" si="53"/>
        <v>0</v>
      </c>
      <c r="U98" s="324">
        <f t="shared" si="54"/>
        <v>0</v>
      </c>
      <c r="V98" s="376" t="str">
        <f t="shared" si="71"/>
        <v/>
      </c>
      <c r="W98" s="376" t="str">
        <f t="shared" si="72"/>
        <v/>
      </c>
      <c r="X98" s="323"/>
      <c r="Y98" s="318">
        <f t="shared" si="73"/>
        <v>0</v>
      </c>
      <c r="Z98" s="318">
        <f t="shared" si="74"/>
        <v>0</v>
      </c>
      <c r="AA98" s="318">
        <f t="shared" si="75"/>
        <v>0</v>
      </c>
      <c r="AB98" s="371">
        <f t="shared" si="76"/>
        <v>0</v>
      </c>
      <c r="AC98" s="706"/>
      <c r="AD98" s="373">
        <f t="shared" si="77"/>
        <v>0</v>
      </c>
      <c r="AE98" s="373">
        <f t="shared" si="78"/>
        <v>0</v>
      </c>
      <c r="AF98" s="325"/>
    </row>
    <row r="99" spans="1:32">
      <c r="A99" s="677"/>
      <c r="B99" s="665"/>
      <c r="C99" s="320"/>
      <c r="D99" s="367" t="str">
        <f>IF(ISNUMBER($A99),(VLOOKUP($A99,'DE MUTCD Signing Items'!$A$4:$F$2060,2,FALSE)),IF(ISTEXT($A99),(VLOOKUP($A99,'DE MUTCD Signing Items'!$A$4:$F$2060,2,FALSE))," "))</f>
        <v xml:space="preserve"> </v>
      </c>
      <c r="E99" s="321"/>
      <c r="F99" s="367" t="str">
        <f>IF(ISNUMBER($A99),(VLOOKUP($A99,'DE MUTCD Signing Items'!$A$4:$F$2060,3,FALSE)),IF(ISTEXT($A99),(VLOOKUP($A99,'DE MUTCD Signing Items'!$A$4:$F$2060,3,FALSE))," "))</f>
        <v xml:space="preserve"> </v>
      </c>
      <c r="G99" s="548" t="str">
        <f>IF(ISNUMBER($A99),(VLOOKUP($A99,'DE MUTCD Signing Items'!$A$4:$F$2060,4,FALSE)),IF(ISTEXT($A99),(VLOOKUP($A99,'DE MUTCD Signing Items'!$A$4:$F$2060,4,FALSE))," "))</f>
        <v xml:space="preserve"> </v>
      </c>
      <c r="H99" s="548" t="str">
        <f>IF(ISNUMBER($A99),(VLOOKUP($A99,'DE MUTCD Signing Items'!$A$4:$F$2060,5,FALSE)),IF(ISTEXT($A99),(VLOOKUP($A99,'DE MUTCD Signing Items'!$A$4:$F$2060,5,FALSE))," "))</f>
        <v xml:space="preserve"> </v>
      </c>
      <c r="I99" s="558" t="str">
        <f>IF(ISNUMBER($A99),(VLOOKUP($A99,'DE MUTCD Signing Items'!$A$4:$F$2060,6,FALSE)),IF(ISTEXT($A99),(VLOOKUP($A99,'DE MUTCD Signing Items'!$A$4:$F$2060,6,FALSE))," "))</f>
        <v xml:space="preserve"> </v>
      </c>
      <c r="J99" s="318" t="e">
        <f t="shared" si="66"/>
        <v>#VALUE!</v>
      </c>
      <c r="K99" s="369" t="str">
        <f t="shared" si="67"/>
        <v/>
      </c>
      <c r="L99" s="322"/>
      <c r="M99" s="318" t="b">
        <f t="shared" si="68"/>
        <v>0</v>
      </c>
      <c r="N99" s="373">
        <f t="shared" si="49"/>
        <v>0</v>
      </c>
      <c r="O99" s="372"/>
      <c r="P99" s="371">
        <f t="shared" si="50"/>
        <v>0</v>
      </c>
      <c r="Q99" s="323"/>
      <c r="R99" s="318" t="b">
        <f t="shared" si="69"/>
        <v>0</v>
      </c>
      <c r="S99" s="318">
        <f t="shared" si="70"/>
        <v>0</v>
      </c>
      <c r="T99" s="324">
        <f t="shared" si="53"/>
        <v>0</v>
      </c>
      <c r="U99" s="324">
        <f t="shared" si="54"/>
        <v>0</v>
      </c>
      <c r="V99" s="376" t="str">
        <f t="shared" si="71"/>
        <v/>
      </c>
      <c r="W99" s="376" t="str">
        <f t="shared" si="72"/>
        <v/>
      </c>
      <c r="X99" s="323"/>
      <c r="Y99" s="318">
        <f t="shared" si="73"/>
        <v>0</v>
      </c>
      <c r="Z99" s="318">
        <f t="shared" si="74"/>
        <v>0</v>
      </c>
      <c r="AA99" s="318">
        <f t="shared" si="75"/>
        <v>0</v>
      </c>
      <c r="AB99" s="371">
        <f t="shared" si="76"/>
        <v>0</v>
      </c>
      <c r="AC99" s="706"/>
      <c r="AD99" s="373">
        <f t="shared" si="77"/>
        <v>0</v>
      </c>
      <c r="AE99" s="373">
        <f t="shared" si="78"/>
        <v>0</v>
      </c>
      <c r="AF99" s="325"/>
    </row>
    <row r="100" spans="1:32">
      <c r="A100" s="677"/>
      <c r="B100" s="665"/>
      <c r="C100" s="320"/>
      <c r="D100" s="367" t="str">
        <f>IF(ISNUMBER($A100),(VLOOKUP($A100,'DE MUTCD Signing Items'!$A$4:$F$2060,2,FALSE)),IF(ISTEXT($A100),(VLOOKUP($A100,'DE MUTCD Signing Items'!$A$4:$F$2060,2,FALSE))," "))</f>
        <v xml:space="preserve"> </v>
      </c>
      <c r="E100" s="321"/>
      <c r="F100" s="367" t="str">
        <f>IF(ISNUMBER($A100),(VLOOKUP($A100,'DE MUTCD Signing Items'!$A$4:$F$2060,3,FALSE)),IF(ISTEXT($A100),(VLOOKUP($A100,'DE MUTCD Signing Items'!$A$4:$F$2060,3,FALSE))," "))</f>
        <v xml:space="preserve"> </v>
      </c>
      <c r="G100" s="548" t="str">
        <f>IF(ISNUMBER($A100),(VLOOKUP($A100,'DE MUTCD Signing Items'!$A$4:$F$2060,4,FALSE)),IF(ISTEXT($A100),(VLOOKUP($A100,'DE MUTCD Signing Items'!$A$4:$F$2060,4,FALSE))," "))</f>
        <v xml:space="preserve"> </v>
      </c>
      <c r="H100" s="548" t="str">
        <f>IF(ISNUMBER($A100),(VLOOKUP($A100,'DE MUTCD Signing Items'!$A$4:$F$2060,5,FALSE)),IF(ISTEXT($A100),(VLOOKUP($A100,'DE MUTCD Signing Items'!$A$4:$F$2060,5,FALSE))," "))</f>
        <v xml:space="preserve"> </v>
      </c>
      <c r="I100" s="558" t="str">
        <f>IF(ISNUMBER($A100),(VLOOKUP($A100,'DE MUTCD Signing Items'!$A$4:$F$2060,6,FALSE)),IF(ISTEXT($A100),(VLOOKUP($A100,'DE MUTCD Signing Items'!$A$4:$F$2060,6,FALSE))," "))</f>
        <v xml:space="preserve"> </v>
      </c>
      <c r="J100" s="318" t="e">
        <f t="shared" si="66"/>
        <v>#VALUE!</v>
      </c>
      <c r="K100" s="369" t="str">
        <f t="shared" si="67"/>
        <v/>
      </c>
      <c r="L100" s="322"/>
      <c r="M100" s="318" t="b">
        <f t="shared" si="68"/>
        <v>0</v>
      </c>
      <c r="N100" s="373">
        <f t="shared" si="49"/>
        <v>0</v>
      </c>
      <c r="O100" s="372"/>
      <c r="P100" s="371">
        <f t="shared" si="50"/>
        <v>0</v>
      </c>
      <c r="Q100" s="323"/>
      <c r="R100" s="318" t="b">
        <f t="shared" si="69"/>
        <v>0</v>
      </c>
      <c r="S100" s="318">
        <f t="shared" si="70"/>
        <v>0</v>
      </c>
      <c r="T100" s="324">
        <f t="shared" si="53"/>
        <v>0</v>
      </c>
      <c r="U100" s="324">
        <f t="shared" si="54"/>
        <v>0</v>
      </c>
      <c r="V100" s="376" t="str">
        <f t="shared" si="71"/>
        <v/>
      </c>
      <c r="W100" s="376" t="str">
        <f t="shared" si="72"/>
        <v/>
      </c>
      <c r="X100" s="323"/>
      <c r="Y100" s="318">
        <f t="shared" si="73"/>
        <v>0</v>
      </c>
      <c r="Z100" s="318">
        <f t="shared" si="74"/>
        <v>0</v>
      </c>
      <c r="AA100" s="318">
        <f t="shared" si="75"/>
        <v>0</v>
      </c>
      <c r="AB100" s="371">
        <f t="shared" si="76"/>
        <v>0</v>
      </c>
      <c r="AC100" s="706"/>
      <c r="AD100" s="373">
        <f t="shared" si="77"/>
        <v>0</v>
      </c>
      <c r="AE100" s="373">
        <f t="shared" si="78"/>
        <v>0</v>
      </c>
      <c r="AF100" s="325"/>
    </row>
    <row r="101" spans="1:32">
      <c r="A101" s="677"/>
      <c r="B101" s="665"/>
      <c r="C101" s="320"/>
      <c r="D101" s="367" t="str">
        <f>IF(ISNUMBER($A101),(VLOOKUP($A101,'DE MUTCD Signing Items'!$A$4:$F$2060,2,FALSE)),IF(ISTEXT($A101),(VLOOKUP($A101,'DE MUTCD Signing Items'!$A$4:$F$2060,2,FALSE))," "))</f>
        <v xml:space="preserve"> </v>
      </c>
      <c r="E101" s="321"/>
      <c r="F101" s="367" t="str">
        <f>IF(ISNUMBER($A101),(VLOOKUP($A101,'DE MUTCD Signing Items'!$A$4:$F$2060,3,FALSE)),IF(ISTEXT($A101),(VLOOKUP($A101,'DE MUTCD Signing Items'!$A$4:$F$2060,3,FALSE))," "))</f>
        <v xml:space="preserve"> </v>
      </c>
      <c r="G101" s="548" t="str">
        <f>IF(ISNUMBER($A101),(VLOOKUP($A101,'DE MUTCD Signing Items'!$A$4:$F$2060,4,FALSE)),IF(ISTEXT($A101),(VLOOKUP($A101,'DE MUTCD Signing Items'!$A$4:$F$2060,4,FALSE))," "))</f>
        <v xml:space="preserve"> </v>
      </c>
      <c r="H101" s="548" t="str">
        <f>IF(ISNUMBER($A101),(VLOOKUP($A101,'DE MUTCD Signing Items'!$A$4:$F$2060,5,FALSE)),IF(ISTEXT($A101),(VLOOKUP($A101,'DE MUTCD Signing Items'!$A$4:$F$2060,5,FALSE))," "))</f>
        <v xml:space="preserve"> </v>
      </c>
      <c r="I101" s="558" t="str">
        <f>IF(ISNUMBER($A101),(VLOOKUP($A101,'DE MUTCD Signing Items'!$A$4:$F$2060,6,FALSE)),IF(ISTEXT($A101),(VLOOKUP($A101,'DE MUTCD Signing Items'!$A$4:$F$2060,6,FALSE))," "))</f>
        <v xml:space="preserve"> </v>
      </c>
      <c r="J101" s="318" t="e">
        <f t="shared" si="66"/>
        <v>#VALUE!</v>
      </c>
      <c r="K101" s="369" t="str">
        <f t="shared" si="67"/>
        <v/>
      </c>
      <c r="L101" s="322"/>
      <c r="M101" s="318" t="b">
        <f t="shared" si="68"/>
        <v>0</v>
      </c>
      <c r="N101" s="373">
        <f t="shared" si="49"/>
        <v>0</v>
      </c>
      <c r="O101" s="372"/>
      <c r="P101" s="371">
        <f t="shared" si="50"/>
        <v>0</v>
      </c>
      <c r="Q101" s="323"/>
      <c r="R101" s="318" t="b">
        <f t="shared" si="69"/>
        <v>0</v>
      </c>
      <c r="S101" s="318">
        <f t="shared" si="70"/>
        <v>0</v>
      </c>
      <c r="T101" s="324">
        <f t="shared" si="53"/>
        <v>0</v>
      </c>
      <c r="U101" s="324">
        <f t="shared" si="54"/>
        <v>0</v>
      </c>
      <c r="V101" s="376" t="str">
        <f t="shared" si="71"/>
        <v/>
      </c>
      <c r="W101" s="376" t="str">
        <f t="shared" si="72"/>
        <v/>
      </c>
      <c r="X101" s="323"/>
      <c r="Y101" s="318">
        <f t="shared" si="73"/>
        <v>0</v>
      </c>
      <c r="Z101" s="318">
        <f t="shared" si="74"/>
        <v>0</v>
      </c>
      <c r="AA101" s="318">
        <f t="shared" si="75"/>
        <v>0</v>
      </c>
      <c r="AB101" s="371">
        <f t="shared" si="76"/>
        <v>0</v>
      </c>
      <c r="AC101" s="706"/>
      <c r="AD101" s="373">
        <f t="shared" si="77"/>
        <v>0</v>
      </c>
      <c r="AE101" s="373">
        <f t="shared" si="78"/>
        <v>0</v>
      </c>
      <c r="AF101" s="325"/>
    </row>
    <row r="102" spans="1:32">
      <c r="A102" s="677"/>
      <c r="B102" s="665"/>
      <c r="C102" s="320"/>
      <c r="D102" s="367" t="str">
        <f>IF(ISNUMBER($A102),(VLOOKUP($A102,'DE MUTCD Signing Items'!$A$4:$F$2060,2,FALSE)),IF(ISTEXT($A102),(VLOOKUP($A102,'DE MUTCD Signing Items'!$A$4:$F$2060,2,FALSE))," "))</f>
        <v xml:space="preserve"> </v>
      </c>
      <c r="E102" s="321"/>
      <c r="F102" s="367" t="str">
        <f>IF(ISNUMBER($A102),(VLOOKUP($A102,'DE MUTCD Signing Items'!$A$4:$F$2060,3,FALSE)),IF(ISTEXT($A102),(VLOOKUP($A102,'DE MUTCD Signing Items'!$A$4:$F$2060,3,FALSE))," "))</f>
        <v xml:space="preserve"> </v>
      </c>
      <c r="G102" s="548" t="str">
        <f>IF(ISNUMBER($A102),(VLOOKUP($A102,'DE MUTCD Signing Items'!$A$4:$F$2060,4,FALSE)),IF(ISTEXT($A102),(VLOOKUP($A102,'DE MUTCD Signing Items'!$A$4:$F$2060,4,FALSE))," "))</f>
        <v xml:space="preserve"> </v>
      </c>
      <c r="H102" s="548" t="str">
        <f>IF(ISNUMBER($A102),(VLOOKUP($A102,'DE MUTCD Signing Items'!$A$4:$F$2060,5,FALSE)),IF(ISTEXT($A102),(VLOOKUP($A102,'DE MUTCD Signing Items'!$A$4:$F$2060,5,FALSE))," "))</f>
        <v xml:space="preserve"> </v>
      </c>
      <c r="I102" s="558" t="str">
        <f>IF(ISNUMBER($A102),(VLOOKUP($A102,'DE MUTCD Signing Items'!$A$4:$F$2060,6,FALSE)),IF(ISTEXT($A102),(VLOOKUP($A102,'DE MUTCD Signing Items'!$A$4:$F$2060,6,FALSE))," "))</f>
        <v xml:space="preserve"> </v>
      </c>
      <c r="J102" s="318" t="e">
        <f t="shared" si="66"/>
        <v>#VALUE!</v>
      </c>
      <c r="K102" s="369" t="str">
        <f t="shared" si="67"/>
        <v/>
      </c>
      <c r="L102" s="322"/>
      <c r="M102" s="318" t="b">
        <f t="shared" si="68"/>
        <v>0</v>
      </c>
      <c r="N102" s="373">
        <f t="shared" si="49"/>
        <v>0</v>
      </c>
      <c r="O102" s="372"/>
      <c r="P102" s="371">
        <f t="shared" si="50"/>
        <v>0</v>
      </c>
      <c r="Q102" s="323"/>
      <c r="R102" s="318" t="b">
        <f t="shared" si="69"/>
        <v>0</v>
      </c>
      <c r="S102" s="318">
        <f t="shared" si="70"/>
        <v>0</v>
      </c>
      <c r="T102" s="324">
        <f t="shared" si="53"/>
        <v>0</v>
      </c>
      <c r="U102" s="324">
        <f t="shared" si="54"/>
        <v>0</v>
      </c>
      <c r="V102" s="376" t="str">
        <f t="shared" si="71"/>
        <v/>
      </c>
      <c r="W102" s="376" t="str">
        <f t="shared" si="72"/>
        <v/>
      </c>
      <c r="X102" s="323"/>
      <c r="Y102" s="318">
        <f t="shared" si="73"/>
        <v>0</v>
      </c>
      <c r="Z102" s="318">
        <f t="shared" si="74"/>
        <v>0</v>
      </c>
      <c r="AA102" s="318">
        <f t="shared" si="75"/>
        <v>0</v>
      </c>
      <c r="AB102" s="371">
        <f t="shared" si="76"/>
        <v>0</v>
      </c>
      <c r="AC102" s="706"/>
      <c r="AD102" s="373">
        <f t="shared" si="77"/>
        <v>0</v>
      </c>
      <c r="AE102" s="373">
        <f t="shared" si="78"/>
        <v>0</v>
      </c>
      <c r="AF102" s="325"/>
    </row>
    <row r="103" spans="1:32">
      <c r="A103" s="677"/>
      <c r="B103" s="665"/>
      <c r="C103" s="320"/>
      <c r="D103" s="367" t="str">
        <f>IF(ISNUMBER($A103),(VLOOKUP($A103,'DE MUTCD Signing Items'!$A$4:$F$2060,2,FALSE)),IF(ISTEXT($A103),(VLOOKUP($A103,'DE MUTCD Signing Items'!$A$4:$F$2060,2,FALSE))," "))</f>
        <v xml:space="preserve"> </v>
      </c>
      <c r="E103" s="321"/>
      <c r="F103" s="367" t="str">
        <f>IF(ISNUMBER($A103),(VLOOKUP($A103,'DE MUTCD Signing Items'!$A$4:$F$2060,3,FALSE)),IF(ISTEXT($A103),(VLOOKUP($A103,'DE MUTCD Signing Items'!$A$4:$F$2060,3,FALSE))," "))</f>
        <v xml:space="preserve"> </v>
      </c>
      <c r="G103" s="548" t="str">
        <f>IF(ISNUMBER($A103),(VLOOKUP($A103,'DE MUTCD Signing Items'!$A$4:$F$2060,4,FALSE)),IF(ISTEXT($A103),(VLOOKUP($A103,'DE MUTCD Signing Items'!$A$4:$F$2060,4,FALSE))," "))</f>
        <v xml:space="preserve"> </v>
      </c>
      <c r="H103" s="548" t="str">
        <f>IF(ISNUMBER($A103),(VLOOKUP($A103,'DE MUTCD Signing Items'!$A$4:$F$2060,5,FALSE)),IF(ISTEXT($A103),(VLOOKUP($A103,'DE MUTCD Signing Items'!$A$4:$F$2060,5,FALSE))," "))</f>
        <v xml:space="preserve"> </v>
      </c>
      <c r="I103" s="558" t="str">
        <f>IF(ISNUMBER($A103),(VLOOKUP($A103,'DE MUTCD Signing Items'!$A$4:$F$2060,6,FALSE)),IF(ISTEXT($A103),(VLOOKUP($A103,'DE MUTCD Signing Items'!$A$4:$F$2060,6,FALSE))," "))</f>
        <v xml:space="preserve"> </v>
      </c>
      <c r="J103" s="318" t="e">
        <f t="shared" si="66"/>
        <v>#VALUE!</v>
      </c>
      <c r="K103" s="369" t="str">
        <f t="shared" si="67"/>
        <v/>
      </c>
      <c r="L103" s="322"/>
      <c r="M103" s="318" t="b">
        <f t="shared" si="68"/>
        <v>0</v>
      </c>
      <c r="N103" s="373">
        <f t="shared" si="49"/>
        <v>0</v>
      </c>
      <c r="O103" s="372"/>
      <c r="P103" s="371">
        <f t="shared" si="50"/>
        <v>0</v>
      </c>
      <c r="Q103" s="323"/>
      <c r="R103" s="318" t="b">
        <f t="shared" si="69"/>
        <v>0</v>
      </c>
      <c r="S103" s="318">
        <f t="shared" si="70"/>
        <v>0</v>
      </c>
      <c r="T103" s="324">
        <f t="shared" si="53"/>
        <v>0</v>
      </c>
      <c r="U103" s="324">
        <f t="shared" si="54"/>
        <v>0</v>
      </c>
      <c r="V103" s="376" t="str">
        <f t="shared" si="71"/>
        <v/>
      </c>
      <c r="W103" s="376" t="str">
        <f t="shared" si="72"/>
        <v/>
      </c>
      <c r="X103" s="323"/>
      <c r="Y103" s="318">
        <f t="shared" si="73"/>
        <v>0</v>
      </c>
      <c r="Z103" s="318">
        <f t="shared" si="74"/>
        <v>0</v>
      </c>
      <c r="AA103" s="318">
        <f t="shared" si="75"/>
        <v>0</v>
      </c>
      <c r="AB103" s="371">
        <f t="shared" si="76"/>
        <v>0</v>
      </c>
      <c r="AC103" s="706"/>
      <c r="AD103" s="373">
        <f t="shared" si="77"/>
        <v>0</v>
      </c>
      <c r="AE103" s="373">
        <f t="shared" si="78"/>
        <v>0</v>
      </c>
      <c r="AF103" s="325"/>
    </row>
    <row r="104" spans="1:32">
      <c r="A104" s="677"/>
      <c r="B104" s="665"/>
      <c r="C104" s="320"/>
      <c r="D104" s="367" t="str">
        <f>IF(ISNUMBER($A104),(VLOOKUP($A104,'DE MUTCD Signing Items'!$A$4:$F$2060,2,FALSE)),IF(ISTEXT($A104),(VLOOKUP($A104,'DE MUTCD Signing Items'!$A$4:$F$2060,2,FALSE))," "))</f>
        <v xml:space="preserve"> </v>
      </c>
      <c r="E104" s="321"/>
      <c r="F104" s="367" t="str">
        <f>IF(ISNUMBER($A104),(VLOOKUP($A104,'DE MUTCD Signing Items'!$A$4:$F$2060,3,FALSE)),IF(ISTEXT($A104),(VLOOKUP($A104,'DE MUTCD Signing Items'!$A$4:$F$2060,3,FALSE))," "))</f>
        <v xml:space="preserve"> </v>
      </c>
      <c r="G104" s="548" t="str">
        <f>IF(ISNUMBER($A104),(VLOOKUP($A104,'DE MUTCD Signing Items'!$A$4:$F$2060,4,FALSE)),IF(ISTEXT($A104),(VLOOKUP($A104,'DE MUTCD Signing Items'!$A$4:$F$2060,4,FALSE))," "))</f>
        <v xml:space="preserve"> </v>
      </c>
      <c r="H104" s="548" t="str">
        <f>IF(ISNUMBER($A104),(VLOOKUP($A104,'DE MUTCD Signing Items'!$A$4:$F$2060,5,FALSE)),IF(ISTEXT($A104),(VLOOKUP($A104,'DE MUTCD Signing Items'!$A$4:$F$2060,5,FALSE))," "))</f>
        <v xml:space="preserve"> </v>
      </c>
      <c r="I104" s="558" t="str">
        <f>IF(ISNUMBER($A104),(VLOOKUP($A104,'DE MUTCD Signing Items'!$A$4:$F$2060,6,FALSE)),IF(ISTEXT($A104),(VLOOKUP($A104,'DE MUTCD Signing Items'!$A$4:$F$2060,6,FALSE))," "))</f>
        <v xml:space="preserve"> </v>
      </c>
      <c r="J104" s="318" t="e">
        <f t="shared" si="66"/>
        <v>#VALUE!</v>
      </c>
      <c r="K104" s="369" t="str">
        <f t="shared" si="67"/>
        <v/>
      </c>
      <c r="L104" s="322"/>
      <c r="M104" s="318" t="b">
        <f t="shared" si="68"/>
        <v>0</v>
      </c>
      <c r="N104" s="373">
        <f t="shared" si="49"/>
        <v>0</v>
      </c>
      <c r="O104" s="372"/>
      <c r="P104" s="371">
        <f t="shared" si="50"/>
        <v>0</v>
      </c>
      <c r="Q104" s="323"/>
      <c r="R104" s="318" t="b">
        <f t="shared" si="69"/>
        <v>0</v>
      </c>
      <c r="S104" s="318">
        <f t="shared" si="70"/>
        <v>0</v>
      </c>
      <c r="T104" s="324">
        <f t="shared" si="53"/>
        <v>0</v>
      </c>
      <c r="U104" s="324">
        <f t="shared" si="54"/>
        <v>0</v>
      </c>
      <c r="V104" s="376" t="str">
        <f t="shared" si="71"/>
        <v/>
      </c>
      <c r="W104" s="376" t="str">
        <f t="shared" si="72"/>
        <v/>
      </c>
      <c r="X104" s="323"/>
      <c r="Y104" s="318">
        <f t="shared" si="73"/>
        <v>0</v>
      </c>
      <c r="Z104" s="318">
        <f t="shared" si="74"/>
        <v>0</v>
      </c>
      <c r="AA104" s="318">
        <f t="shared" si="75"/>
        <v>0</v>
      </c>
      <c r="AB104" s="371">
        <f t="shared" si="76"/>
        <v>0</v>
      </c>
      <c r="AC104" s="706"/>
      <c r="AD104" s="373">
        <f t="shared" si="77"/>
        <v>0</v>
      </c>
      <c r="AE104" s="373">
        <f t="shared" si="78"/>
        <v>0</v>
      </c>
      <c r="AF104" s="325"/>
    </row>
    <row r="105" spans="1:32">
      <c r="A105" s="677"/>
      <c r="B105" s="665"/>
      <c r="C105" s="320"/>
      <c r="D105" s="367" t="str">
        <f>IF(ISNUMBER($A105),(VLOOKUP($A105,'DE MUTCD Signing Items'!$A$4:$F$2060,2,FALSE)),IF(ISTEXT($A105),(VLOOKUP($A105,'DE MUTCD Signing Items'!$A$4:$F$2060,2,FALSE))," "))</f>
        <v xml:space="preserve"> </v>
      </c>
      <c r="E105" s="321"/>
      <c r="F105" s="367" t="str">
        <f>IF(ISNUMBER($A105),(VLOOKUP($A105,'DE MUTCD Signing Items'!$A$4:$F$2060,3,FALSE)),IF(ISTEXT($A105),(VLOOKUP($A105,'DE MUTCD Signing Items'!$A$4:$F$2060,3,FALSE))," "))</f>
        <v xml:space="preserve"> </v>
      </c>
      <c r="G105" s="548" t="str">
        <f>IF(ISNUMBER($A105),(VLOOKUP($A105,'DE MUTCD Signing Items'!$A$4:$F$2060,4,FALSE)),IF(ISTEXT($A105),(VLOOKUP($A105,'DE MUTCD Signing Items'!$A$4:$F$2060,4,FALSE))," "))</f>
        <v xml:space="preserve"> </v>
      </c>
      <c r="H105" s="548" t="str">
        <f>IF(ISNUMBER($A105),(VLOOKUP($A105,'DE MUTCD Signing Items'!$A$4:$F$2060,5,FALSE)),IF(ISTEXT($A105),(VLOOKUP($A105,'DE MUTCD Signing Items'!$A$4:$F$2060,5,FALSE))," "))</f>
        <v xml:space="preserve"> </v>
      </c>
      <c r="I105" s="558" t="str">
        <f>IF(ISNUMBER($A105),(VLOOKUP($A105,'DE MUTCD Signing Items'!$A$4:$F$2060,6,FALSE)),IF(ISTEXT($A105),(VLOOKUP($A105,'DE MUTCD Signing Items'!$A$4:$F$2060,6,FALSE))," "))</f>
        <v xml:space="preserve"> </v>
      </c>
      <c r="J105" s="318" t="e">
        <f t="shared" si="66"/>
        <v>#VALUE!</v>
      </c>
      <c r="K105" s="369" t="str">
        <f t="shared" si="67"/>
        <v/>
      </c>
      <c r="L105" s="322"/>
      <c r="M105" s="318" t="b">
        <f t="shared" si="68"/>
        <v>0</v>
      </c>
      <c r="N105" s="373">
        <f t="shared" si="49"/>
        <v>0</v>
      </c>
      <c r="O105" s="372"/>
      <c r="P105" s="371">
        <f t="shared" si="50"/>
        <v>0</v>
      </c>
      <c r="Q105" s="323"/>
      <c r="R105" s="318" t="b">
        <f t="shared" si="69"/>
        <v>0</v>
      </c>
      <c r="S105" s="318">
        <f t="shared" si="70"/>
        <v>0</v>
      </c>
      <c r="T105" s="324">
        <f t="shared" si="53"/>
        <v>0</v>
      </c>
      <c r="U105" s="324">
        <f t="shared" si="54"/>
        <v>0</v>
      </c>
      <c r="V105" s="376" t="str">
        <f t="shared" si="71"/>
        <v/>
      </c>
      <c r="W105" s="376" t="str">
        <f t="shared" si="72"/>
        <v/>
      </c>
      <c r="X105" s="323"/>
      <c r="Y105" s="318">
        <f t="shared" si="73"/>
        <v>0</v>
      </c>
      <c r="Z105" s="318">
        <f t="shared" si="74"/>
        <v>0</v>
      </c>
      <c r="AA105" s="318">
        <f t="shared" si="75"/>
        <v>0</v>
      </c>
      <c r="AB105" s="371">
        <f t="shared" si="76"/>
        <v>0</v>
      </c>
      <c r="AC105" s="706"/>
      <c r="AD105" s="373">
        <f t="shared" si="77"/>
        <v>0</v>
      </c>
      <c r="AE105" s="373">
        <f t="shared" si="78"/>
        <v>0</v>
      </c>
      <c r="AF105" s="325"/>
    </row>
    <row r="106" spans="1:32">
      <c r="A106" s="677"/>
      <c r="B106" s="665"/>
      <c r="C106" s="320"/>
      <c r="D106" s="367" t="str">
        <f>IF(ISNUMBER($A106),(VLOOKUP($A106,'DE MUTCD Signing Items'!$A$4:$F$2060,2,FALSE)),IF(ISTEXT($A106),(VLOOKUP($A106,'DE MUTCD Signing Items'!$A$4:$F$2060,2,FALSE))," "))</f>
        <v xml:space="preserve"> </v>
      </c>
      <c r="E106" s="321"/>
      <c r="F106" s="367" t="str">
        <f>IF(ISNUMBER($A106),(VLOOKUP($A106,'DE MUTCD Signing Items'!$A$4:$F$2060,3,FALSE)),IF(ISTEXT($A106),(VLOOKUP($A106,'DE MUTCD Signing Items'!$A$4:$F$2060,3,FALSE))," "))</f>
        <v xml:space="preserve"> </v>
      </c>
      <c r="G106" s="548" t="str">
        <f>IF(ISNUMBER($A106),(VLOOKUP($A106,'DE MUTCD Signing Items'!$A$4:$F$2060,4,FALSE)),IF(ISTEXT($A106),(VLOOKUP($A106,'DE MUTCD Signing Items'!$A$4:$F$2060,4,FALSE))," "))</f>
        <v xml:space="preserve"> </v>
      </c>
      <c r="H106" s="548" t="str">
        <f>IF(ISNUMBER($A106),(VLOOKUP($A106,'DE MUTCD Signing Items'!$A$4:$F$2060,5,FALSE)),IF(ISTEXT($A106),(VLOOKUP($A106,'DE MUTCD Signing Items'!$A$4:$F$2060,5,FALSE))," "))</f>
        <v xml:space="preserve"> </v>
      </c>
      <c r="I106" s="558" t="str">
        <f>IF(ISNUMBER($A106),(VLOOKUP($A106,'DE MUTCD Signing Items'!$A$4:$F$2060,6,FALSE)),IF(ISTEXT($A106),(VLOOKUP($A106,'DE MUTCD Signing Items'!$A$4:$F$2060,6,FALSE))," "))</f>
        <v xml:space="preserve"> </v>
      </c>
      <c r="J106" s="318" t="e">
        <f t="shared" si="66"/>
        <v>#VALUE!</v>
      </c>
      <c r="K106" s="369" t="str">
        <f t="shared" si="67"/>
        <v/>
      </c>
      <c r="L106" s="322"/>
      <c r="M106" s="318" t="b">
        <f t="shared" si="68"/>
        <v>0</v>
      </c>
      <c r="N106" s="373">
        <f t="shared" si="49"/>
        <v>0</v>
      </c>
      <c r="O106" s="372"/>
      <c r="P106" s="371">
        <f t="shared" si="50"/>
        <v>0</v>
      </c>
      <c r="Q106" s="323"/>
      <c r="R106" s="318" t="b">
        <f t="shared" si="69"/>
        <v>0</v>
      </c>
      <c r="S106" s="318">
        <f t="shared" si="70"/>
        <v>0</v>
      </c>
      <c r="T106" s="324">
        <f t="shared" si="53"/>
        <v>0</v>
      </c>
      <c r="U106" s="324">
        <f t="shared" si="54"/>
        <v>0</v>
      </c>
      <c r="V106" s="376" t="str">
        <f t="shared" si="71"/>
        <v/>
      </c>
      <c r="W106" s="376" t="str">
        <f t="shared" si="72"/>
        <v/>
      </c>
      <c r="X106" s="323"/>
      <c r="Y106" s="318">
        <f t="shared" si="73"/>
        <v>0</v>
      </c>
      <c r="Z106" s="318">
        <f t="shared" si="74"/>
        <v>0</v>
      </c>
      <c r="AA106" s="318">
        <f t="shared" si="75"/>
        <v>0</v>
      </c>
      <c r="AB106" s="371">
        <f t="shared" si="76"/>
        <v>0</v>
      </c>
      <c r="AC106" s="706"/>
      <c r="AD106" s="373">
        <f t="shared" si="77"/>
        <v>0</v>
      </c>
      <c r="AE106" s="373">
        <f t="shared" si="78"/>
        <v>0</v>
      </c>
      <c r="AF106" s="325"/>
    </row>
    <row r="107" spans="1:32">
      <c r="A107" s="677"/>
      <c r="B107" s="665"/>
      <c r="C107" s="320"/>
      <c r="D107" s="367" t="str">
        <f>IF(ISNUMBER($A107),(VLOOKUP($A107,'DE MUTCD Signing Items'!$A$4:$F$2060,2,FALSE)),IF(ISTEXT($A107),(VLOOKUP($A107,'DE MUTCD Signing Items'!$A$4:$F$2060,2,FALSE))," "))</f>
        <v xml:space="preserve"> </v>
      </c>
      <c r="E107" s="321"/>
      <c r="F107" s="367" t="str">
        <f>IF(ISNUMBER($A107),(VLOOKUP($A107,'DE MUTCD Signing Items'!$A$4:$F$2060,3,FALSE)),IF(ISTEXT($A107),(VLOOKUP($A107,'DE MUTCD Signing Items'!$A$4:$F$2060,3,FALSE))," "))</f>
        <v xml:space="preserve"> </v>
      </c>
      <c r="G107" s="548" t="str">
        <f>IF(ISNUMBER($A107),(VLOOKUP($A107,'DE MUTCD Signing Items'!$A$4:$F$2060,4,FALSE)),IF(ISTEXT($A107),(VLOOKUP($A107,'DE MUTCD Signing Items'!$A$4:$F$2060,4,FALSE))," "))</f>
        <v xml:space="preserve"> </v>
      </c>
      <c r="H107" s="548" t="str">
        <f>IF(ISNUMBER($A107),(VLOOKUP($A107,'DE MUTCD Signing Items'!$A$4:$F$2060,5,FALSE)),IF(ISTEXT($A107),(VLOOKUP($A107,'DE MUTCD Signing Items'!$A$4:$F$2060,5,FALSE))," "))</f>
        <v xml:space="preserve"> </v>
      </c>
      <c r="I107" s="558" t="str">
        <f>IF(ISNUMBER($A107),(VLOOKUP($A107,'DE MUTCD Signing Items'!$A$4:$F$2060,6,FALSE)),IF(ISTEXT($A107),(VLOOKUP($A107,'DE MUTCD Signing Items'!$A$4:$F$2060,6,FALSE))," "))</f>
        <v xml:space="preserve"> </v>
      </c>
      <c r="J107" s="318" t="e">
        <f t="shared" si="66"/>
        <v>#VALUE!</v>
      </c>
      <c r="K107" s="369" t="str">
        <f t="shared" si="67"/>
        <v/>
      </c>
      <c r="L107" s="322"/>
      <c r="M107" s="318" t="b">
        <f t="shared" si="68"/>
        <v>0</v>
      </c>
      <c r="N107" s="373">
        <f t="shared" si="49"/>
        <v>0</v>
      </c>
      <c r="O107" s="372"/>
      <c r="P107" s="371">
        <f t="shared" si="50"/>
        <v>0</v>
      </c>
      <c r="Q107" s="323"/>
      <c r="R107" s="318" t="b">
        <f t="shared" si="69"/>
        <v>0</v>
      </c>
      <c r="S107" s="318">
        <f t="shared" si="70"/>
        <v>0</v>
      </c>
      <c r="T107" s="324">
        <f t="shared" si="53"/>
        <v>0</v>
      </c>
      <c r="U107" s="324">
        <f t="shared" si="54"/>
        <v>0</v>
      </c>
      <c r="V107" s="376" t="str">
        <f t="shared" si="71"/>
        <v/>
      </c>
      <c r="W107" s="376" t="str">
        <f t="shared" si="72"/>
        <v/>
      </c>
      <c r="X107" s="323"/>
      <c r="Y107" s="318">
        <f t="shared" si="73"/>
        <v>0</v>
      </c>
      <c r="Z107" s="318">
        <f t="shared" si="74"/>
        <v>0</v>
      </c>
      <c r="AA107" s="318">
        <f t="shared" si="75"/>
        <v>0</v>
      </c>
      <c r="AB107" s="371">
        <f t="shared" si="76"/>
        <v>0</v>
      </c>
      <c r="AC107" s="706"/>
      <c r="AD107" s="373">
        <f t="shared" si="77"/>
        <v>0</v>
      </c>
      <c r="AE107" s="373">
        <f t="shared" si="78"/>
        <v>0</v>
      </c>
      <c r="AF107" s="325"/>
    </row>
    <row r="108" spans="1:32">
      <c r="A108" s="677"/>
      <c r="B108" s="665"/>
      <c r="C108" s="320"/>
      <c r="D108" s="367" t="str">
        <f>IF(ISNUMBER($A108),(VLOOKUP($A108,'DE MUTCD Signing Items'!$A$4:$F$2060,2,FALSE)),IF(ISTEXT($A108),(VLOOKUP($A108,'DE MUTCD Signing Items'!$A$4:$F$2060,2,FALSE))," "))</f>
        <v xml:space="preserve"> </v>
      </c>
      <c r="E108" s="321"/>
      <c r="F108" s="367" t="str">
        <f>IF(ISNUMBER($A108),(VLOOKUP($A108,'DE MUTCD Signing Items'!$A$4:$F$2060,3,FALSE)),IF(ISTEXT($A108),(VLOOKUP($A108,'DE MUTCD Signing Items'!$A$4:$F$2060,3,FALSE))," "))</f>
        <v xml:space="preserve"> </v>
      </c>
      <c r="G108" s="548" t="str">
        <f>IF(ISNUMBER($A108),(VLOOKUP($A108,'DE MUTCD Signing Items'!$A$4:$F$2060,4,FALSE)),IF(ISTEXT($A108),(VLOOKUP($A108,'DE MUTCD Signing Items'!$A$4:$F$2060,4,FALSE))," "))</f>
        <v xml:space="preserve"> </v>
      </c>
      <c r="H108" s="548" t="str">
        <f>IF(ISNUMBER($A108),(VLOOKUP($A108,'DE MUTCD Signing Items'!$A$4:$F$2060,5,FALSE)),IF(ISTEXT($A108),(VLOOKUP($A108,'DE MUTCD Signing Items'!$A$4:$F$2060,5,FALSE))," "))</f>
        <v xml:space="preserve"> </v>
      </c>
      <c r="I108" s="558" t="str">
        <f>IF(ISNUMBER($A108),(VLOOKUP($A108,'DE MUTCD Signing Items'!$A$4:$F$2060,6,FALSE)),IF(ISTEXT($A108),(VLOOKUP($A108,'DE MUTCD Signing Items'!$A$4:$F$2060,6,FALSE))," "))</f>
        <v xml:space="preserve"> </v>
      </c>
      <c r="J108" s="318" t="e">
        <f t="shared" si="66"/>
        <v>#VALUE!</v>
      </c>
      <c r="K108" s="369" t="str">
        <f t="shared" si="67"/>
        <v/>
      </c>
      <c r="L108" s="322"/>
      <c r="M108" s="318" t="b">
        <f t="shared" si="68"/>
        <v>0</v>
      </c>
      <c r="N108" s="373">
        <f t="shared" si="49"/>
        <v>0</v>
      </c>
      <c r="O108" s="372"/>
      <c r="P108" s="371">
        <f t="shared" si="50"/>
        <v>0</v>
      </c>
      <c r="Q108" s="323"/>
      <c r="R108" s="318" t="b">
        <f t="shared" si="69"/>
        <v>0</v>
      </c>
      <c r="S108" s="318">
        <f t="shared" si="70"/>
        <v>0</v>
      </c>
      <c r="T108" s="324">
        <f t="shared" si="53"/>
        <v>0</v>
      </c>
      <c r="U108" s="324">
        <f t="shared" si="54"/>
        <v>0</v>
      </c>
      <c r="V108" s="376" t="str">
        <f t="shared" si="71"/>
        <v/>
      </c>
      <c r="W108" s="376" t="str">
        <f t="shared" si="72"/>
        <v/>
      </c>
      <c r="X108" s="323"/>
      <c r="Y108" s="318">
        <f t="shared" si="73"/>
        <v>0</v>
      </c>
      <c r="Z108" s="318">
        <f t="shared" si="74"/>
        <v>0</v>
      </c>
      <c r="AA108" s="318">
        <f t="shared" si="75"/>
        <v>0</v>
      </c>
      <c r="AB108" s="371">
        <f t="shared" si="76"/>
        <v>0</v>
      </c>
      <c r="AC108" s="706"/>
      <c r="AD108" s="373">
        <f t="shared" si="77"/>
        <v>0</v>
      </c>
      <c r="AE108" s="373">
        <f t="shared" si="78"/>
        <v>0</v>
      </c>
      <c r="AF108" s="325"/>
    </row>
    <row r="109" spans="1:32">
      <c r="A109" s="677"/>
      <c r="B109" s="665"/>
      <c r="C109" s="320"/>
      <c r="D109" s="367" t="str">
        <f>IF(ISNUMBER($A109),(VLOOKUP($A109,'DE MUTCD Signing Items'!$A$4:$F$2060,2,FALSE)),IF(ISTEXT($A109),(VLOOKUP($A109,'DE MUTCD Signing Items'!$A$4:$F$2060,2,FALSE))," "))</f>
        <v xml:space="preserve"> </v>
      </c>
      <c r="E109" s="321"/>
      <c r="F109" s="367" t="str">
        <f>IF(ISNUMBER($A109),(VLOOKUP($A109,'DE MUTCD Signing Items'!$A$4:$F$2060,3,FALSE)),IF(ISTEXT($A109),(VLOOKUP($A109,'DE MUTCD Signing Items'!$A$4:$F$2060,3,FALSE))," "))</f>
        <v xml:space="preserve"> </v>
      </c>
      <c r="G109" s="548" t="str">
        <f>IF(ISNUMBER($A109),(VLOOKUP($A109,'DE MUTCD Signing Items'!$A$4:$F$2060,4,FALSE)),IF(ISTEXT($A109),(VLOOKUP($A109,'DE MUTCD Signing Items'!$A$4:$F$2060,4,FALSE))," "))</f>
        <v xml:space="preserve"> </v>
      </c>
      <c r="H109" s="548" t="str">
        <f>IF(ISNUMBER($A109),(VLOOKUP($A109,'DE MUTCD Signing Items'!$A$4:$F$2060,5,FALSE)),IF(ISTEXT($A109),(VLOOKUP($A109,'DE MUTCD Signing Items'!$A$4:$F$2060,5,FALSE))," "))</f>
        <v xml:space="preserve"> </v>
      </c>
      <c r="I109" s="558" t="str">
        <f>IF(ISNUMBER($A109),(VLOOKUP($A109,'DE MUTCD Signing Items'!$A$4:$F$2060,6,FALSE)),IF(ISTEXT($A109),(VLOOKUP($A109,'DE MUTCD Signing Items'!$A$4:$F$2060,6,FALSE))," "))</f>
        <v xml:space="preserve"> </v>
      </c>
      <c r="J109" s="318" t="e">
        <f t="shared" si="66"/>
        <v>#VALUE!</v>
      </c>
      <c r="K109" s="369" t="str">
        <f t="shared" si="67"/>
        <v/>
      </c>
      <c r="L109" s="322"/>
      <c r="M109" s="318" t="b">
        <f t="shared" si="68"/>
        <v>0</v>
      </c>
      <c r="N109" s="373">
        <f t="shared" si="49"/>
        <v>0</v>
      </c>
      <c r="O109" s="372"/>
      <c r="P109" s="371">
        <f t="shared" si="50"/>
        <v>0</v>
      </c>
      <c r="Q109" s="323"/>
      <c r="R109" s="318" t="b">
        <f t="shared" si="69"/>
        <v>0</v>
      </c>
      <c r="S109" s="318">
        <f t="shared" si="70"/>
        <v>0</v>
      </c>
      <c r="T109" s="324">
        <f t="shared" si="53"/>
        <v>0</v>
      </c>
      <c r="U109" s="324">
        <f t="shared" si="54"/>
        <v>0</v>
      </c>
      <c r="V109" s="376" t="str">
        <f t="shared" si="71"/>
        <v/>
      </c>
      <c r="W109" s="376" t="str">
        <f t="shared" si="72"/>
        <v/>
      </c>
      <c r="X109" s="323"/>
      <c r="Y109" s="318">
        <f t="shared" si="73"/>
        <v>0</v>
      </c>
      <c r="Z109" s="318">
        <f t="shared" si="74"/>
        <v>0</v>
      </c>
      <c r="AA109" s="318">
        <f t="shared" si="75"/>
        <v>0</v>
      </c>
      <c r="AB109" s="371">
        <f t="shared" si="76"/>
        <v>0</v>
      </c>
      <c r="AC109" s="706"/>
      <c r="AD109" s="373">
        <f t="shared" si="77"/>
        <v>0</v>
      </c>
      <c r="AE109" s="373">
        <f t="shared" si="78"/>
        <v>0</v>
      </c>
      <c r="AF109" s="325"/>
    </row>
    <row r="110" spans="1:32">
      <c r="A110" s="677"/>
      <c r="B110" s="665"/>
      <c r="C110" s="320"/>
      <c r="D110" s="367" t="str">
        <f>IF(ISNUMBER($A110),(VLOOKUP($A110,'DE MUTCD Signing Items'!$A$4:$F$2060,2,FALSE)),IF(ISTEXT($A110),(VLOOKUP($A110,'DE MUTCD Signing Items'!$A$4:$F$2060,2,FALSE))," "))</f>
        <v xml:space="preserve"> </v>
      </c>
      <c r="E110" s="321"/>
      <c r="F110" s="367" t="str">
        <f>IF(ISNUMBER($A110),(VLOOKUP($A110,'DE MUTCD Signing Items'!$A$4:$F$2060,3,FALSE)),IF(ISTEXT($A110),(VLOOKUP($A110,'DE MUTCD Signing Items'!$A$4:$F$2060,3,FALSE))," "))</f>
        <v xml:space="preserve"> </v>
      </c>
      <c r="G110" s="548" t="str">
        <f>IF(ISNUMBER($A110),(VLOOKUP($A110,'DE MUTCD Signing Items'!$A$4:$F$2060,4,FALSE)),IF(ISTEXT($A110),(VLOOKUP($A110,'DE MUTCD Signing Items'!$A$4:$F$2060,4,FALSE))," "))</f>
        <v xml:space="preserve"> </v>
      </c>
      <c r="H110" s="548" t="str">
        <f>IF(ISNUMBER($A110),(VLOOKUP($A110,'DE MUTCD Signing Items'!$A$4:$F$2060,5,FALSE)),IF(ISTEXT($A110),(VLOOKUP($A110,'DE MUTCD Signing Items'!$A$4:$F$2060,5,FALSE))," "))</f>
        <v xml:space="preserve"> </v>
      </c>
      <c r="I110" s="558" t="str">
        <f>IF(ISNUMBER($A110),(VLOOKUP($A110,'DE MUTCD Signing Items'!$A$4:$F$2060,6,FALSE)),IF(ISTEXT($A110),(VLOOKUP($A110,'DE MUTCD Signing Items'!$A$4:$F$2060,6,FALSE))," "))</f>
        <v xml:space="preserve"> </v>
      </c>
      <c r="J110" s="318" t="e">
        <f t="shared" si="66"/>
        <v>#VALUE!</v>
      </c>
      <c r="K110" s="369" t="str">
        <f t="shared" si="67"/>
        <v/>
      </c>
      <c r="L110" s="322"/>
      <c r="M110" s="318" t="b">
        <f t="shared" si="68"/>
        <v>0</v>
      </c>
      <c r="N110" s="373">
        <f t="shared" si="49"/>
        <v>0</v>
      </c>
      <c r="O110" s="372"/>
      <c r="P110" s="371">
        <f t="shared" si="50"/>
        <v>0</v>
      </c>
      <c r="Q110" s="323"/>
      <c r="R110" s="318" t="b">
        <f t="shared" si="69"/>
        <v>0</v>
      </c>
      <c r="S110" s="318">
        <f t="shared" si="70"/>
        <v>0</v>
      </c>
      <c r="T110" s="324">
        <f t="shared" si="53"/>
        <v>0</v>
      </c>
      <c r="U110" s="324">
        <f t="shared" si="54"/>
        <v>0</v>
      </c>
      <c r="V110" s="376" t="str">
        <f t="shared" si="71"/>
        <v/>
      </c>
      <c r="W110" s="376" t="str">
        <f t="shared" si="72"/>
        <v/>
      </c>
      <c r="X110" s="323"/>
      <c r="Y110" s="318">
        <f t="shared" si="73"/>
        <v>0</v>
      </c>
      <c r="Z110" s="318">
        <f t="shared" si="74"/>
        <v>0</v>
      </c>
      <c r="AA110" s="318">
        <f t="shared" si="75"/>
        <v>0</v>
      </c>
      <c r="AB110" s="371">
        <f t="shared" si="76"/>
        <v>0</v>
      </c>
      <c r="AC110" s="706"/>
      <c r="AD110" s="373">
        <f t="shared" si="77"/>
        <v>0</v>
      </c>
      <c r="AE110" s="373">
        <f t="shared" si="78"/>
        <v>0</v>
      </c>
      <c r="AF110" s="325"/>
    </row>
    <row r="111" spans="1:32">
      <c r="A111" s="677"/>
      <c r="B111" s="665"/>
      <c r="C111" s="320"/>
      <c r="D111" s="367" t="str">
        <f>IF(ISNUMBER($A111),(VLOOKUP($A111,'DE MUTCD Signing Items'!$A$4:$F$2060,2,FALSE)),IF(ISTEXT($A111),(VLOOKUP($A111,'DE MUTCD Signing Items'!$A$4:$F$2060,2,FALSE))," "))</f>
        <v xml:space="preserve"> </v>
      </c>
      <c r="E111" s="321"/>
      <c r="F111" s="367" t="str">
        <f>IF(ISNUMBER($A111),(VLOOKUP($A111,'DE MUTCD Signing Items'!$A$4:$F$2060,3,FALSE)),IF(ISTEXT($A111),(VLOOKUP($A111,'DE MUTCD Signing Items'!$A$4:$F$2060,3,FALSE))," "))</f>
        <v xml:space="preserve"> </v>
      </c>
      <c r="G111" s="548" t="str">
        <f>IF(ISNUMBER($A111),(VLOOKUP($A111,'DE MUTCD Signing Items'!$A$4:$F$2060,4,FALSE)),IF(ISTEXT($A111),(VLOOKUP($A111,'DE MUTCD Signing Items'!$A$4:$F$2060,4,FALSE))," "))</f>
        <v xml:space="preserve"> </v>
      </c>
      <c r="H111" s="548" t="str">
        <f>IF(ISNUMBER($A111),(VLOOKUP($A111,'DE MUTCD Signing Items'!$A$4:$F$2060,5,FALSE)),IF(ISTEXT($A111),(VLOOKUP($A111,'DE MUTCD Signing Items'!$A$4:$F$2060,5,FALSE))," "))</f>
        <v xml:space="preserve"> </v>
      </c>
      <c r="I111" s="558" t="str">
        <f>IF(ISNUMBER($A111),(VLOOKUP($A111,'DE MUTCD Signing Items'!$A$4:$F$2060,6,FALSE)),IF(ISTEXT($A111),(VLOOKUP($A111,'DE MUTCD Signing Items'!$A$4:$F$2060,6,FALSE))," "))</f>
        <v xml:space="preserve"> </v>
      </c>
      <c r="J111" s="318" t="e">
        <f t="shared" si="61"/>
        <v>#VALUE!</v>
      </c>
      <c r="K111" s="369" t="str">
        <f t="shared" si="48"/>
        <v/>
      </c>
      <c r="L111" s="322"/>
      <c r="M111" s="318" t="b">
        <f t="shared" si="62"/>
        <v>0</v>
      </c>
      <c r="N111" s="373">
        <f t="shared" si="49"/>
        <v>0</v>
      </c>
      <c r="O111" s="372"/>
      <c r="P111" s="371">
        <f t="shared" si="50"/>
        <v>0</v>
      </c>
      <c r="Q111" s="323"/>
      <c r="R111" s="318" t="b">
        <f t="shared" si="51"/>
        <v>0</v>
      </c>
      <c r="S111" s="318">
        <f t="shared" si="65"/>
        <v>0</v>
      </c>
      <c r="T111" s="324">
        <f t="shared" si="53"/>
        <v>0</v>
      </c>
      <c r="U111" s="324">
        <f t="shared" si="54"/>
        <v>0</v>
      </c>
      <c r="V111" s="376" t="str">
        <f t="shared" si="55"/>
        <v/>
      </c>
      <c r="W111" s="376" t="str">
        <f t="shared" si="56"/>
        <v/>
      </c>
      <c r="X111" s="323"/>
      <c r="Y111" s="318">
        <f t="shared" si="57"/>
        <v>0</v>
      </c>
      <c r="Z111" s="318">
        <f t="shared" si="58"/>
        <v>0</v>
      </c>
      <c r="AA111" s="318">
        <f t="shared" si="59"/>
        <v>0</v>
      </c>
      <c r="AB111" s="371">
        <f t="shared" si="63"/>
        <v>0</v>
      </c>
      <c r="AC111" s="706"/>
      <c r="AD111" s="373">
        <f t="shared" si="64"/>
        <v>0</v>
      </c>
      <c r="AE111" s="373">
        <f t="shared" si="60"/>
        <v>0</v>
      </c>
      <c r="AF111" s="325"/>
    </row>
    <row r="112" spans="1:32">
      <c r="A112" s="677"/>
      <c r="B112" s="665"/>
      <c r="C112" s="320"/>
      <c r="D112" s="367" t="str">
        <f>IF(ISNUMBER($A112),(VLOOKUP($A112,'DE MUTCD Signing Items'!$A$4:$F$2060,2,FALSE)),IF(ISTEXT($A112),(VLOOKUP($A112,'DE MUTCD Signing Items'!$A$4:$F$2060,2,FALSE))," "))</f>
        <v xml:space="preserve"> </v>
      </c>
      <c r="E112" s="321"/>
      <c r="F112" s="367" t="str">
        <f>IF(ISNUMBER($A112),(VLOOKUP($A112,'DE MUTCD Signing Items'!$A$4:$F$2060,3,FALSE)),IF(ISTEXT($A112),(VLOOKUP($A112,'DE MUTCD Signing Items'!$A$4:$F$2060,3,FALSE))," "))</f>
        <v xml:space="preserve"> </v>
      </c>
      <c r="G112" s="548" t="str">
        <f>IF(ISNUMBER($A112),(VLOOKUP($A112,'DE MUTCD Signing Items'!$A$4:$F$2060,4,FALSE)),IF(ISTEXT($A112),(VLOOKUP($A112,'DE MUTCD Signing Items'!$A$4:$F$2060,4,FALSE))," "))</f>
        <v xml:space="preserve"> </v>
      </c>
      <c r="H112" s="548" t="str">
        <f>IF(ISNUMBER($A112),(VLOOKUP($A112,'DE MUTCD Signing Items'!$A$4:$F$2060,5,FALSE)),IF(ISTEXT($A112),(VLOOKUP($A112,'DE MUTCD Signing Items'!$A$4:$F$2060,5,FALSE))," "))</f>
        <v xml:space="preserve"> </v>
      </c>
      <c r="I112" s="558" t="str">
        <f>IF(ISNUMBER($A112),(VLOOKUP($A112,'DE MUTCD Signing Items'!$A$4:$F$2060,6,FALSE)),IF(ISTEXT($A112),(VLOOKUP($A112,'DE MUTCD Signing Items'!$A$4:$F$2060,6,FALSE))," "))</f>
        <v xml:space="preserve"> </v>
      </c>
      <c r="J112" s="318" t="e">
        <f t="shared" si="61"/>
        <v>#VALUE!</v>
      </c>
      <c r="K112" s="369" t="str">
        <f t="shared" si="48"/>
        <v/>
      </c>
      <c r="L112" s="322"/>
      <c r="M112" s="318" t="b">
        <f t="shared" si="62"/>
        <v>0</v>
      </c>
      <c r="N112" s="373">
        <f t="shared" si="49"/>
        <v>0</v>
      </c>
      <c r="O112" s="372"/>
      <c r="P112" s="371">
        <f t="shared" si="50"/>
        <v>0</v>
      </c>
      <c r="Q112" s="323"/>
      <c r="R112" s="318" t="b">
        <f t="shared" si="51"/>
        <v>0</v>
      </c>
      <c r="S112" s="318">
        <f t="shared" si="65"/>
        <v>0</v>
      </c>
      <c r="T112" s="324">
        <f t="shared" si="53"/>
        <v>0</v>
      </c>
      <c r="U112" s="324">
        <f t="shared" si="54"/>
        <v>0</v>
      </c>
      <c r="V112" s="376" t="str">
        <f t="shared" si="55"/>
        <v/>
      </c>
      <c r="W112" s="376" t="str">
        <f t="shared" si="56"/>
        <v/>
      </c>
      <c r="X112" s="323"/>
      <c r="Y112" s="318">
        <f t="shared" si="57"/>
        <v>0</v>
      </c>
      <c r="Z112" s="318">
        <f t="shared" si="58"/>
        <v>0</v>
      </c>
      <c r="AA112" s="318">
        <f t="shared" si="59"/>
        <v>0</v>
      </c>
      <c r="AB112" s="371">
        <f t="shared" si="63"/>
        <v>0</v>
      </c>
      <c r="AC112" s="706"/>
      <c r="AD112" s="373">
        <f t="shared" si="64"/>
        <v>0</v>
      </c>
      <c r="AE112" s="373">
        <f t="shared" si="60"/>
        <v>0</v>
      </c>
      <c r="AF112" s="325"/>
    </row>
    <row r="113" spans="1:32">
      <c r="A113" s="677"/>
      <c r="B113" s="665"/>
      <c r="C113" s="320"/>
      <c r="D113" s="367" t="str">
        <f>IF(ISNUMBER($A113),(VLOOKUP($A113,'DE MUTCD Signing Items'!$A$4:$F$2060,2,FALSE)),IF(ISTEXT($A113),(VLOOKUP($A113,'DE MUTCD Signing Items'!$A$4:$F$2060,2,FALSE))," "))</f>
        <v xml:space="preserve"> </v>
      </c>
      <c r="E113" s="321"/>
      <c r="F113" s="367" t="str">
        <f>IF(ISNUMBER($A113),(VLOOKUP($A113,'DE MUTCD Signing Items'!$A$4:$F$2060,3,FALSE)),IF(ISTEXT($A113),(VLOOKUP($A113,'DE MUTCD Signing Items'!$A$4:$F$2060,3,FALSE))," "))</f>
        <v xml:space="preserve"> </v>
      </c>
      <c r="G113" s="548" t="str">
        <f>IF(ISNUMBER($A113),(VLOOKUP($A113,'DE MUTCD Signing Items'!$A$4:$F$2060,4,FALSE)),IF(ISTEXT($A113),(VLOOKUP($A113,'DE MUTCD Signing Items'!$A$4:$F$2060,4,FALSE))," "))</f>
        <v xml:space="preserve"> </v>
      </c>
      <c r="H113" s="548" t="str">
        <f>IF(ISNUMBER($A113),(VLOOKUP($A113,'DE MUTCD Signing Items'!$A$4:$F$2060,5,FALSE)),IF(ISTEXT($A113),(VLOOKUP($A113,'DE MUTCD Signing Items'!$A$4:$F$2060,5,FALSE))," "))</f>
        <v xml:space="preserve"> </v>
      </c>
      <c r="I113" s="558" t="str">
        <f>IF(ISNUMBER($A113),(VLOOKUP($A113,'DE MUTCD Signing Items'!$A$4:$F$2060,6,FALSE)),IF(ISTEXT($A113),(VLOOKUP($A113,'DE MUTCD Signing Items'!$A$4:$F$2060,6,FALSE))," "))</f>
        <v xml:space="preserve"> </v>
      </c>
      <c r="J113" s="318" t="e">
        <f t="shared" si="61"/>
        <v>#VALUE!</v>
      </c>
      <c r="K113" s="369" t="str">
        <f t="shared" si="48"/>
        <v/>
      </c>
      <c r="L113" s="322"/>
      <c r="M113" s="318" t="b">
        <f t="shared" si="62"/>
        <v>0</v>
      </c>
      <c r="N113" s="373">
        <f t="shared" si="49"/>
        <v>0</v>
      </c>
      <c r="O113" s="372"/>
      <c r="P113" s="371">
        <f t="shared" si="50"/>
        <v>0</v>
      </c>
      <c r="Q113" s="323"/>
      <c r="R113" s="318" t="b">
        <f t="shared" si="51"/>
        <v>0</v>
      </c>
      <c r="S113" s="318">
        <f t="shared" si="65"/>
        <v>0</v>
      </c>
      <c r="T113" s="324">
        <f t="shared" si="53"/>
        <v>0</v>
      </c>
      <c r="U113" s="324">
        <f t="shared" si="54"/>
        <v>0</v>
      </c>
      <c r="V113" s="376" t="str">
        <f t="shared" si="55"/>
        <v/>
      </c>
      <c r="W113" s="376" t="str">
        <f t="shared" si="56"/>
        <v/>
      </c>
      <c r="X113" s="323"/>
      <c r="Y113" s="318">
        <f t="shared" si="57"/>
        <v>0</v>
      </c>
      <c r="Z113" s="318">
        <f t="shared" si="58"/>
        <v>0</v>
      </c>
      <c r="AA113" s="318">
        <f t="shared" si="59"/>
        <v>0</v>
      </c>
      <c r="AB113" s="371">
        <f t="shared" si="63"/>
        <v>0</v>
      </c>
      <c r="AC113" s="706"/>
      <c r="AD113" s="373">
        <f t="shared" si="64"/>
        <v>0</v>
      </c>
      <c r="AE113" s="373">
        <f t="shared" si="60"/>
        <v>0</v>
      </c>
      <c r="AF113" s="325"/>
    </row>
    <row r="114" spans="1:32">
      <c r="A114" s="677"/>
      <c r="B114" s="665"/>
      <c r="C114" s="320"/>
      <c r="D114" s="367" t="str">
        <f>IF(ISNUMBER($A114),(VLOOKUP($A114,'DE MUTCD Signing Items'!$A$4:$F$2060,2,FALSE)),IF(ISTEXT($A114),(VLOOKUP($A114,'DE MUTCD Signing Items'!$A$4:$F$2060,2,FALSE))," "))</f>
        <v xml:space="preserve"> </v>
      </c>
      <c r="E114" s="321"/>
      <c r="F114" s="367" t="str">
        <f>IF(ISNUMBER($A114),(VLOOKUP($A114,'DE MUTCD Signing Items'!$A$4:$F$2060,3,FALSE)),IF(ISTEXT($A114),(VLOOKUP($A114,'DE MUTCD Signing Items'!$A$4:$F$2060,3,FALSE))," "))</f>
        <v xml:space="preserve"> </v>
      </c>
      <c r="G114" s="548" t="str">
        <f>IF(ISNUMBER($A114),(VLOOKUP($A114,'DE MUTCD Signing Items'!$A$4:$F$2060,4,FALSE)),IF(ISTEXT($A114),(VLOOKUP($A114,'DE MUTCD Signing Items'!$A$4:$F$2060,4,FALSE))," "))</f>
        <v xml:space="preserve"> </v>
      </c>
      <c r="H114" s="548" t="str">
        <f>IF(ISNUMBER($A114),(VLOOKUP($A114,'DE MUTCD Signing Items'!$A$4:$F$2060,5,FALSE)),IF(ISTEXT($A114),(VLOOKUP($A114,'DE MUTCD Signing Items'!$A$4:$F$2060,5,FALSE))," "))</f>
        <v xml:space="preserve"> </v>
      </c>
      <c r="I114" s="558" t="str">
        <f>IF(ISNUMBER($A114),(VLOOKUP($A114,'DE MUTCD Signing Items'!$A$4:$F$2060,6,FALSE)),IF(ISTEXT($A114),(VLOOKUP($A114,'DE MUTCD Signing Items'!$A$4:$F$2060,6,FALSE))," "))</f>
        <v xml:space="preserve"> </v>
      </c>
      <c r="J114" s="318" t="e">
        <f t="shared" si="61"/>
        <v>#VALUE!</v>
      </c>
      <c r="K114" s="369" t="str">
        <f t="shared" si="48"/>
        <v/>
      </c>
      <c r="L114" s="322"/>
      <c r="M114" s="318" t="b">
        <f t="shared" si="62"/>
        <v>0</v>
      </c>
      <c r="N114" s="373">
        <f t="shared" si="49"/>
        <v>0</v>
      </c>
      <c r="O114" s="372"/>
      <c r="P114" s="371">
        <f t="shared" si="50"/>
        <v>0</v>
      </c>
      <c r="Q114" s="323"/>
      <c r="R114" s="318" t="b">
        <f t="shared" si="51"/>
        <v>0</v>
      </c>
      <c r="S114" s="318">
        <f t="shared" si="65"/>
        <v>0</v>
      </c>
      <c r="T114" s="324">
        <f t="shared" si="53"/>
        <v>0</v>
      </c>
      <c r="U114" s="324">
        <f t="shared" si="54"/>
        <v>0</v>
      </c>
      <c r="V114" s="376" t="str">
        <f t="shared" si="55"/>
        <v/>
      </c>
      <c r="W114" s="376" t="str">
        <f t="shared" si="56"/>
        <v/>
      </c>
      <c r="X114" s="323"/>
      <c r="Y114" s="318">
        <f t="shared" si="57"/>
        <v>0</v>
      </c>
      <c r="Z114" s="318">
        <f t="shared" si="58"/>
        <v>0</v>
      </c>
      <c r="AA114" s="318">
        <f t="shared" si="59"/>
        <v>0</v>
      </c>
      <c r="AB114" s="371">
        <f t="shared" si="63"/>
        <v>0</v>
      </c>
      <c r="AC114" s="706"/>
      <c r="AD114" s="373">
        <f t="shared" si="64"/>
        <v>0</v>
      </c>
      <c r="AE114" s="373">
        <f t="shared" si="60"/>
        <v>0</v>
      </c>
      <c r="AF114" s="325"/>
    </row>
    <row r="115" spans="1:32">
      <c r="A115" s="677"/>
      <c r="B115" s="665"/>
      <c r="C115" s="320"/>
      <c r="D115" s="367" t="str">
        <f>IF(ISNUMBER($A115),(VLOOKUP($A115,'DE MUTCD Signing Items'!$A$4:$F$2060,2,FALSE)),IF(ISTEXT($A115),(VLOOKUP($A115,'DE MUTCD Signing Items'!$A$4:$F$2060,2,FALSE))," "))</f>
        <v xml:space="preserve"> </v>
      </c>
      <c r="E115" s="321"/>
      <c r="F115" s="367" t="str">
        <f>IF(ISNUMBER($A115),(VLOOKUP($A115,'DE MUTCD Signing Items'!$A$4:$F$2060,3,FALSE)),IF(ISTEXT($A115),(VLOOKUP($A115,'DE MUTCD Signing Items'!$A$4:$F$2060,3,FALSE))," "))</f>
        <v xml:space="preserve"> </v>
      </c>
      <c r="G115" s="548" t="str">
        <f>IF(ISNUMBER($A115),(VLOOKUP($A115,'DE MUTCD Signing Items'!$A$4:$F$2060,4,FALSE)),IF(ISTEXT($A115),(VLOOKUP($A115,'DE MUTCD Signing Items'!$A$4:$F$2060,4,FALSE))," "))</f>
        <v xml:space="preserve"> </v>
      </c>
      <c r="H115" s="548" t="str">
        <f>IF(ISNUMBER($A115),(VLOOKUP($A115,'DE MUTCD Signing Items'!$A$4:$F$2060,5,FALSE)),IF(ISTEXT($A115),(VLOOKUP($A115,'DE MUTCD Signing Items'!$A$4:$F$2060,5,FALSE))," "))</f>
        <v xml:space="preserve"> </v>
      </c>
      <c r="I115" s="558" t="str">
        <f>IF(ISNUMBER($A115),(VLOOKUP($A115,'DE MUTCD Signing Items'!$A$4:$F$2060,6,FALSE)),IF(ISTEXT($A115),(VLOOKUP($A115,'DE MUTCD Signing Items'!$A$4:$F$2060,6,FALSE))," "))</f>
        <v xml:space="preserve"> </v>
      </c>
      <c r="J115" s="318" t="e">
        <f t="shared" si="61"/>
        <v>#VALUE!</v>
      </c>
      <c r="K115" s="369" t="str">
        <f t="shared" si="48"/>
        <v/>
      </c>
      <c r="L115" s="322"/>
      <c r="M115" s="318" t="b">
        <f t="shared" si="62"/>
        <v>0</v>
      </c>
      <c r="N115" s="373">
        <f t="shared" si="49"/>
        <v>0</v>
      </c>
      <c r="O115" s="372"/>
      <c r="P115" s="371">
        <f t="shared" si="50"/>
        <v>0</v>
      </c>
      <c r="Q115" s="323"/>
      <c r="R115" s="318" t="b">
        <f t="shared" si="51"/>
        <v>0</v>
      </c>
      <c r="S115" s="318">
        <f t="shared" si="65"/>
        <v>0</v>
      </c>
      <c r="T115" s="324">
        <f t="shared" si="53"/>
        <v>0</v>
      </c>
      <c r="U115" s="324">
        <f t="shared" si="54"/>
        <v>0</v>
      </c>
      <c r="V115" s="376" t="str">
        <f t="shared" si="55"/>
        <v/>
      </c>
      <c r="W115" s="376" t="str">
        <f t="shared" si="56"/>
        <v/>
      </c>
      <c r="X115" s="323"/>
      <c r="Y115" s="318">
        <f t="shared" si="57"/>
        <v>0</v>
      </c>
      <c r="Z115" s="318">
        <f t="shared" si="58"/>
        <v>0</v>
      </c>
      <c r="AA115" s="318">
        <f t="shared" si="59"/>
        <v>0</v>
      </c>
      <c r="AB115" s="371">
        <f t="shared" si="63"/>
        <v>0</v>
      </c>
      <c r="AC115" s="706"/>
      <c r="AD115" s="373">
        <f t="shared" si="64"/>
        <v>0</v>
      </c>
      <c r="AE115" s="373">
        <f t="shared" si="60"/>
        <v>0</v>
      </c>
      <c r="AF115" s="325"/>
    </row>
    <row r="116" spans="1:32">
      <c r="A116" s="677"/>
      <c r="B116" s="665"/>
      <c r="C116" s="320"/>
      <c r="D116" s="367" t="str">
        <f>IF(ISNUMBER($A116),(VLOOKUP($A116,'DE MUTCD Signing Items'!$A$4:$F$2060,2,FALSE)),IF(ISTEXT($A116),(VLOOKUP($A116,'DE MUTCD Signing Items'!$A$4:$F$2060,2,FALSE))," "))</f>
        <v xml:space="preserve"> </v>
      </c>
      <c r="E116" s="321"/>
      <c r="F116" s="367" t="str">
        <f>IF(ISNUMBER($A116),(VLOOKUP($A116,'DE MUTCD Signing Items'!$A$4:$F$2060,3,FALSE)),IF(ISTEXT($A116),(VLOOKUP($A116,'DE MUTCD Signing Items'!$A$4:$F$2060,3,FALSE))," "))</f>
        <v xml:space="preserve"> </v>
      </c>
      <c r="G116" s="548" t="str">
        <f>IF(ISNUMBER($A116),(VLOOKUP($A116,'DE MUTCD Signing Items'!$A$4:$F$2060,4,FALSE)),IF(ISTEXT($A116),(VLOOKUP($A116,'DE MUTCD Signing Items'!$A$4:$F$2060,4,FALSE))," "))</f>
        <v xml:space="preserve"> </v>
      </c>
      <c r="H116" s="548" t="str">
        <f>IF(ISNUMBER($A116),(VLOOKUP($A116,'DE MUTCD Signing Items'!$A$4:$F$2060,5,FALSE)),IF(ISTEXT($A116),(VLOOKUP($A116,'DE MUTCD Signing Items'!$A$4:$F$2060,5,FALSE))," "))</f>
        <v xml:space="preserve"> </v>
      </c>
      <c r="I116" s="558" t="str">
        <f>IF(ISNUMBER($A116),(VLOOKUP($A116,'DE MUTCD Signing Items'!$A$4:$F$2060,6,FALSE)),IF(ISTEXT($A116),(VLOOKUP($A116,'DE MUTCD Signing Items'!$A$4:$F$2060,6,FALSE))," "))</f>
        <v xml:space="preserve"> </v>
      </c>
      <c r="J116" s="318" t="e">
        <f t="shared" si="61"/>
        <v>#VALUE!</v>
      </c>
      <c r="K116" s="369" t="str">
        <f t="shared" si="48"/>
        <v/>
      </c>
      <c r="L116" s="322"/>
      <c r="M116" s="318" t="b">
        <f t="shared" si="62"/>
        <v>0</v>
      </c>
      <c r="N116" s="373">
        <f t="shared" si="49"/>
        <v>0</v>
      </c>
      <c r="O116" s="372"/>
      <c r="P116" s="371">
        <f t="shared" si="50"/>
        <v>0</v>
      </c>
      <c r="Q116" s="323"/>
      <c r="R116" s="318" t="b">
        <f t="shared" si="51"/>
        <v>0</v>
      </c>
      <c r="S116" s="318">
        <f t="shared" si="65"/>
        <v>0</v>
      </c>
      <c r="T116" s="324">
        <f t="shared" si="53"/>
        <v>0</v>
      </c>
      <c r="U116" s="324">
        <f t="shared" si="54"/>
        <v>0</v>
      </c>
      <c r="V116" s="376" t="str">
        <f t="shared" si="55"/>
        <v/>
      </c>
      <c r="W116" s="376" t="str">
        <f t="shared" si="56"/>
        <v/>
      </c>
      <c r="X116" s="323"/>
      <c r="Y116" s="318">
        <f t="shared" si="57"/>
        <v>0</v>
      </c>
      <c r="Z116" s="318">
        <f t="shared" si="58"/>
        <v>0</v>
      </c>
      <c r="AA116" s="318">
        <f t="shared" si="59"/>
        <v>0</v>
      </c>
      <c r="AB116" s="371">
        <f t="shared" si="63"/>
        <v>0</v>
      </c>
      <c r="AC116" s="706"/>
      <c r="AD116" s="373">
        <f t="shared" si="64"/>
        <v>0</v>
      </c>
      <c r="AE116" s="373">
        <f t="shared" si="60"/>
        <v>0</v>
      </c>
      <c r="AF116" s="325"/>
    </row>
    <row r="117" spans="1:32">
      <c r="A117" s="677"/>
      <c r="B117" s="665"/>
      <c r="C117" s="320"/>
      <c r="D117" s="367" t="str">
        <f>IF(ISNUMBER($A117),(VLOOKUP($A117,'DE MUTCD Signing Items'!$A$4:$F$2060,2,FALSE)),IF(ISTEXT($A117),(VLOOKUP($A117,'DE MUTCD Signing Items'!$A$4:$F$2060,2,FALSE))," "))</f>
        <v xml:space="preserve"> </v>
      </c>
      <c r="E117" s="321"/>
      <c r="F117" s="367" t="str">
        <f>IF(ISNUMBER($A117),(VLOOKUP($A117,'DE MUTCD Signing Items'!$A$4:$F$2060,3,FALSE)),IF(ISTEXT($A117),(VLOOKUP($A117,'DE MUTCD Signing Items'!$A$4:$F$2060,3,FALSE))," "))</f>
        <v xml:space="preserve"> </v>
      </c>
      <c r="G117" s="548" t="str">
        <f>IF(ISNUMBER($A117),(VLOOKUP($A117,'DE MUTCD Signing Items'!$A$4:$F$2060,4,FALSE)),IF(ISTEXT($A117),(VLOOKUP($A117,'DE MUTCD Signing Items'!$A$4:$F$2060,4,FALSE))," "))</f>
        <v xml:space="preserve"> </v>
      </c>
      <c r="H117" s="548" t="str">
        <f>IF(ISNUMBER($A117),(VLOOKUP($A117,'DE MUTCD Signing Items'!$A$4:$F$2060,5,FALSE)),IF(ISTEXT($A117),(VLOOKUP($A117,'DE MUTCD Signing Items'!$A$4:$F$2060,5,FALSE))," "))</f>
        <v xml:space="preserve"> </v>
      </c>
      <c r="I117" s="558" t="str">
        <f>IF(ISNUMBER($A117),(VLOOKUP($A117,'DE MUTCD Signing Items'!$A$4:$F$2060,6,FALSE)),IF(ISTEXT($A117),(VLOOKUP($A117,'DE MUTCD Signing Items'!$A$4:$F$2060,6,FALSE))," "))</f>
        <v xml:space="preserve"> </v>
      </c>
      <c r="J117" s="318" t="e">
        <f t="shared" si="61"/>
        <v>#VALUE!</v>
      </c>
      <c r="K117" s="369" t="str">
        <f t="shared" si="48"/>
        <v/>
      </c>
      <c r="L117" s="322"/>
      <c r="M117" s="318" t="b">
        <f t="shared" si="62"/>
        <v>0</v>
      </c>
      <c r="N117" s="373">
        <f t="shared" si="49"/>
        <v>0</v>
      </c>
      <c r="O117" s="372"/>
      <c r="P117" s="371">
        <f t="shared" si="50"/>
        <v>0</v>
      </c>
      <c r="Q117" s="323"/>
      <c r="R117" s="318" t="b">
        <f t="shared" si="51"/>
        <v>0</v>
      </c>
      <c r="S117" s="318">
        <f t="shared" si="65"/>
        <v>0</v>
      </c>
      <c r="T117" s="324">
        <f t="shared" si="53"/>
        <v>0</v>
      </c>
      <c r="U117" s="324">
        <f t="shared" si="54"/>
        <v>0</v>
      </c>
      <c r="V117" s="376" t="str">
        <f t="shared" si="55"/>
        <v/>
      </c>
      <c r="W117" s="376" t="str">
        <f t="shared" si="56"/>
        <v/>
      </c>
      <c r="X117" s="323"/>
      <c r="Y117" s="318">
        <f t="shared" si="57"/>
        <v>0</v>
      </c>
      <c r="Z117" s="318">
        <f t="shared" si="58"/>
        <v>0</v>
      </c>
      <c r="AA117" s="318">
        <f t="shared" si="59"/>
        <v>0</v>
      </c>
      <c r="AB117" s="371">
        <f t="shared" si="63"/>
        <v>0</v>
      </c>
      <c r="AC117" s="706"/>
      <c r="AD117" s="373">
        <f t="shared" si="64"/>
        <v>0</v>
      </c>
      <c r="AE117" s="373">
        <f t="shared" si="60"/>
        <v>0</v>
      </c>
      <c r="AF117" s="325"/>
    </row>
    <row r="118" spans="1:32">
      <c r="A118" s="677"/>
      <c r="B118" s="665"/>
      <c r="C118" s="320"/>
      <c r="D118" s="367" t="str">
        <f>IF(ISNUMBER($A118),(VLOOKUP($A118,'DE MUTCD Signing Items'!$A$4:$F$2060,2,FALSE)),IF(ISTEXT($A118),(VLOOKUP($A118,'DE MUTCD Signing Items'!$A$4:$F$2060,2,FALSE))," "))</f>
        <v xml:space="preserve"> </v>
      </c>
      <c r="E118" s="321"/>
      <c r="F118" s="367" t="str">
        <f>IF(ISNUMBER($A118),(VLOOKUP($A118,'DE MUTCD Signing Items'!$A$4:$F$2060,3,FALSE)),IF(ISTEXT($A118),(VLOOKUP($A118,'DE MUTCD Signing Items'!$A$4:$F$2060,3,FALSE))," "))</f>
        <v xml:space="preserve"> </v>
      </c>
      <c r="G118" s="548" t="str">
        <f>IF(ISNUMBER($A118),(VLOOKUP($A118,'DE MUTCD Signing Items'!$A$4:$F$2060,4,FALSE)),IF(ISTEXT($A118),(VLOOKUP($A118,'DE MUTCD Signing Items'!$A$4:$F$2060,4,FALSE))," "))</f>
        <v xml:space="preserve"> </v>
      </c>
      <c r="H118" s="548" t="str">
        <f>IF(ISNUMBER($A118),(VLOOKUP($A118,'DE MUTCD Signing Items'!$A$4:$F$2060,5,FALSE)),IF(ISTEXT($A118),(VLOOKUP($A118,'DE MUTCD Signing Items'!$A$4:$F$2060,5,FALSE))," "))</f>
        <v xml:space="preserve"> </v>
      </c>
      <c r="I118" s="558" t="str">
        <f>IF(ISNUMBER($A118),(VLOOKUP($A118,'DE MUTCD Signing Items'!$A$4:$F$2060,6,FALSE)),IF(ISTEXT($A118),(VLOOKUP($A118,'DE MUTCD Signing Items'!$A$4:$F$2060,6,FALSE))," "))</f>
        <v xml:space="preserve"> </v>
      </c>
      <c r="J118" s="318" t="e">
        <f t="shared" si="61"/>
        <v>#VALUE!</v>
      </c>
      <c r="K118" s="369" t="str">
        <f t="shared" si="48"/>
        <v/>
      </c>
      <c r="L118" s="322"/>
      <c r="M118" s="318" t="b">
        <f t="shared" si="62"/>
        <v>0</v>
      </c>
      <c r="N118" s="373">
        <f t="shared" si="49"/>
        <v>0</v>
      </c>
      <c r="O118" s="372"/>
      <c r="P118" s="371">
        <f t="shared" si="50"/>
        <v>0</v>
      </c>
      <c r="Q118" s="323"/>
      <c r="R118" s="318" t="b">
        <f t="shared" si="51"/>
        <v>0</v>
      </c>
      <c r="S118" s="318">
        <f t="shared" si="65"/>
        <v>0</v>
      </c>
      <c r="T118" s="324">
        <f t="shared" si="53"/>
        <v>0</v>
      </c>
      <c r="U118" s="324">
        <f t="shared" si="54"/>
        <v>0</v>
      </c>
      <c r="V118" s="376" t="str">
        <f t="shared" si="55"/>
        <v/>
      </c>
      <c r="W118" s="376" t="str">
        <f t="shared" si="56"/>
        <v/>
      </c>
      <c r="X118" s="323"/>
      <c r="Y118" s="318">
        <f t="shared" si="57"/>
        <v>0</v>
      </c>
      <c r="Z118" s="318">
        <f t="shared" si="58"/>
        <v>0</v>
      </c>
      <c r="AA118" s="318">
        <f t="shared" si="59"/>
        <v>0</v>
      </c>
      <c r="AB118" s="371">
        <f t="shared" si="63"/>
        <v>0</v>
      </c>
      <c r="AC118" s="706"/>
      <c r="AD118" s="373">
        <f t="shared" si="64"/>
        <v>0</v>
      </c>
      <c r="AE118" s="373">
        <f t="shared" si="60"/>
        <v>0</v>
      </c>
      <c r="AF118" s="325"/>
    </row>
    <row r="119" spans="1:32">
      <c r="A119" s="677"/>
      <c r="B119" s="665"/>
      <c r="C119" s="320"/>
      <c r="D119" s="367" t="str">
        <f>IF(ISNUMBER($A119),(VLOOKUP($A119,'DE MUTCD Signing Items'!$A$4:$F$2060,2,FALSE)),IF(ISTEXT($A119),(VLOOKUP($A119,'DE MUTCD Signing Items'!$A$4:$F$2060,2,FALSE))," "))</f>
        <v xml:space="preserve"> </v>
      </c>
      <c r="E119" s="321"/>
      <c r="F119" s="367" t="str">
        <f>IF(ISNUMBER($A119),(VLOOKUP($A119,'DE MUTCD Signing Items'!$A$4:$F$2060,3,FALSE)),IF(ISTEXT($A119),(VLOOKUP($A119,'DE MUTCD Signing Items'!$A$4:$F$2060,3,FALSE))," "))</f>
        <v xml:space="preserve"> </v>
      </c>
      <c r="G119" s="548" t="str">
        <f>IF(ISNUMBER($A119),(VLOOKUP($A119,'DE MUTCD Signing Items'!$A$4:$F$2060,4,FALSE)),IF(ISTEXT($A119),(VLOOKUP($A119,'DE MUTCD Signing Items'!$A$4:$F$2060,4,FALSE))," "))</f>
        <v xml:space="preserve"> </v>
      </c>
      <c r="H119" s="548" t="str">
        <f>IF(ISNUMBER($A119),(VLOOKUP($A119,'DE MUTCD Signing Items'!$A$4:$F$2060,5,FALSE)),IF(ISTEXT($A119),(VLOOKUP($A119,'DE MUTCD Signing Items'!$A$4:$F$2060,5,FALSE))," "))</f>
        <v xml:space="preserve"> </v>
      </c>
      <c r="I119" s="558" t="str">
        <f>IF(ISNUMBER($A119),(VLOOKUP($A119,'DE MUTCD Signing Items'!$A$4:$F$2060,6,FALSE)),IF(ISTEXT($A119),(VLOOKUP($A119,'DE MUTCD Signing Items'!$A$4:$F$2060,6,FALSE))," "))</f>
        <v xml:space="preserve"> </v>
      </c>
      <c r="J119" s="318" t="e">
        <f t="shared" si="61"/>
        <v>#VALUE!</v>
      </c>
      <c r="K119" s="369" t="str">
        <f t="shared" si="48"/>
        <v/>
      </c>
      <c r="L119" s="322"/>
      <c r="M119" s="318" t="b">
        <f t="shared" si="62"/>
        <v>0</v>
      </c>
      <c r="N119" s="373">
        <f t="shared" si="49"/>
        <v>0</v>
      </c>
      <c r="O119" s="372"/>
      <c r="P119" s="371">
        <f t="shared" si="50"/>
        <v>0</v>
      </c>
      <c r="Q119" s="323"/>
      <c r="R119" s="318" t="b">
        <f t="shared" si="51"/>
        <v>0</v>
      </c>
      <c r="S119" s="318">
        <f t="shared" si="65"/>
        <v>0</v>
      </c>
      <c r="T119" s="324">
        <f t="shared" si="53"/>
        <v>0</v>
      </c>
      <c r="U119" s="324">
        <f t="shared" si="54"/>
        <v>0</v>
      </c>
      <c r="V119" s="376" t="str">
        <f t="shared" si="55"/>
        <v/>
      </c>
      <c r="W119" s="376" t="str">
        <f t="shared" si="56"/>
        <v/>
      </c>
      <c r="X119" s="323"/>
      <c r="Y119" s="318">
        <f t="shared" si="57"/>
        <v>0</v>
      </c>
      <c r="Z119" s="318">
        <f t="shared" si="58"/>
        <v>0</v>
      </c>
      <c r="AA119" s="318">
        <f t="shared" si="59"/>
        <v>0</v>
      </c>
      <c r="AB119" s="371">
        <f t="shared" si="63"/>
        <v>0</v>
      </c>
      <c r="AC119" s="706"/>
      <c r="AD119" s="373">
        <f t="shared" si="64"/>
        <v>0</v>
      </c>
      <c r="AE119" s="373">
        <f t="shared" si="60"/>
        <v>0</v>
      </c>
      <c r="AF119" s="325"/>
    </row>
    <row r="120" spans="1:32">
      <c r="A120" s="677"/>
      <c r="B120" s="665"/>
      <c r="C120" s="320"/>
      <c r="D120" s="367" t="str">
        <f>IF(ISNUMBER($A120),(VLOOKUP($A120,'DE MUTCD Signing Items'!$A$4:$F$2060,2,FALSE)),IF(ISTEXT($A120),(VLOOKUP($A120,'DE MUTCD Signing Items'!$A$4:$F$2060,2,FALSE))," "))</f>
        <v xml:space="preserve"> </v>
      </c>
      <c r="E120" s="321"/>
      <c r="F120" s="367" t="str">
        <f>IF(ISNUMBER($A120),(VLOOKUP($A120,'DE MUTCD Signing Items'!$A$4:$F$2060,3,FALSE)),IF(ISTEXT($A120),(VLOOKUP($A120,'DE MUTCD Signing Items'!$A$4:$F$2060,3,FALSE))," "))</f>
        <v xml:space="preserve"> </v>
      </c>
      <c r="G120" s="548" t="str">
        <f>IF(ISNUMBER($A120),(VLOOKUP($A120,'DE MUTCD Signing Items'!$A$4:$F$2060,4,FALSE)),IF(ISTEXT($A120),(VLOOKUP($A120,'DE MUTCD Signing Items'!$A$4:$F$2060,4,FALSE))," "))</f>
        <v xml:space="preserve"> </v>
      </c>
      <c r="H120" s="548" t="str">
        <f>IF(ISNUMBER($A120),(VLOOKUP($A120,'DE MUTCD Signing Items'!$A$4:$F$2060,5,FALSE)),IF(ISTEXT($A120),(VLOOKUP($A120,'DE MUTCD Signing Items'!$A$4:$F$2060,5,FALSE))," "))</f>
        <v xml:space="preserve"> </v>
      </c>
      <c r="I120" s="558" t="str">
        <f>IF(ISNUMBER($A120),(VLOOKUP($A120,'DE MUTCD Signing Items'!$A$4:$F$2060,6,FALSE)),IF(ISTEXT($A120),(VLOOKUP($A120,'DE MUTCD Signing Items'!$A$4:$F$2060,6,FALSE))," "))</f>
        <v xml:space="preserve"> </v>
      </c>
      <c r="J120" s="318" t="e">
        <f t="shared" si="61"/>
        <v>#VALUE!</v>
      </c>
      <c r="K120" s="369" t="str">
        <f t="shared" si="48"/>
        <v/>
      </c>
      <c r="L120" s="322"/>
      <c r="M120" s="318" t="b">
        <f t="shared" si="62"/>
        <v>0</v>
      </c>
      <c r="N120" s="373">
        <f t="shared" si="49"/>
        <v>0</v>
      </c>
      <c r="O120" s="372"/>
      <c r="P120" s="371">
        <f t="shared" si="50"/>
        <v>0</v>
      </c>
      <c r="Q120" s="323"/>
      <c r="R120" s="318" t="b">
        <f t="shared" si="51"/>
        <v>0</v>
      </c>
      <c r="S120" s="318">
        <f t="shared" si="65"/>
        <v>0</v>
      </c>
      <c r="T120" s="324">
        <f t="shared" si="53"/>
        <v>0</v>
      </c>
      <c r="U120" s="324">
        <f t="shared" si="54"/>
        <v>0</v>
      </c>
      <c r="V120" s="376" t="str">
        <f t="shared" si="55"/>
        <v/>
      </c>
      <c r="W120" s="376" t="str">
        <f t="shared" si="56"/>
        <v/>
      </c>
      <c r="X120" s="323"/>
      <c r="Y120" s="318">
        <f t="shared" si="57"/>
        <v>0</v>
      </c>
      <c r="Z120" s="318">
        <f t="shared" si="58"/>
        <v>0</v>
      </c>
      <c r="AA120" s="318">
        <f t="shared" si="59"/>
        <v>0</v>
      </c>
      <c r="AB120" s="371">
        <f t="shared" si="63"/>
        <v>0</v>
      </c>
      <c r="AC120" s="706"/>
      <c r="AD120" s="373">
        <f t="shared" si="64"/>
        <v>0</v>
      </c>
      <c r="AE120" s="373">
        <f t="shared" si="60"/>
        <v>0</v>
      </c>
      <c r="AF120" s="325"/>
    </row>
    <row r="121" spans="1:32">
      <c r="A121" s="677"/>
      <c r="B121" s="665"/>
      <c r="C121" s="320"/>
      <c r="D121" s="367" t="str">
        <f>IF(ISNUMBER($A121),(VLOOKUP($A121,'DE MUTCD Signing Items'!$A$4:$F$2060,2,FALSE)),IF(ISTEXT($A121),(VLOOKUP($A121,'DE MUTCD Signing Items'!$A$4:$F$2060,2,FALSE))," "))</f>
        <v xml:space="preserve"> </v>
      </c>
      <c r="E121" s="321"/>
      <c r="F121" s="367" t="str">
        <f>IF(ISNUMBER($A121),(VLOOKUP($A121,'DE MUTCD Signing Items'!$A$4:$F$2060,3,FALSE)),IF(ISTEXT($A121),(VLOOKUP($A121,'DE MUTCD Signing Items'!$A$4:$F$2060,3,FALSE))," "))</f>
        <v xml:space="preserve"> </v>
      </c>
      <c r="G121" s="548" t="str">
        <f>IF(ISNUMBER($A121),(VLOOKUP($A121,'DE MUTCD Signing Items'!$A$4:$F$2060,4,FALSE)),IF(ISTEXT($A121),(VLOOKUP($A121,'DE MUTCD Signing Items'!$A$4:$F$2060,4,FALSE))," "))</f>
        <v xml:space="preserve"> </v>
      </c>
      <c r="H121" s="548" t="str">
        <f>IF(ISNUMBER($A121),(VLOOKUP($A121,'DE MUTCD Signing Items'!$A$4:$F$2060,5,FALSE)),IF(ISTEXT($A121),(VLOOKUP($A121,'DE MUTCD Signing Items'!$A$4:$F$2060,5,FALSE))," "))</f>
        <v xml:space="preserve"> </v>
      </c>
      <c r="I121" s="558" t="str">
        <f>IF(ISNUMBER($A121),(VLOOKUP($A121,'DE MUTCD Signing Items'!$A$4:$F$2060,6,FALSE)),IF(ISTEXT($A121),(VLOOKUP($A121,'DE MUTCD Signing Items'!$A$4:$F$2060,6,FALSE))," "))</f>
        <v xml:space="preserve"> </v>
      </c>
      <c r="J121" s="318" t="e">
        <f t="shared" si="61"/>
        <v>#VALUE!</v>
      </c>
      <c r="K121" s="369" t="str">
        <f t="shared" si="48"/>
        <v/>
      </c>
      <c r="L121" s="322"/>
      <c r="M121" s="318" t="b">
        <f t="shared" si="62"/>
        <v>0</v>
      </c>
      <c r="N121" s="373">
        <f t="shared" si="49"/>
        <v>0</v>
      </c>
      <c r="O121" s="372"/>
      <c r="P121" s="371">
        <f t="shared" si="50"/>
        <v>0</v>
      </c>
      <c r="Q121" s="323"/>
      <c r="R121" s="318" t="b">
        <f t="shared" si="51"/>
        <v>0</v>
      </c>
      <c r="S121" s="318">
        <f t="shared" si="65"/>
        <v>0</v>
      </c>
      <c r="T121" s="324">
        <f t="shared" si="53"/>
        <v>0</v>
      </c>
      <c r="U121" s="324">
        <f t="shared" si="54"/>
        <v>0</v>
      </c>
      <c r="V121" s="376" t="str">
        <f t="shared" si="55"/>
        <v/>
      </c>
      <c r="W121" s="376" t="str">
        <f t="shared" si="56"/>
        <v/>
      </c>
      <c r="X121" s="323"/>
      <c r="Y121" s="318">
        <f t="shared" si="57"/>
        <v>0</v>
      </c>
      <c r="Z121" s="318">
        <f t="shared" si="58"/>
        <v>0</v>
      </c>
      <c r="AA121" s="318">
        <f t="shared" si="59"/>
        <v>0</v>
      </c>
      <c r="AB121" s="371">
        <f t="shared" si="63"/>
        <v>0</v>
      </c>
      <c r="AC121" s="706"/>
      <c r="AD121" s="373">
        <f t="shared" si="64"/>
        <v>0</v>
      </c>
      <c r="AE121" s="373">
        <f t="shared" si="60"/>
        <v>0</v>
      </c>
      <c r="AF121" s="325"/>
    </row>
    <row r="122" spans="1:32">
      <c r="A122" s="677"/>
      <c r="B122" s="665"/>
      <c r="C122" s="320"/>
      <c r="D122" s="367" t="str">
        <f>IF(ISNUMBER($A122),(VLOOKUP($A122,'DE MUTCD Signing Items'!$A$4:$F$2060,2,FALSE)),IF(ISTEXT($A122),(VLOOKUP($A122,'DE MUTCD Signing Items'!$A$4:$F$2060,2,FALSE))," "))</f>
        <v xml:space="preserve"> </v>
      </c>
      <c r="E122" s="321"/>
      <c r="F122" s="367" t="str">
        <f>IF(ISNUMBER($A122),(VLOOKUP($A122,'DE MUTCD Signing Items'!$A$4:$F$2060,3,FALSE)),IF(ISTEXT($A122),(VLOOKUP($A122,'DE MUTCD Signing Items'!$A$4:$F$2060,3,FALSE))," "))</f>
        <v xml:space="preserve"> </v>
      </c>
      <c r="G122" s="548" t="str">
        <f>IF(ISNUMBER($A122),(VLOOKUP($A122,'DE MUTCD Signing Items'!$A$4:$F$2060,4,FALSE)),IF(ISTEXT($A122),(VLOOKUP($A122,'DE MUTCD Signing Items'!$A$4:$F$2060,4,FALSE))," "))</f>
        <v xml:space="preserve"> </v>
      </c>
      <c r="H122" s="548" t="str">
        <f>IF(ISNUMBER($A122),(VLOOKUP($A122,'DE MUTCD Signing Items'!$A$4:$F$2060,5,FALSE)),IF(ISTEXT($A122),(VLOOKUP($A122,'DE MUTCD Signing Items'!$A$4:$F$2060,5,FALSE))," "))</f>
        <v xml:space="preserve"> </v>
      </c>
      <c r="I122" s="558" t="str">
        <f>IF(ISNUMBER($A122),(VLOOKUP($A122,'DE MUTCD Signing Items'!$A$4:$F$2060,6,FALSE)),IF(ISTEXT($A122),(VLOOKUP($A122,'DE MUTCD Signing Items'!$A$4:$F$2060,6,FALSE))," "))</f>
        <v xml:space="preserve"> </v>
      </c>
      <c r="J122" s="318" t="e">
        <f t="shared" si="61"/>
        <v>#VALUE!</v>
      </c>
      <c r="K122" s="369" t="str">
        <f t="shared" si="48"/>
        <v/>
      </c>
      <c r="L122" s="322"/>
      <c r="M122" s="318" t="b">
        <f t="shared" si="62"/>
        <v>0</v>
      </c>
      <c r="N122" s="373">
        <f t="shared" si="49"/>
        <v>0</v>
      </c>
      <c r="O122" s="372"/>
      <c r="P122" s="371">
        <f t="shared" si="50"/>
        <v>0</v>
      </c>
      <c r="Q122" s="323"/>
      <c r="R122" s="318" t="b">
        <f t="shared" si="51"/>
        <v>0</v>
      </c>
      <c r="S122" s="318">
        <f t="shared" si="65"/>
        <v>0</v>
      </c>
      <c r="T122" s="324">
        <f t="shared" si="53"/>
        <v>0</v>
      </c>
      <c r="U122" s="324">
        <f t="shared" si="54"/>
        <v>0</v>
      </c>
      <c r="V122" s="376" t="str">
        <f t="shared" si="55"/>
        <v/>
      </c>
      <c r="W122" s="376" t="str">
        <f t="shared" si="56"/>
        <v/>
      </c>
      <c r="X122" s="323"/>
      <c r="Y122" s="318">
        <f t="shared" si="57"/>
        <v>0</v>
      </c>
      <c r="Z122" s="318">
        <f t="shared" si="58"/>
        <v>0</v>
      </c>
      <c r="AA122" s="318">
        <f t="shared" si="59"/>
        <v>0</v>
      </c>
      <c r="AB122" s="371">
        <f t="shared" si="63"/>
        <v>0</v>
      </c>
      <c r="AC122" s="706"/>
      <c r="AD122" s="373">
        <f t="shared" si="64"/>
        <v>0</v>
      </c>
      <c r="AE122" s="373">
        <f t="shared" si="60"/>
        <v>0</v>
      </c>
      <c r="AF122" s="325"/>
    </row>
    <row r="123" spans="1:32">
      <c r="A123" s="677"/>
      <c r="B123" s="665"/>
      <c r="C123" s="320"/>
      <c r="D123" s="367" t="str">
        <f>IF(ISNUMBER($A123),(VLOOKUP($A123,'DE MUTCD Signing Items'!$A$4:$F$2060,2,FALSE)),IF(ISTEXT($A123),(VLOOKUP($A123,'DE MUTCD Signing Items'!$A$4:$F$2060,2,FALSE))," "))</f>
        <v xml:space="preserve"> </v>
      </c>
      <c r="E123" s="321"/>
      <c r="F123" s="367" t="str">
        <f>IF(ISNUMBER($A123),(VLOOKUP($A123,'DE MUTCD Signing Items'!$A$4:$F$2060,3,FALSE)),IF(ISTEXT($A123),(VLOOKUP($A123,'DE MUTCD Signing Items'!$A$4:$F$2060,3,FALSE))," "))</f>
        <v xml:space="preserve"> </v>
      </c>
      <c r="G123" s="548" t="str">
        <f>IF(ISNUMBER($A123),(VLOOKUP($A123,'DE MUTCD Signing Items'!$A$4:$F$2060,4,FALSE)),IF(ISTEXT($A123),(VLOOKUP($A123,'DE MUTCD Signing Items'!$A$4:$F$2060,4,FALSE))," "))</f>
        <v xml:space="preserve"> </v>
      </c>
      <c r="H123" s="548" t="str">
        <f>IF(ISNUMBER($A123),(VLOOKUP($A123,'DE MUTCD Signing Items'!$A$4:$F$2060,5,FALSE)),IF(ISTEXT($A123),(VLOOKUP($A123,'DE MUTCD Signing Items'!$A$4:$F$2060,5,FALSE))," "))</f>
        <v xml:space="preserve"> </v>
      </c>
      <c r="I123" s="558" t="str">
        <f>IF(ISNUMBER($A123),(VLOOKUP($A123,'DE MUTCD Signing Items'!$A$4:$F$2060,6,FALSE)),IF(ISTEXT($A123),(VLOOKUP($A123,'DE MUTCD Signing Items'!$A$4:$F$2060,6,FALSE))," "))</f>
        <v xml:space="preserve"> </v>
      </c>
      <c r="J123" s="318" t="e">
        <f t="shared" si="61"/>
        <v>#VALUE!</v>
      </c>
      <c r="K123" s="369" t="str">
        <f t="shared" si="48"/>
        <v/>
      </c>
      <c r="L123" s="322"/>
      <c r="M123" s="318" t="b">
        <f t="shared" si="62"/>
        <v>0</v>
      </c>
      <c r="N123" s="373">
        <f t="shared" si="49"/>
        <v>0</v>
      </c>
      <c r="O123" s="372"/>
      <c r="P123" s="371">
        <f t="shared" si="50"/>
        <v>0</v>
      </c>
      <c r="Q123" s="323"/>
      <c r="R123" s="318" t="b">
        <f t="shared" si="51"/>
        <v>0</v>
      </c>
      <c r="S123" s="318">
        <f t="shared" si="65"/>
        <v>0</v>
      </c>
      <c r="T123" s="324">
        <f t="shared" si="53"/>
        <v>0</v>
      </c>
      <c r="U123" s="324">
        <f t="shared" si="54"/>
        <v>0</v>
      </c>
      <c r="V123" s="376" t="str">
        <f t="shared" si="55"/>
        <v/>
      </c>
      <c r="W123" s="376" t="str">
        <f t="shared" si="56"/>
        <v/>
      </c>
      <c r="X123" s="323"/>
      <c r="Y123" s="318">
        <f t="shared" si="57"/>
        <v>0</v>
      </c>
      <c r="Z123" s="318">
        <f t="shared" si="58"/>
        <v>0</v>
      </c>
      <c r="AA123" s="318">
        <f t="shared" si="59"/>
        <v>0</v>
      </c>
      <c r="AB123" s="371">
        <f t="shared" si="63"/>
        <v>0</v>
      </c>
      <c r="AC123" s="706"/>
      <c r="AD123" s="373">
        <f t="shared" si="64"/>
        <v>0</v>
      </c>
      <c r="AE123" s="373">
        <f t="shared" si="60"/>
        <v>0</v>
      </c>
      <c r="AF123" s="325"/>
    </row>
    <row r="124" spans="1:32">
      <c r="A124" s="677"/>
      <c r="B124" s="665"/>
      <c r="C124" s="320"/>
      <c r="D124" s="367" t="str">
        <f>IF(ISNUMBER($A124),(VLOOKUP($A124,'DE MUTCD Signing Items'!$A$4:$F$2060,2,FALSE)),IF(ISTEXT($A124),(VLOOKUP($A124,'DE MUTCD Signing Items'!$A$4:$F$2060,2,FALSE))," "))</f>
        <v xml:space="preserve"> </v>
      </c>
      <c r="E124" s="321"/>
      <c r="F124" s="367" t="str">
        <f>IF(ISNUMBER($A124),(VLOOKUP($A124,'DE MUTCD Signing Items'!$A$4:$F$2060,3,FALSE)),IF(ISTEXT($A124),(VLOOKUP($A124,'DE MUTCD Signing Items'!$A$4:$F$2060,3,FALSE))," "))</f>
        <v xml:space="preserve"> </v>
      </c>
      <c r="G124" s="548" t="str">
        <f>IF(ISNUMBER($A124),(VLOOKUP($A124,'DE MUTCD Signing Items'!$A$4:$F$2060,4,FALSE)),IF(ISTEXT($A124),(VLOOKUP($A124,'DE MUTCD Signing Items'!$A$4:$F$2060,4,FALSE))," "))</f>
        <v xml:space="preserve"> </v>
      </c>
      <c r="H124" s="548" t="str">
        <f>IF(ISNUMBER($A124),(VLOOKUP($A124,'DE MUTCD Signing Items'!$A$4:$F$2060,5,FALSE)),IF(ISTEXT($A124),(VLOOKUP($A124,'DE MUTCD Signing Items'!$A$4:$F$2060,5,FALSE))," "))</f>
        <v xml:space="preserve"> </v>
      </c>
      <c r="I124" s="558" t="str">
        <f>IF(ISNUMBER($A124),(VLOOKUP($A124,'DE MUTCD Signing Items'!$A$4:$F$2060,6,FALSE)),IF(ISTEXT($A124),(VLOOKUP($A124,'DE MUTCD Signing Items'!$A$4:$F$2060,6,FALSE))," "))</f>
        <v xml:space="preserve"> </v>
      </c>
      <c r="J124" s="318" t="e">
        <f t="shared" si="61"/>
        <v>#VALUE!</v>
      </c>
      <c r="K124" s="369" t="str">
        <f t="shared" si="48"/>
        <v/>
      </c>
      <c r="L124" s="322"/>
      <c r="M124" s="318" t="b">
        <f t="shared" si="62"/>
        <v>0</v>
      </c>
      <c r="N124" s="373">
        <f t="shared" si="49"/>
        <v>0</v>
      </c>
      <c r="O124" s="372"/>
      <c r="P124" s="371">
        <f t="shared" si="50"/>
        <v>0</v>
      </c>
      <c r="Q124" s="323"/>
      <c r="R124" s="318" t="b">
        <f t="shared" si="51"/>
        <v>0</v>
      </c>
      <c r="S124" s="318">
        <f t="shared" si="65"/>
        <v>0</v>
      </c>
      <c r="T124" s="324">
        <f t="shared" si="53"/>
        <v>0</v>
      </c>
      <c r="U124" s="324">
        <f t="shared" si="54"/>
        <v>0</v>
      </c>
      <c r="V124" s="376" t="str">
        <f t="shared" si="55"/>
        <v/>
      </c>
      <c r="W124" s="376" t="str">
        <f t="shared" si="56"/>
        <v/>
      </c>
      <c r="X124" s="323"/>
      <c r="Y124" s="318">
        <f t="shared" si="57"/>
        <v>0</v>
      </c>
      <c r="Z124" s="318">
        <f t="shared" si="58"/>
        <v>0</v>
      </c>
      <c r="AA124" s="318">
        <f t="shared" si="59"/>
        <v>0</v>
      </c>
      <c r="AB124" s="371">
        <f t="shared" si="63"/>
        <v>0</v>
      </c>
      <c r="AC124" s="706"/>
      <c r="AD124" s="373">
        <f t="shared" si="64"/>
        <v>0</v>
      </c>
      <c r="AE124" s="373">
        <f t="shared" si="60"/>
        <v>0</v>
      </c>
      <c r="AF124" s="325"/>
    </row>
    <row r="125" spans="1:32">
      <c r="A125" s="677"/>
      <c r="B125" s="665"/>
      <c r="C125" s="320"/>
      <c r="D125" s="367" t="str">
        <f>IF(ISNUMBER($A125),(VLOOKUP($A125,'DE MUTCD Signing Items'!$A$4:$F$2060,2,FALSE)),IF(ISTEXT($A125),(VLOOKUP($A125,'DE MUTCD Signing Items'!$A$4:$F$2060,2,FALSE))," "))</f>
        <v xml:space="preserve"> </v>
      </c>
      <c r="E125" s="321"/>
      <c r="F125" s="367" t="str">
        <f>IF(ISNUMBER($A125),(VLOOKUP($A125,'DE MUTCD Signing Items'!$A$4:$F$2060,3,FALSE)),IF(ISTEXT($A125),(VLOOKUP($A125,'DE MUTCD Signing Items'!$A$4:$F$2060,3,FALSE))," "))</f>
        <v xml:space="preserve"> </v>
      </c>
      <c r="G125" s="548" t="str">
        <f>IF(ISNUMBER($A125),(VLOOKUP($A125,'DE MUTCD Signing Items'!$A$4:$F$2060,4,FALSE)),IF(ISTEXT($A125),(VLOOKUP($A125,'DE MUTCD Signing Items'!$A$4:$F$2060,4,FALSE))," "))</f>
        <v xml:space="preserve"> </v>
      </c>
      <c r="H125" s="548" t="str">
        <f>IF(ISNUMBER($A125),(VLOOKUP($A125,'DE MUTCD Signing Items'!$A$4:$F$2060,5,FALSE)),IF(ISTEXT($A125),(VLOOKUP($A125,'DE MUTCD Signing Items'!$A$4:$F$2060,5,FALSE))," "))</f>
        <v xml:space="preserve"> </v>
      </c>
      <c r="I125" s="558" t="str">
        <f>IF(ISNUMBER($A125),(VLOOKUP($A125,'DE MUTCD Signing Items'!$A$4:$F$2060,6,FALSE)),IF(ISTEXT($A125),(VLOOKUP($A125,'DE MUTCD Signing Items'!$A$4:$F$2060,6,FALSE))," "))</f>
        <v xml:space="preserve"> </v>
      </c>
      <c r="J125" s="318" t="e">
        <f t="shared" si="61"/>
        <v>#VALUE!</v>
      </c>
      <c r="K125" s="369" t="str">
        <f t="shared" si="48"/>
        <v/>
      </c>
      <c r="L125" s="322"/>
      <c r="M125" s="318" t="b">
        <f t="shared" si="62"/>
        <v>0</v>
      </c>
      <c r="N125" s="373">
        <f t="shared" si="49"/>
        <v>0</v>
      </c>
      <c r="O125" s="372"/>
      <c r="P125" s="371">
        <f t="shared" si="50"/>
        <v>0</v>
      </c>
      <c r="Q125" s="323"/>
      <c r="R125" s="318" t="b">
        <f t="shared" si="51"/>
        <v>0</v>
      </c>
      <c r="S125" s="318">
        <f t="shared" si="65"/>
        <v>0</v>
      </c>
      <c r="T125" s="324">
        <f t="shared" si="53"/>
        <v>0</v>
      </c>
      <c r="U125" s="324">
        <f t="shared" si="54"/>
        <v>0</v>
      </c>
      <c r="V125" s="376" t="str">
        <f t="shared" si="55"/>
        <v/>
      </c>
      <c r="W125" s="376" t="str">
        <f t="shared" si="56"/>
        <v/>
      </c>
      <c r="X125" s="323"/>
      <c r="Y125" s="318">
        <f t="shared" si="57"/>
        <v>0</v>
      </c>
      <c r="Z125" s="318">
        <f t="shared" si="58"/>
        <v>0</v>
      </c>
      <c r="AA125" s="318">
        <f t="shared" si="59"/>
        <v>0</v>
      </c>
      <c r="AB125" s="371">
        <f t="shared" si="63"/>
        <v>0</v>
      </c>
      <c r="AC125" s="706"/>
      <c r="AD125" s="373">
        <f t="shared" si="64"/>
        <v>0</v>
      </c>
      <c r="AE125" s="373">
        <f t="shared" si="60"/>
        <v>0</v>
      </c>
      <c r="AF125" s="325"/>
    </row>
    <row r="126" spans="1:32">
      <c r="A126" s="677"/>
      <c r="B126" s="665"/>
      <c r="C126" s="320"/>
      <c r="D126" s="367" t="str">
        <f>IF(ISNUMBER($A126),(VLOOKUP($A126,'DE MUTCD Signing Items'!$A$4:$F$2060,2,FALSE)),IF(ISTEXT($A126),(VLOOKUP($A126,'DE MUTCD Signing Items'!$A$4:$F$2060,2,FALSE))," "))</f>
        <v xml:space="preserve"> </v>
      </c>
      <c r="E126" s="321"/>
      <c r="F126" s="367" t="str">
        <f>IF(ISNUMBER($A126),(VLOOKUP($A126,'DE MUTCD Signing Items'!$A$4:$F$2060,3,FALSE)),IF(ISTEXT($A126),(VLOOKUP($A126,'DE MUTCD Signing Items'!$A$4:$F$2060,3,FALSE))," "))</f>
        <v xml:space="preserve"> </v>
      </c>
      <c r="G126" s="548" t="str">
        <f>IF(ISNUMBER($A126),(VLOOKUP($A126,'DE MUTCD Signing Items'!$A$4:$F$2060,4,FALSE)),IF(ISTEXT($A126),(VLOOKUP($A126,'DE MUTCD Signing Items'!$A$4:$F$2060,4,FALSE))," "))</f>
        <v xml:space="preserve"> </v>
      </c>
      <c r="H126" s="548" t="str">
        <f>IF(ISNUMBER($A126),(VLOOKUP($A126,'DE MUTCD Signing Items'!$A$4:$F$2060,5,FALSE)),IF(ISTEXT($A126),(VLOOKUP($A126,'DE MUTCD Signing Items'!$A$4:$F$2060,5,FALSE))," "))</f>
        <v xml:space="preserve"> </v>
      </c>
      <c r="I126" s="558" t="str">
        <f>IF(ISNUMBER($A126),(VLOOKUP($A126,'DE MUTCD Signing Items'!$A$4:$F$2060,6,FALSE)),IF(ISTEXT($A126),(VLOOKUP($A126,'DE MUTCD Signing Items'!$A$4:$F$2060,6,FALSE))," "))</f>
        <v xml:space="preserve"> </v>
      </c>
      <c r="J126" s="318" t="e">
        <f t="shared" si="61"/>
        <v>#VALUE!</v>
      </c>
      <c r="K126" s="369" t="str">
        <f t="shared" si="48"/>
        <v/>
      </c>
      <c r="L126" s="322"/>
      <c r="M126" s="318" t="b">
        <f t="shared" si="62"/>
        <v>0</v>
      </c>
      <c r="N126" s="373">
        <f t="shared" si="49"/>
        <v>0</v>
      </c>
      <c r="O126" s="372"/>
      <c r="P126" s="371">
        <f t="shared" si="50"/>
        <v>0</v>
      </c>
      <c r="Q126" s="323"/>
      <c r="R126" s="318" t="b">
        <f t="shared" si="51"/>
        <v>0</v>
      </c>
      <c r="S126" s="318">
        <f t="shared" si="65"/>
        <v>0</v>
      </c>
      <c r="T126" s="324">
        <f t="shared" si="53"/>
        <v>0</v>
      </c>
      <c r="U126" s="324">
        <f t="shared" si="54"/>
        <v>0</v>
      </c>
      <c r="V126" s="376" t="str">
        <f t="shared" si="55"/>
        <v/>
      </c>
      <c r="W126" s="376" t="str">
        <f t="shared" si="56"/>
        <v/>
      </c>
      <c r="X126" s="323"/>
      <c r="Y126" s="318">
        <f t="shared" si="57"/>
        <v>0</v>
      </c>
      <c r="Z126" s="318">
        <f t="shared" si="58"/>
        <v>0</v>
      </c>
      <c r="AA126" s="318">
        <f t="shared" si="59"/>
        <v>0</v>
      </c>
      <c r="AB126" s="371">
        <f t="shared" si="63"/>
        <v>0</v>
      </c>
      <c r="AC126" s="706"/>
      <c r="AD126" s="373">
        <f t="shared" si="64"/>
        <v>0</v>
      </c>
      <c r="AE126" s="373">
        <f t="shared" si="60"/>
        <v>0</v>
      </c>
      <c r="AF126" s="325"/>
    </row>
    <row r="127" spans="1:32">
      <c r="A127" s="677"/>
      <c r="B127" s="665"/>
      <c r="C127" s="320"/>
      <c r="D127" s="367" t="str">
        <f>IF(ISNUMBER($A127),(VLOOKUP($A127,'DE MUTCD Signing Items'!$A$4:$F$2060,2,FALSE)),IF(ISTEXT($A127),(VLOOKUP($A127,'DE MUTCD Signing Items'!$A$4:$F$2060,2,FALSE))," "))</f>
        <v xml:space="preserve"> </v>
      </c>
      <c r="E127" s="321"/>
      <c r="F127" s="367" t="str">
        <f>IF(ISNUMBER($A127),(VLOOKUP($A127,'DE MUTCD Signing Items'!$A$4:$F$2060,3,FALSE)),IF(ISTEXT($A127),(VLOOKUP($A127,'DE MUTCD Signing Items'!$A$4:$F$2060,3,FALSE))," "))</f>
        <v xml:space="preserve"> </v>
      </c>
      <c r="G127" s="548" t="str">
        <f>IF(ISNUMBER($A127),(VLOOKUP($A127,'DE MUTCD Signing Items'!$A$4:$F$2060,4,FALSE)),IF(ISTEXT($A127),(VLOOKUP($A127,'DE MUTCD Signing Items'!$A$4:$F$2060,4,FALSE))," "))</f>
        <v xml:space="preserve"> </v>
      </c>
      <c r="H127" s="548" t="str">
        <f>IF(ISNUMBER($A127),(VLOOKUP($A127,'DE MUTCD Signing Items'!$A$4:$F$2060,5,FALSE)),IF(ISTEXT($A127),(VLOOKUP($A127,'DE MUTCD Signing Items'!$A$4:$F$2060,5,FALSE))," "))</f>
        <v xml:space="preserve"> </v>
      </c>
      <c r="I127" s="558" t="str">
        <f>IF(ISNUMBER($A127),(VLOOKUP($A127,'DE MUTCD Signing Items'!$A$4:$F$2060,6,FALSE)),IF(ISTEXT($A127),(VLOOKUP($A127,'DE MUTCD Signing Items'!$A$4:$F$2060,6,FALSE))," "))</f>
        <v xml:space="preserve"> </v>
      </c>
      <c r="J127" s="318" t="e">
        <f t="shared" si="61"/>
        <v>#VALUE!</v>
      </c>
      <c r="K127" s="369" t="str">
        <f t="shared" si="48"/>
        <v/>
      </c>
      <c r="L127" s="322"/>
      <c r="M127" s="318" t="b">
        <f t="shared" si="62"/>
        <v>0</v>
      </c>
      <c r="N127" s="373">
        <f t="shared" si="49"/>
        <v>0</v>
      </c>
      <c r="O127" s="372"/>
      <c r="P127" s="371">
        <f t="shared" si="50"/>
        <v>0</v>
      </c>
      <c r="Q127" s="323"/>
      <c r="R127" s="318" t="b">
        <f t="shared" si="51"/>
        <v>0</v>
      </c>
      <c r="S127" s="318">
        <f t="shared" si="65"/>
        <v>0</v>
      </c>
      <c r="T127" s="324">
        <f t="shared" si="53"/>
        <v>0</v>
      </c>
      <c r="U127" s="324">
        <f t="shared" si="54"/>
        <v>0</v>
      </c>
      <c r="V127" s="376" t="str">
        <f t="shared" si="55"/>
        <v/>
      </c>
      <c r="W127" s="376" t="str">
        <f t="shared" si="56"/>
        <v/>
      </c>
      <c r="X127" s="323"/>
      <c r="Y127" s="318">
        <f t="shared" si="57"/>
        <v>0</v>
      </c>
      <c r="Z127" s="318">
        <f t="shared" si="58"/>
        <v>0</v>
      </c>
      <c r="AA127" s="318">
        <f t="shared" si="59"/>
        <v>0</v>
      </c>
      <c r="AB127" s="371">
        <f t="shared" si="63"/>
        <v>0</v>
      </c>
      <c r="AC127" s="706"/>
      <c r="AD127" s="373">
        <f t="shared" si="64"/>
        <v>0</v>
      </c>
      <c r="AE127" s="373">
        <f t="shared" si="60"/>
        <v>0</v>
      </c>
      <c r="AF127" s="325"/>
    </row>
    <row r="128" spans="1:32">
      <c r="A128" s="677"/>
      <c r="B128" s="665"/>
      <c r="C128" s="320"/>
      <c r="D128" s="367" t="str">
        <f>IF(ISNUMBER($A128),(VLOOKUP($A128,'DE MUTCD Signing Items'!$A$4:$F$2060,2,FALSE)),IF(ISTEXT($A128),(VLOOKUP($A128,'DE MUTCD Signing Items'!$A$4:$F$2060,2,FALSE))," "))</f>
        <v xml:space="preserve"> </v>
      </c>
      <c r="E128" s="321"/>
      <c r="F128" s="367" t="str">
        <f>IF(ISNUMBER($A128),(VLOOKUP($A128,'DE MUTCD Signing Items'!$A$4:$F$2060,3,FALSE)),IF(ISTEXT($A128),(VLOOKUP($A128,'DE MUTCD Signing Items'!$A$4:$F$2060,3,FALSE))," "))</f>
        <v xml:space="preserve"> </v>
      </c>
      <c r="G128" s="548" t="str">
        <f>IF(ISNUMBER($A128),(VLOOKUP($A128,'DE MUTCD Signing Items'!$A$4:$F$2060,4,FALSE)),IF(ISTEXT($A128),(VLOOKUP($A128,'DE MUTCD Signing Items'!$A$4:$F$2060,4,FALSE))," "))</f>
        <v xml:space="preserve"> </v>
      </c>
      <c r="H128" s="548" t="str">
        <f>IF(ISNUMBER($A128),(VLOOKUP($A128,'DE MUTCD Signing Items'!$A$4:$F$2060,5,FALSE)),IF(ISTEXT($A128),(VLOOKUP($A128,'DE MUTCD Signing Items'!$A$4:$F$2060,5,FALSE))," "))</f>
        <v xml:space="preserve"> </v>
      </c>
      <c r="I128" s="558" t="str">
        <f>IF(ISNUMBER($A128),(VLOOKUP($A128,'DE MUTCD Signing Items'!$A$4:$F$2060,6,FALSE)),IF(ISTEXT($A128),(VLOOKUP($A128,'DE MUTCD Signing Items'!$A$4:$F$2060,6,FALSE))," "))</f>
        <v xml:space="preserve"> </v>
      </c>
      <c r="J128" s="318" t="e">
        <f t="shared" si="61"/>
        <v>#VALUE!</v>
      </c>
      <c r="K128" s="369" t="str">
        <f t="shared" si="48"/>
        <v/>
      </c>
      <c r="L128" s="322"/>
      <c r="M128" s="318" t="b">
        <f t="shared" si="62"/>
        <v>0</v>
      </c>
      <c r="N128" s="373">
        <f t="shared" si="49"/>
        <v>0</v>
      </c>
      <c r="O128" s="372"/>
      <c r="P128" s="371">
        <f t="shared" si="50"/>
        <v>0</v>
      </c>
      <c r="Q128" s="323"/>
      <c r="R128" s="318" t="b">
        <f t="shared" si="51"/>
        <v>0</v>
      </c>
      <c r="S128" s="318">
        <f t="shared" si="65"/>
        <v>0</v>
      </c>
      <c r="T128" s="324">
        <f t="shared" si="53"/>
        <v>0</v>
      </c>
      <c r="U128" s="324">
        <f t="shared" si="54"/>
        <v>0</v>
      </c>
      <c r="V128" s="376" t="str">
        <f t="shared" si="55"/>
        <v/>
      </c>
      <c r="W128" s="376" t="str">
        <f t="shared" si="56"/>
        <v/>
      </c>
      <c r="X128" s="323"/>
      <c r="Y128" s="318">
        <f t="shared" si="57"/>
        <v>0</v>
      </c>
      <c r="Z128" s="318">
        <f t="shared" si="58"/>
        <v>0</v>
      </c>
      <c r="AA128" s="318">
        <f t="shared" si="59"/>
        <v>0</v>
      </c>
      <c r="AB128" s="371">
        <f t="shared" si="63"/>
        <v>0</v>
      </c>
      <c r="AC128" s="706"/>
      <c r="AD128" s="373">
        <f t="shared" si="64"/>
        <v>0</v>
      </c>
      <c r="AE128" s="373">
        <f t="shared" si="60"/>
        <v>0</v>
      </c>
      <c r="AF128" s="325"/>
    </row>
    <row r="129" spans="1:32">
      <c r="A129" s="677"/>
      <c r="B129" s="665"/>
      <c r="C129" s="320"/>
      <c r="D129" s="367" t="str">
        <f>IF(ISNUMBER($A129),(VLOOKUP($A129,'DE MUTCD Signing Items'!$A$4:$F$2060,2,FALSE)),IF(ISTEXT($A129),(VLOOKUP($A129,'DE MUTCD Signing Items'!$A$4:$F$2060,2,FALSE))," "))</f>
        <v xml:space="preserve"> </v>
      </c>
      <c r="E129" s="321"/>
      <c r="F129" s="367" t="str">
        <f>IF(ISNUMBER($A129),(VLOOKUP($A129,'DE MUTCD Signing Items'!$A$4:$F$2060,3,FALSE)),IF(ISTEXT($A129),(VLOOKUP($A129,'DE MUTCD Signing Items'!$A$4:$F$2060,3,FALSE))," "))</f>
        <v xml:space="preserve"> </v>
      </c>
      <c r="G129" s="548" t="str">
        <f>IF(ISNUMBER($A129),(VLOOKUP($A129,'DE MUTCD Signing Items'!$A$4:$F$2060,4,FALSE)),IF(ISTEXT($A129),(VLOOKUP($A129,'DE MUTCD Signing Items'!$A$4:$F$2060,4,FALSE))," "))</f>
        <v xml:space="preserve"> </v>
      </c>
      <c r="H129" s="548" t="str">
        <f>IF(ISNUMBER($A129),(VLOOKUP($A129,'DE MUTCD Signing Items'!$A$4:$F$2060,5,FALSE)),IF(ISTEXT($A129),(VLOOKUP($A129,'DE MUTCD Signing Items'!$A$4:$F$2060,5,FALSE))," "))</f>
        <v xml:space="preserve"> </v>
      </c>
      <c r="I129" s="558" t="str">
        <f>IF(ISNUMBER($A129),(VLOOKUP($A129,'DE MUTCD Signing Items'!$A$4:$F$2060,6,FALSE)),IF(ISTEXT($A129),(VLOOKUP($A129,'DE MUTCD Signing Items'!$A$4:$F$2060,6,FALSE))," "))</f>
        <v xml:space="preserve"> </v>
      </c>
      <c r="J129" s="318" t="e">
        <f t="shared" si="61"/>
        <v>#VALUE!</v>
      </c>
      <c r="K129" s="369" t="str">
        <f t="shared" si="48"/>
        <v/>
      </c>
      <c r="L129" s="322"/>
      <c r="M129" s="318" t="b">
        <f t="shared" si="62"/>
        <v>0</v>
      </c>
      <c r="N129" s="373">
        <f t="shared" si="49"/>
        <v>0</v>
      </c>
      <c r="O129" s="372"/>
      <c r="P129" s="371">
        <f t="shared" si="50"/>
        <v>0</v>
      </c>
      <c r="Q129" s="323"/>
      <c r="R129" s="318" t="b">
        <f t="shared" si="51"/>
        <v>0</v>
      </c>
      <c r="S129" s="318">
        <f t="shared" si="65"/>
        <v>0</v>
      </c>
      <c r="T129" s="324">
        <f t="shared" si="53"/>
        <v>0</v>
      </c>
      <c r="U129" s="324">
        <f t="shared" si="54"/>
        <v>0</v>
      </c>
      <c r="V129" s="376" t="str">
        <f t="shared" si="55"/>
        <v/>
      </c>
      <c r="W129" s="376" t="str">
        <f t="shared" si="56"/>
        <v/>
      </c>
      <c r="X129" s="323"/>
      <c r="Y129" s="318">
        <f t="shared" si="57"/>
        <v>0</v>
      </c>
      <c r="Z129" s="318">
        <f t="shared" si="58"/>
        <v>0</v>
      </c>
      <c r="AA129" s="318">
        <f t="shared" si="59"/>
        <v>0</v>
      </c>
      <c r="AB129" s="371">
        <f t="shared" si="63"/>
        <v>0</v>
      </c>
      <c r="AC129" s="706"/>
      <c r="AD129" s="373">
        <f t="shared" si="64"/>
        <v>0</v>
      </c>
      <c r="AE129" s="373">
        <f t="shared" si="60"/>
        <v>0</v>
      </c>
      <c r="AF129" s="325"/>
    </row>
    <row r="130" spans="1:32">
      <c r="A130" s="677"/>
      <c r="B130" s="665"/>
      <c r="C130" s="320"/>
      <c r="D130" s="367" t="str">
        <f>IF(ISNUMBER($A130),(VLOOKUP($A130,'DE MUTCD Signing Items'!$A$4:$F$2060,2,FALSE)),IF(ISTEXT($A130),(VLOOKUP($A130,'DE MUTCD Signing Items'!$A$4:$F$2060,2,FALSE))," "))</f>
        <v xml:space="preserve"> </v>
      </c>
      <c r="E130" s="321"/>
      <c r="F130" s="367" t="str">
        <f>IF(ISNUMBER($A130),(VLOOKUP($A130,'DE MUTCD Signing Items'!$A$4:$F$2060,3,FALSE)),IF(ISTEXT($A130),(VLOOKUP($A130,'DE MUTCD Signing Items'!$A$4:$F$2060,3,FALSE))," "))</f>
        <v xml:space="preserve"> </v>
      </c>
      <c r="G130" s="548" t="str">
        <f>IF(ISNUMBER($A130),(VLOOKUP($A130,'DE MUTCD Signing Items'!$A$4:$F$2060,4,FALSE)),IF(ISTEXT($A130),(VLOOKUP($A130,'DE MUTCD Signing Items'!$A$4:$F$2060,4,FALSE))," "))</f>
        <v xml:space="preserve"> </v>
      </c>
      <c r="H130" s="548" t="str">
        <f>IF(ISNUMBER($A130),(VLOOKUP($A130,'DE MUTCD Signing Items'!$A$4:$F$2060,5,FALSE)),IF(ISTEXT($A130),(VLOOKUP($A130,'DE MUTCD Signing Items'!$A$4:$F$2060,5,FALSE))," "))</f>
        <v xml:space="preserve"> </v>
      </c>
      <c r="I130" s="558" t="str">
        <f>IF(ISNUMBER($A130),(VLOOKUP($A130,'DE MUTCD Signing Items'!$A$4:$F$2060,6,FALSE)),IF(ISTEXT($A130),(VLOOKUP($A130,'DE MUTCD Signing Items'!$A$4:$F$2060,6,FALSE))," "))</f>
        <v xml:space="preserve"> </v>
      </c>
      <c r="J130" s="318" t="e">
        <f t="shared" si="61"/>
        <v>#VALUE!</v>
      </c>
      <c r="K130" s="369" t="str">
        <f t="shared" si="48"/>
        <v/>
      </c>
      <c r="L130" s="322"/>
      <c r="M130" s="318" t="b">
        <f t="shared" si="62"/>
        <v>0</v>
      </c>
      <c r="N130" s="373">
        <f t="shared" si="49"/>
        <v>0</v>
      </c>
      <c r="O130" s="372"/>
      <c r="P130" s="371">
        <f t="shared" si="50"/>
        <v>0</v>
      </c>
      <c r="Q130" s="323"/>
      <c r="R130" s="318" t="b">
        <f t="shared" si="51"/>
        <v>0</v>
      </c>
      <c r="S130" s="318">
        <f t="shared" si="65"/>
        <v>0</v>
      </c>
      <c r="T130" s="324">
        <f t="shared" si="53"/>
        <v>0</v>
      </c>
      <c r="U130" s="324">
        <f t="shared" si="54"/>
        <v>0</v>
      </c>
      <c r="V130" s="376" t="str">
        <f t="shared" si="55"/>
        <v/>
      </c>
      <c r="W130" s="376" t="str">
        <f t="shared" si="56"/>
        <v/>
      </c>
      <c r="X130" s="323"/>
      <c r="Y130" s="318">
        <f t="shared" si="57"/>
        <v>0</v>
      </c>
      <c r="Z130" s="318">
        <f t="shared" si="58"/>
        <v>0</v>
      </c>
      <c r="AA130" s="318">
        <f t="shared" si="59"/>
        <v>0</v>
      </c>
      <c r="AB130" s="371">
        <f t="shared" si="63"/>
        <v>0</v>
      </c>
      <c r="AC130" s="706"/>
      <c r="AD130" s="373">
        <f t="shared" si="64"/>
        <v>0</v>
      </c>
      <c r="AE130" s="373">
        <f t="shared" si="60"/>
        <v>0</v>
      </c>
      <c r="AF130" s="325"/>
    </row>
    <row r="131" spans="1:32">
      <c r="A131" s="677"/>
      <c r="B131" s="665"/>
      <c r="C131" s="320"/>
      <c r="D131" s="367" t="str">
        <f>IF(ISNUMBER($A131),(VLOOKUP($A131,'DE MUTCD Signing Items'!$A$4:$F$2060,2,FALSE)),IF(ISTEXT($A131),(VLOOKUP($A131,'DE MUTCD Signing Items'!$A$4:$F$2060,2,FALSE))," "))</f>
        <v xml:space="preserve"> </v>
      </c>
      <c r="E131" s="321"/>
      <c r="F131" s="367" t="str">
        <f>IF(ISNUMBER($A131),(VLOOKUP($A131,'DE MUTCD Signing Items'!$A$4:$F$2060,3,FALSE)),IF(ISTEXT($A131),(VLOOKUP($A131,'DE MUTCD Signing Items'!$A$4:$F$2060,3,FALSE))," "))</f>
        <v xml:space="preserve"> </v>
      </c>
      <c r="G131" s="548" t="str">
        <f>IF(ISNUMBER($A131),(VLOOKUP($A131,'DE MUTCD Signing Items'!$A$4:$F$2060,4,FALSE)),IF(ISTEXT($A131),(VLOOKUP($A131,'DE MUTCD Signing Items'!$A$4:$F$2060,4,FALSE))," "))</f>
        <v xml:space="preserve"> </v>
      </c>
      <c r="H131" s="548" t="str">
        <f>IF(ISNUMBER($A131),(VLOOKUP($A131,'DE MUTCD Signing Items'!$A$4:$F$2060,5,FALSE)),IF(ISTEXT($A131),(VLOOKUP($A131,'DE MUTCD Signing Items'!$A$4:$F$2060,5,FALSE))," "))</f>
        <v xml:space="preserve"> </v>
      </c>
      <c r="I131" s="558" t="str">
        <f>IF(ISNUMBER($A131),(VLOOKUP($A131,'DE MUTCD Signing Items'!$A$4:$F$2060,6,FALSE)),IF(ISTEXT($A131),(VLOOKUP($A131,'DE MUTCD Signing Items'!$A$4:$F$2060,6,FALSE))," "))</f>
        <v xml:space="preserve"> </v>
      </c>
      <c r="J131" s="318" t="e">
        <f t="shared" si="61"/>
        <v>#VALUE!</v>
      </c>
      <c r="K131" s="369" t="str">
        <f t="shared" si="48"/>
        <v/>
      </c>
      <c r="L131" s="322"/>
      <c r="M131" s="318" t="b">
        <f t="shared" si="62"/>
        <v>0</v>
      </c>
      <c r="N131" s="373">
        <f t="shared" si="49"/>
        <v>0</v>
      </c>
      <c r="O131" s="372"/>
      <c r="P131" s="371">
        <f t="shared" si="50"/>
        <v>0</v>
      </c>
      <c r="Q131" s="323"/>
      <c r="R131" s="318" t="b">
        <f t="shared" si="51"/>
        <v>0</v>
      </c>
      <c r="S131" s="318">
        <f t="shared" si="65"/>
        <v>0</v>
      </c>
      <c r="T131" s="324">
        <f t="shared" si="53"/>
        <v>0</v>
      </c>
      <c r="U131" s="324">
        <f t="shared" si="54"/>
        <v>0</v>
      </c>
      <c r="V131" s="376" t="str">
        <f t="shared" si="55"/>
        <v/>
      </c>
      <c r="W131" s="376" t="str">
        <f t="shared" si="56"/>
        <v/>
      </c>
      <c r="X131" s="323"/>
      <c r="Y131" s="318">
        <f t="shared" si="57"/>
        <v>0</v>
      </c>
      <c r="Z131" s="318">
        <f t="shared" si="58"/>
        <v>0</v>
      </c>
      <c r="AA131" s="318">
        <f t="shared" si="59"/>
        <v>0</v>
      </c>
      <c r="AB131" s="371">
        <f t="shared" si="63"/>
        <v>0</v>
      </c>
      <c r="AC131" s="706"/>
      <c r="AD131" s="373">
        <f t="shared" si="64"/>
        <v>0</v>
      </c>
      <c r="AE131" s="373">
        <f t="shared" si="60"/>
        <v>0</v>
      </c>
      <c r="AF131" s="325"/>
    </row>
    <row r="132" spans="1:32">
      <c r="A132" s="677"/>
      <c r="B132" s="665"/>
      <c r="C132" s="320"/>
      <c r="D132" s="367" t="str">
        <f>IF(ISNUMBER($A132),(VLOOKUP($A132,'DE MUTCD Signing Items'!$A$4:$F$2060,2,FALSE)),IF(ISTEXT($A132),(VLOOKUP($A132,'DE MUTCD Signing Items'!$A$4:$F$2060,2,FALSE))," "))</f>
        <v xml:space="preserve"> </v>
      </c>
      <c r="E132" s="321"/>
      <c r="F132" s="367" t="str">
        <f>IF(ISNUMBER($A132),(VLOOKUP($A132,'DE MUTCD Signing Items'!$A$4:$F$2060,3,FALSE)),IF(ISTEXT($A132),(VLOOKUP($A132,'DE MUTCD Signing Items'!$A$4:$F$2060,3,FALSE))," "))</f>
        <v xml:space="preserve"> </v>
      </c>
      <c r="G132" s="548" t="str">
        <f>IF(ISNUMBER($A132),(VLOOKUP($A132,'DE MUTCD Signing Items'!$A$4:$F$2060,4,FALSE)),IF(ISTEXT($A132),(VLOOKUP($A132,'DE MUTCD Signing Items'!$A$4:$F$2060,4,FALSE))," "))</f>
        <v xml:space="preserve"> </v>
      </c>
      <c r="H132" s="548" t="str">
        <f>IF(ISNUMBER($A132),(VLOOKUP($A132,'DE MUTCD Signing Items'!$A$4:$F$2060,5,FALSE)),IF(ISTEXT($A132),(VLOOKUP($A132,'DE MUTCD Signing Items'!$A$4:$F$2060,5,FALSE))," "))</f>
        <v xml:space="preserve"> </v>
      </c>
      <c r="I132" s="558" t="str">
        <f>IF(ISNUMBER($A132),(VLOOKUP($A132,'DE MUTCD Signing Items'!$A$4:$F$2060,6,FALSE)),IF(ISTEXT($A132),(VLOOKUP($A132,'DE MUTCD Signing Items'!$A$4:$F$2060,6,FALSE))," "))</f>
        <v xml:space="preserve"> </v>
      </c>
      <c r="J132" s="318" t="e">
        <f t="shared" si="61"/>
        <v>#VALUE!</v>
      </c>
      <c r="K132" s="369" t="str">
        <f t="shared" si="48"/>
        <v/>
      </c>
      <c r="L132" s="322"/>
      <c r="M132" s="318" t="b">
        <f t="shared" si="62"/>
        <v>0</v>
      </c>
      <c r="N132" s="373">
        <f t="shared" si="49"/>
        <v>0</v>
      </c>
      <c r="O132" s="372"/>
      <c r="P132" s="371">
        <f t="shared" si="50"/>
        <v>0</v>
      </c>
      <c r="Q132" s="323"/>
      <c r="R132" s="318" t="b">
        <f t="shared" si="51"/>
        <v>0</v>
      </c>
      <c r="S132" s="318">
        <f t="shared" si="65"/>
        <v>0</v>
      </c>
      <c r="T132" s="324">
        <f t="shared" si="53"/>
        <v>0</v>
      </c>
      <c r="U132" s="324">
        <f t="shared" si="54"/>
        <v>0</v>
      </c>
      <c r="V132" s="376" t="str">
        <f t="shared" si="55"/>
        <v/>
      </c>
      <c r="W132" s="376" t="str">
        <f t="shared" si="56"/>
        <v/>
      </c>
      <c r="X132" s="323"/>
      <c r="Y132" s="318">
        <f t="shared" si="57"/>
        <v>0</v>
      </c>
      <c r="Z132" s="318">
        <f t="shared" si="58"/>
        <v>0</v>
      </c>
      <c r="AA132" s="318">
        <f t="shared" si="59"/>
        <v>0</v>
      </c>
      <c r="AB132" s="371">
        <f t="shared" si="63"/>
        <v>0</v>
      </c>
      <c r="AC132" s="706"/>
      <c r="AD132" s="373">
        <f t="shared" si="64"/>
        <v>0</v>
      </c>
      <c r="AE132" s="373">
        <f t="shared" si="60"/>
        <v>0</v>
      </c>
      <c r="AF132" s="325"/>
    </row>
    <row r="133" spans="1:32">
      <c r="A133" s="677"/>
      <c r="B133" s="665"/>
      <c r="C133" s="320"/>
      <c r="D133" s="367" t="str">
        <f>IF(ISNUMBER($A133),(VLOOKUP($A133,'DE MUTCD Signing Items'!$A$4:$F$2060,2,FALSE)),IF(ISTEXT($A133),(VLOOKUP($A133,'DE MUTCD Signing Items'!$A$4:$F$2060,2,FALSE))," "))</f>
        <v xml:space="preserve"> </v>
      </c>
      <c r="E133" s="321"/>
      <c r="F133" s="367" t="str">
        <f>IF(ISNUMBER($A133),(VLOOKUP($A133,'DE MUTCD Signing Items'!$A$4:$F$2060,3,FALSE)),IF(ISTEXT($A133),(VLOOKUP($A133,'DE MUTCD Signing Items'!$A$4:$F$2060,3,FALSE))," "))</f>
        <v xml:space="preserve"> </v>
      </c>
      <c r="G133" s="548" t="str">
        <f>IF(ISNUMBER($A133),(VLOOKUP($A133,'DE MUTCD Signing Items'!$A$4:$F$2060,4,FALSE)),IF(ISTEXT($A133),(VLOOKUP($A133,'DE MUTCD Signing Items'!$A$4:$F$2060,4,FALSE))," "))</f>
        <v xml:space="preserve"> </v>
      </c>
      <c r="H133" s="548" t="str">
        <f>IF(ISNUMBER($A133),(VLOOKUP($A133,'DE MUTCD Signing Items'!$A$4:$F$2060,5,FALSE)),IF(ISTEXT($A133),(VLOOKUP($A133,'DE MUTCD Signing Items'!$A$4:$F$2060,5,FALSE))," "))</f>
        <v xml:space="preserve"> </v>
      </c>
      <c r="I133" s="558" t="str">
        <f>IF(ISNUMBER($A133),(VLOOKUP($A133,'DE MUTCD Signing Items'!$A$4:$F$2060,6,FALSE)),IF(ISTEXT($A133),(VLOOKUP($A133,'DE MUTCD Signing Items'!$A$4:$F$2060,6,FALSE))," "))</f>
        <v xml:space="preserve"> </v>
      </c>
      <c r="J133" s="318" t="e">
        <f t="shared" si="61"/>
        <v>#VALUE!</v>
      </c>
      <c r="K133" s="369" t="str">
        <f t="shared" si="48"/>
        <v/>
      </c>
      <c r="L133" s="322"/>
      <c r="M133" s="318" t="b">
        <f t="shared" si="62"/>
        <v>0</v>
      </c>
      <c r="N133" s="373">
        <f t="shared" si="49"/>
        <v>0</v>
      </c>
      <c r="O133" s="372"/>
      <c r="P133" s="371">
        <f t="shared" si="50"/>
        <v>0</v>
      </c>
      <c r="Q133" s="323"/>
      <c r="R133" s="318" t="b">
        <f t="shared" si="51"/>
        <v>0</v>
      </c>
      <c r="S133" s="318">
        <f t="shared" si="65"/>
        <v>0</v>
      </c>
      <c r="T133" s="324">
        <f t="shared" si="53"/>
        <v>0</v>
      </c>
      <c r="U133" s="324">
        <f t="shared" si="54"/>
        <v>0</v>
      </c>
      <c r="V133" s="376" t="str">
        <f t="shared" si="55"/>
        <v/>
      </c>
      <c r="W133" s="376" t="str">
        <f t="shared" si="56"/>
        <v/>
      </c>
      <c r="X133" s="323"/>
      <c r="Y133" s="318">
        <f t="shared" si="57"/>
        <v>0</v>
      </c>
      <c r="Z133" s="318">
        <f t="shared" si="58"/>
        <v>0</v>
      </c>
      <c r="AA133" s="318">
        <f t="shared" si="59"/>
        <v>0</v>
      </c>
      <c r="AB133" s="371">
        <f t="shared" si="63"/>
        <v>0</v>
      </c>
      <c r="AC133" s="706"/>
      <c r="AD133" s="373">
        <f t="shared" si="64"/>
        <v>0</v>
      </c>
      <c r="AE133" s="373">
        <f t="shared" si="60"/>
        <v>0</v>
      </c>
      <c r="AF133" s="325"/>
    </row>
    <row r="134" spans="1:32">
      <c r="A134" s="677"/>
      <c r="B134" s="665"/>
      <c r="C134" s="320"/>
      <c r="D134" s="367" t="str">
        <f>IF(ISNUMBER($A134),(VLOOKUP($A134,'DE MUTCD Signing Items'!$A$4:$F$2060,2,FALSE)),IF(ISTEXT($A134),(VLOOKUP($A134,'DE MUTCD Signing Items'!$A$4:$F$2060,2,FALSE))," "))</f>
        <v xml:space="preserve"> </v>
      </c>
      <c r="E134" s="321"/>
      <c r="F134" s="367" t="str">
        <f>IF(ISNUMBER($A134),(VLOOKUP($A134,'DE MUTCD Signing Items'!$A$4:$F$2060,3,FALSE)),IF(ISTEXT($A134),(VLOOKUP($A134,'DE MUTCD Signing Items'!$A$4:$F$2060,3,FALSE))," "))</f>
        <v xml:space="preserve"> </v>
      </c>
      <c r="G134" s="548" t="str">
        <f>IF(ISNUMBER($A134),(VLOOKUP($A134,'DE MUTCD Signing Items'!$A$4:$F$2060,4,FALSE)),IF(ISTEXT($A134),(VLOOKUP($A134,'DE MUTCD Signing Items'!$A$4:$F$2060,4,FALSE))," "))</f>
        <v xml:space="preserve"> </v>
      </c>
      <c r="H134" s="548" t="str">
        <f>IF(ISNUMBER($A134),(VLOOKUP($A134,'DE MUTCD Signing Items'!$A$4:$F$2060,5,FALSE)),IF(ISTEXT($A134),(VLOOKUP($A134,'DE MUTCD Signing Items'!$A$4:$F$2060,5,FALSE))," "))</f>
        <v xml:space="preserve"> </v>
      </c>
      <c r="I134" s="558" t="str">
        <f>IF(ISNUMBER($A134),(VLOOKUP($A134,'DE MUTCD Signing Items'!$A$4:$F$2060,6,FALSE)),IF(ISTEXT($A134),(VLOOKUP($A134,'DE MUTCD Signing Items'!$A$4:$F$2060,6,FALSE))," "))</f>
        <v xml:space="preserve"> </v>
      </c>
      <c r="J134" s="318" t="e">
        <f t="shared" si="61"/>
        <v>#VALUE!</v>
      </c>
      <c r="K134" s="369" t="str">
        <f t="shared" si="48"/>
        <v/>
      </c>
      <c r="L134" s="322"/>
      <c r="M134" s="318" t="b">
        <f t="shared" si="62"/>
        <v>0</v>
      </c>
      <c r="N134" s="373">
        <f t="shared" si="49"/>
        <v>0</v>
      </c>
      <c r="O134" s="372"/>
      <c r="P134" s="371">
        <f t="shared" si="50"/>
        <v>0</v>
      </c>
      <c r="Q134" s="323"/>
      <c r="R134" s="318" t="b">
        <f t="shared" si="51"/>
        <v>0</v>
      </c>
      <c r="S134" s="318">
        <f t="shared" si="65"/>
        <v>0</v>
      </c>
      <c r="T134" s="324">
        <f t="shared" si="53"/>
        <v>0</v>
      </c>
      <c r="U134" s="324">
        <f t="shared" si="54"/>
        <v>0</v>
      </c>
      <c r="V134" s="376" t="str">
        <f t="shared" si="55"/>
        <v/>
      </c>
      <c r="W134" s="376" t="str">
        <f t="shared" si="56"/>
        <v/>
      </c>
      <c r="X134" s="323"/>
      <c r="Y134" s="318">
        <f t="shared" si="57"/>
        <v>0</v>
      </c>
      <c r="Z134" s="318">
        <f t="shared" si="58"/>
        <v>0</v>
      </c>
      <c r="AA134" s="318">
        <f t="shared" si="59"/>
        <v>0</v>
      </c>
      <c r="AB134" s="371">
        <f t="shared" si="63"/>
        <v>0</v>
      </c>
      <c r="AC134" s="706"/>
      <c r="AD134" s="373">
        <f t="shared" si="64"/>
        <v>0</v>
      </c>
      <c r="AE134" s="373">
        <f t="shared" si="60"/>
        <v>0</v>
      </c>
      <c r="AF134" s="325"/>
    </row>
    <row r="135" spans="1:32">
      <c r="A135" s="677"/>
      <c r="B135" s="665"/>
      <c r="C135" s="320"/>
      <c r="D135" s="367" t="str">
        <f>IF(ISNUMBER($A135),(VLOOKUP($A135,'DE MUTCD Signing Items'!$A$4:$F$2060,2,FALSE)),IF(ISTEXT($A135),(VLOOKUP($A135,'DE MUTCD Signing Items'!$A$4:$F$2060,2,FALSE))," "))</f>
        <v xml:space="preserve"> </v>
      </c>
      <c r="E135" s="321"/>
      <c r="F135" s="367" t="str">
        <f>IF(ISNUMBER($A135),(VLOOKUP($A135,'DE MUTCD Signing Items'!$A$4:$F$2060,3,FALSE)),IF(ISTEXT($A135),(VLOOKUP($A135,'DE MUTCD Signing Items'!$A$4:$F$2060,3,FALSE))," "))</f>
        <v xml:space="preserve"> </v>
      </c>
      <c r="G135" s="548" t="str">
        <f>IF(ISNUMBER($A135),(VLOOKUP($A135,'DE MUTCD Signing Items'!$A$4:$F$2060,4,FALSE)),IF(ISTEXT($A135),(VLOOKUP($A135,'DE MUTCD Signing Items'!$A$4:$F$2060,4,FALSE))," "))</f>
        <v xml:space="preserve"> </v>
      </c>
      <c r="H135" s="548" t="str">
        <f>IF(ISNUMBER($A135),(VLOOKUP($A135,'DE MUTCD Signing Items'!$A$4:$F$2060,5,FALSE)),IF(ISTEXT($A135),(VLOOKUP($A135,'DE MUTCD Signing Items'!$A$4:$F$2060,5,FALSE))," "))</f>
        <v xml:space="preserve"> </v>
      </c>
      <c r="I135" s="558" t="str">
        <f>IF(ISNUMBER($A135),(VLOOKUP($A135,'DE MUTCD Signing Items'!$A$4:$F$2060,6,FALSE)),IF(ISTEXT($A135),(VLOOKUP($A135,'DE MUTCD Signing Items'!$A$4:$F$2060,6,FALSE))," "))</f>
        <v xml:space="preserve"> </v>
      </c>
      <c r="J135" s="318" t="e">
        <f t="shared" si="61"/>
        <v>#VALUE!</v>
      </c>
      <c r="K135" s="369" t="str">
        <f t="shared" si="48"/>
        <v/>
      </c>
      <c r="L135" s="322"/>
      <c r="M135" s="318" t="b">
        <f t="shared" si="62"/>
        <v>0</v>
      </c>
      <c r="N135" s="373">
        <f t="shared" si="49"/>
        <v>0</v>
      </c>
      <c r="O135" s="372"/>
      <c r="P135" s="371">
        <f t="shared" si="50"/>
        <v>0</v>
      </c>
      <c r="Q135" s="323"/>
      <c r="R135" s="318" t="b">
        <f t="shared" si="51"/>
        <v>0</v>
      </c>
      <c r="S135" s="318">
        <f t="shared" si="65"/>
        <v>0</v>
      </c>
      <c r="T135" s="324">
        <f t="shared" si="53"/>
        <v>0</v>
      </c>
      <c r="U135" s="324">
        <f t="shared" si="54"/>
        <v>0</v>
      </c>
      <c r="V135" s="376" t="str">
        <f t="shared" si="55"/>
        <v/>
      </c>
      <c r="W135" s="376" t="str">
        <f t="shared" si="56"/>
        <v/>
      </c>
      <c r="X135" s="323"/>
      <c r="Y135" s="318">
        <f t="shared" si="57"/>
        <v>0</v>
      </c>
      <c r="Z135" s="318">
        <f t="shared" si="58"/>
        <v>0</v>
      </c>
      <c r="AA135" s="318">
        <f t="shared" si="59"/>
        <v>0</v>
      </c>
      <c r="AB135" s="371">
        <f t="shared" si="63"/>
        <v>0</v>
      </c>
      <c r="AC135" s="706"/>
      <c r="AD135" s="373">
        <f t="shared" si="64"/>
        <v>0</v>
      </c>
      <c r="AE135" s="373">
        <f t="shared" si="60"/>
        <v>0</v>
      </c>
      <c r="AF135" s="325"/>
    </row>
    <row r="136" spans="1:32">
      <c r="A136" s="677"/>
      <c r="B136" s="665"/>
      <c r="C136" s="320"/>
      <c r="D136" s="367" t="str">
        <f>IF(ISNUMBER($A136),(VLOOKUP($A136,'DE MUTCD Signing Items'!$A$4:$F$2060,2,FALSE)),IF(ISTEXT($A136),(VLOOKUP($A136,'DE MUTCD Signing Items'!$A$4:$F$2060,2,FALSE))," "))</f>
        <v xml:space="preserve"> </v>
      </c>
      <c r="E136" s="321"/>
      <c r="F136" s="367" t="str">
        <f>IF(ISNUMBER($A136),(VLOOKUP($A136,'DE MUTCD Signing Items'!$A$4:$F$2060,3,FALSE)),IF(ISTEXT($A136),(VLOOKUP($A136,'DE MUTCD Signing Items'!$A$4:$F$2060,3,FALSE))," "))</f>
        <v xml:space="preserve"> </v>
      </c>
      <c r="G136" s="548" t="str">
        <f>IF(ISNUMBER($A136),(VLOOKUP($A136,'DE MUTCD Signing Items'!$A$4:$F$2060,4,FALSE)),IF(ISTEXT($A136),(VLOOKUP($A136,'DE MUTCD Signing Items'!$A$4:$F$2060,4,FALSE))," "))</f>
        <v xml:space="preserve"> </v>
      </c>
      <c r="H136" s="548" t="str">
        <f>IF(ISNUMBER($A136),(VLOOKUP($A136,'DE MUTCD Signing Items'!$A$4:$F$2060,5,FALSE)),IF(ISTEXT($A136),(VLOOKUP($A136,'DE MUTCD Signing Items'!$A$4:$F$2060,5,FALSE))," "))</f>
        <v xml:space="preserve"> </v>
      </c>
      <c r="I136" s="558" t="str">
        <f>IF(ISNUMBER($A136),(VLOOKUP($A136,'DE MUTCD Signing Items'!$A$4:$F$2060,6,FALSE)),IF(ISTEXT($A136),(VLOOKUP($A136,'DE MUTCD Signing Items'!$A$4:$F$2060,6,FALSE))," "))</f>
        <v xml:space="preserve"> </v>
      </c>
      <c r="J136" s="318" t="e">
        <f t="shared" si="61"/>
        <v>#VALUE!</v>
      </c>
      <c r="K136" s="369" t="str">
        <f t="shared" si="48"/>
        <v/>
      </c>
      <c r="L136" s="322"/>
      <c r="M136" s="318" t="b">
        <f t="shared" si="62"/>
        <v>0</v>
      </c>
      <c r="N136" s="373">
        <f t="shared" si="49"/>
        <v>0</v>
      </c>
      <c r="O136" s="372"/>
      <c r="P136" s="371">
        <f t="shared" si="50"/>
        <v>0</v>
      </c>
      <c r="Q136" s="323"/>
      <c r="R136" s="318" t="b">
        <f t="shared" si="51"/>
        <v>0</v>
      </c>
      <c r="S136" s="318">
        <f t="shared" si="65"/>
        <v>0</v>
      </c>
      <c r="T136" s="324">
        <f t="shared" si="53"/>
        <v>0</v>
      </c>
      <c r="U136" s="324">
        <f t="shared" si="54"/>
        <v>0</v>
      </c>
      <c r="V136" s="376" t="str">
        <f t="shared" si="55"/>
        <v/>
      </c>
      <c r="W136" s="376" t="str">
        <f t="shared" si="56"/>
        <v/>
      </c>
      <c r="X136" s="323"/>
      <c r="Y136" s="318">
        <f t="shared" si="57"/>
        <v>0</v>
      </c>
      <c r="Z136" s="318">
        <f t="shared" si="58"/>
        <v>0</v>
      </c>
      <c r="AA136" s="318">
        <f t="shared" si="59"/>
        <v>0</v>
      </c>
      <c r="AB136" s="371">
        <f t="shared" si="63"/>
        <v>0</v>
      </c>
      <c r="AC136" s="706"/>
      <c r="AD136" s="373">
        <f t="shared" si="64"/>
        <v>0</v>
      </c>
      <c r="AE136" s="373">
        <f t="shared" si="60"/>
        <v>0</v>
      </c>
      <c r="AF136" s="325"/>
    </row>
    <row r="137" spans="1:32">
      <c r="A137" s="677"/>
      <c r="B137" s="665"/>
      <c r="C137" s="320"/>
      <c r="D137" s="367" t="str">
        <f>IF(ISNUMBER($A137),(VLOOKUP($A137,'DE MUTCD Signing Items'!$A$4:$F$2060,2,FALSE)),IF(ISTEXT($A137),(VLOOKUP($A137,'DE MUTCD Signing Items'!$A$4:$F$2060,2,FALSE))," "))</f>
        <v xml:space="preserve"> </v>
      </c>
      <c r="E137" s="321"/>
      <c r="F137" s="367" t="str">
        <f>IF(ISNUMBER($A137),(VLOOKUP($A137,'DE MUTCD Signing Items'!$A$4:$F$2060,3,FALSE)),IF(ISTEXT($A137),(VLOOKUP($A137,'DE MUTCD Signing Items'!$A$4:$F$2060,3,FALSE))," "))</f>
        <v xml:space="preserve"> </v>
      </c>
      <c r="G137" s="548" t="str">
        <f>IF(ISNUMBER($A137),(VLOOKUP($A137,'DE MUTCD Signing Items'!$A$4:$F$2060,4,FALSE)),IF(ISTEXT($A137),(VLOOKUP($A137,'DE MUTCD Signing Items'!$A$4:$F$2060,4,FALSE))," "))</f>
        <v xml:space="preserve"> </v>
      </c>
      <c r="H137" s="548" t="str">
        <f>IF(ISNUMBER($A137),(VLOOKUP($A137,'DE MUTCD Signing Items'!$A$4:$F$2060,5,FALSE)),IF(ISTEXT($A137),(VLOOKUP($A137,'DE MUTCD Signing Items'!$A$4:$F$2060,5,FALSE))," "))</f>
        <v xml:space="preserve"> </v>
      </c>
      <c r="I137" s="558" t="str">
        <f>IF(ISNUMBER($A137),(VLOOKUP($A137,'DE MUTCD Signing Items'!$A$4:$F$2060,6,FALSE)),IF(ISTEXT($A137),(VLOOKUP($A137,'DE MUTCD Signing Items'!$A$4:$F$2060,6,FALSE))," "))</f>
        <v xml:space="preserve"> </v>
      </c>
      <c r="J137" s="318" t="e">
        <f t="shared" si="61"/>
        <v>#VALUE!</v>
      </c>
      <c r="K137" s="369" t="str">
        <f t="shared" si="48"/>
        <v/>
      </c>
      <c r="L137" s="322"/>
      <c r="M137" s="318" t="b">
        <f t="shared" si="62"/>
        <v>0</v>
      </c>
      <c r="N137" s="373">
        <f t="shared" si="49"/>
        <v>0</v>
      </c>
      <c r="O137" s="372"/>
      <c r="P137" s="371">
        <f t="shared" si="50"/>
        <v>0</v>
      </c>
      <c r="Q137" s="323"/>
      <c r="R137" s="318" t="b">
        <f t="shared" si="51"/>
        <v>0</v>
      </c>
      <c r="S137" s="318">
        <f t="shared" si="65"/>
        <v>0</v>
      </c>
      <c r="T137" s="324">
        <f t="shared" si="53"/>
        <v>0</v>
      </c>
      <c r="U137" s="324">
        <f t="shared" si="54"/>
        <v>0</v>
      </c>
      <c r="V137" s="376" t="str">
        <f t="shared" si="55"/>
        <v/>
      </c>
      <c r="W137" s="376" t="str">
        <f t="shared" si="56"/>
        <v/>
      </c>
      <c r="X137" s="323"/>
      <c r="Y137" s="318">
        <f t="shared" si="57"/>
        <v>0</v>
      </c>
      <c r="Z137" s="318">
        <f t="shared" si="58"/>
        <v>0</v>
      </c>
      <c r="AA137" s="318">
        <f t="shared" si="59"/>
        <v>0</v>
      </c>
      <c r="AB137" s="371">
        <f t="shared" si="63"/>
        <v>0</v>
      </c>
      <c r="AC137" s="706"/>
      <c r="AD137" s="373">
        <f t="shared" si="64"/>
        <v>0</v>
      </c>
      <c r="AE137" s="373">
        <f t="shared" si="60"/>
        <v>0</v>
      </c>
      <c r="AF137" s="325"/>
    </row>
    <row r="138" spans="1:32">
      <c r="A138" s="677"/>
      <c r="B138" s="665"/>
      <c r="C138" s="320"/>
      <c r="D138" s="367" t="str">
        <f>IF(ISNUMBER($A138),(VLOOKUP($A138,'DE MUTCD Signing Items'!$A$4:$F$2060,2,FALSE)),IF(ISTEXT($A138),(VLOOKUP($A138,'DE MUTCD Signing Items'!$A$4:$F$2060,2,FALSE))," "))</f>
        <v xml:space="preserve"> </v>
      </c>
      <c r="E138" s="321"/>
      <c r="F138" s="367" t="str">
        <f>IF(ISNUMBER($A138),(VLOOKUP($A138,'DE MUTCD Signing Items'!$A$4:$F$2060,3,FALSE)),IF(ISTEXT($A138),(VLOOKUP($A138,'DE MUTCD Signing Items'!$A$4:$F$2060,3,FALSE))," "))</f>
        <v xml:space="preserve"> </v>
      </c>
      <c r="G138" s="548" t="str">
        <f>IF(ISNUMBER($A138),(VLOOKUP($A138,'DE MUTCD Signing Items'!$A$4:$F$2060,4,FALSE)),IF(ISTEXT($A138),(VLOOKUP($A138,'DE MUTCD Signing Items'!$A$4:$F$2060,4,FALSE))," "))</f>
        <v xml:space="preserve"> </v>
      </c>
      <c r="H138" s="548" t="str">
        <f>IF(ISNUMBER($A138),(VLOOKUP($A138,'DE MUTCD Signing Items'!$A$4:$F$2060,5,FALSE)),IF(ISTEXT($A138),(VLOOKUP($A138,'DE MUTCD Signing Items'!$A$4:$F$2060,5,FALSE))," "))</f>
        <v xml:space="preserve"> </v>
      </c>
      <c r="I138" s="558" t="str">
        <f>IF(ISNUMBER($A138),(VLOOKUP($A138,'DE MUTCD Signing Items'!$A$4:$F$2060,6,FALSE)),IF(ISTEXT($A138),(VLOOKUP($A138,'DE MUTCD Signing Items'!$A$4:$F$2060,6,FALSE))," "))</f>
        <v xml:space="preserve"> </v>
      </c>
      <c r="J138" s="318" t="e">
        <f t="shared" si="61"/>
        <v>#VALUE!</v>
      </c>
      <c r="K138" s="369" t="str">
        <f t="shared" si="48"/>
        <v/>
      </c>
      <c r="L138" s="322"/>
      <c r="M138" s="318" t="b">
        <f t="shared" si="62"/>
        <v>0</v>
      </c>
      <c r="N138" s="373">
        <f t="shared" si="49"/>
        <v>0</v>
      </c>
      <c r="O138" s="372"/>
      <c r="P138" s="371">
        <f t="shared" si="50"/>
        <v>0</v>
      </c>
      <c r="Q138" s="323"/>
      <c r="R138" s="318" t="b">
        <f t="shared" si="51"/>
        <v>0</v>
      </c>
      <c r="S138" s="318">
        <f t="shared" si="65"/>
        <v>0</v>
      </c>
      <c r="T138" s="324">
        <f t="shared" si="53"/>
        <v>0</v>
      </c>
      <c r="U138" s="324">
        <f t="shared" si="54"/>
        <v>0</v>
      </c>
      <c r="V138" s="376" t="str">
        <f t="shared" si="55"/>
        <v/>
      </c>
      <c r="W138" s="376" t="str">
        <f t="shared" si="56"/>
        <v/>
      </c>
      <c r="X138" s="323"/>
      <c r="Y138" s="318">
        <f t="shared" si="57"/>
        <v>0</v>
      </c>
      <c r="Z138" s="318">
        <f t="shared" si="58"/>
        <v>0</v>
      </c>
      <c r="AA138" s="318">
        <f t="shared" si="59"/>
        <v>0</v>
      </c>
      <c r="AB138" s="371">
        <f t="shared" si="63"/>
        <v>0</v>
      </c>
      <c r="AC138" s="706"/>
      <c r="AD138" s="373">
        <f t="shared" si="64"/>
        <v>0</v>
      </c>
      <c r="AE138" s="373">
        <f t="shared" si="60"/>
        <v>0</v>
      </c>
      <c r="AF138" s="325"/>
    </row>
    <row r="139" spans="1:32">
      <c r="A139" s="677"/>
      <c r="B139" s="665"/>
      <c r="C139" s="320"/>
      <c r="D139" s="367" t="str">
        <f>IF(ISNUMBER($A139),(VLOOKUP($A139,'DE MUTCD Signing Items'!$A$4:$F$2060,2,FALSE)),IF(ISTEXT($A139),(VLOOKUP($A139,'DE MUTCD Signing Items'!$A$4:$F$2060,2,FALSE))," "))</f>
        <v xml:space="preserve"> </v>
      </c>
      <c r="E139" s="321"/>
      <c r="F139" s="367" t="str">
        <f>IF(ISNUMBER($A139),(VLOOKUP($A139,'DE MUTCD Signing Items'!$A$4:$F$2060,3,FALSE)),IF(ISTEXT($A139),(VLOOKUP($A139,'DE MUTCD Signing Items'!$A$4:$F$2060,3,FALSE))," "))</f>
        <v xml:space="preserve"> </v>
      </c>
      <c r="G139" s="548" t="str">
        <f>IF(ISNUMBER($A139),(VLOOKUP($A139,'DE MUTCD Signing Items'!$A$4:$F$2060,4,FALSE)),IF(ISTEXT($A139),(VLOOKUP($A139,'DE MUTCD Signing Items'!$A$4:$F$2060,4,FALSE))," "))</f>
        <v xml:space="preserve"> </v>
      </c>
      <c r="H139" s="548" t="str">
        <f>IF(ISNUMBER($A139),(VLOOKUP($A139,'DE MUTCD Signing Items'!$A$4:$F$2060,5,FALSE)),IF(ISTEXT($A139),(VLOOKUP($A139,'DE MUTCD Signing Items'!$A$4:$F$2060,5,FALSE))," "))</f>
        <v xml:space="preserve"> </v>
      </c>
      <c r="I139" s="558" t="str">
        <f>IF(ISNUMBER($A139),(VLOOKUP($A139,'DE MUTCD Signing Items'!$A$4:$F$2060,6,FALSE)),IF(ISTEXT($A139),(VLOOKUP($A139,'DE MUTCD Signing Items'!$A$4:$F$2060,6,FALSE))," "))</f>
        <v xml:space="preserve"> </v>
      </c>
      <c r="J139" s="318" t="e">
        <f t="shared" si="61"/>
        <v>#VALUE!</v>
      </c>
      <c r="K139" s="369" t="str">
        <f t="shared" si="48"/>
        <v/>
      </c>
      <c r="L139" s="322"/>
      <c r="M139" s="318" t="b">
        <f t="shared" si="62"/>
        <v>0</v>
      </c>
      <c r="N139" s="373">
        <f t="shared" si="49"/>
        <v>0</v>
      </c>
      <c r="O139" s="372"/>
      <c r="P139" s="371">
        <f t="shared" si="50"/>
        <v>0</v>
      </c>
      <c r="Q139" s="323"/>
      <c r="R139" s="318" t="b">
        <f t="shared" si="51"/>
        <v>0</v>
      </c>
      <c r="S139" s="318">
        <f t="shared" si="65"/>
        <v>0</v>
      </c>
      <c r="T139" s="324">
        <f t="shared" si="53"/>
        <v>0</v>
      </c>
      <c r="U139" s="324">
        <f t="shared" si="54"/>
        <v>0</v>
      </c>
      <c r="V139" s="376" t="str">
        <f t="shared" si="55"/>
        <v/>
      </c>
      <c r="W139" s="376" t="str">
        <f t="shared" si="56"/>
        <v/>
      </c>
      <c r="X139" s="323"/>
      <c r="Y139" s="318">
        <f t="shared" si="57"/>
        <v>0</v>
      </c>
      <c r="Z139" s="318">
        <f t="shared" si="58"/>
        <v>0</v>
      </c>
      <c r="AA139" s="318">
        <f t="shared" si="59"/>
        <v>0</v>
      </c>
      <c r="AB139" s="371">
        <f t="shared" si="63"/>
        <v>0</v>
      </c>
      <c r="AC139" s="706"/>
      <c r="AD139" s="373">
        <f t="shared" si="64"/>
        <v>0</v>
      </c>
      <c r="AE139" s="373">
        <f t="shared" si="60"/>
        <v>0</v>
      </c>
      <c r="AF139" s="325"/>
    </row>
    <row r="140" spans="1:32">
      <c r="A140" s="677"/>
      <c r="B140" s="665"/>
      <c r="C140" s="320"/>
      <c r="D140" s="367" t="str">
        <f>IF(ISNUMBER($A140),(VLOOKUP($A140,'DE MUTCD Signing Items'!$A$4:$F$2060,2,FALSE)),IF(ISTEXT($A140),(VLOOKUP($A140,'DE MUTCD Signing Items'!$A$4:$F$2060,2,FALSE))," "))</f>
        <v xml:space="preserve"> </v>
      </c>
      <c r="E140" s="321"/>
      <c r="F140" s="367" t="str">
        <f>IF(ISNUMBER($A140),(VLOOKUP($A140,'DE MUTCD Signing Items'!$A$4:$F$2060,3,FALSE)),IF(ISTEXT($A140),(VLOOKUP($A140,'DE MUTCD Signing Items'!$A$4:$F$2060,3,FALSE))," "))</f>
        <v xml:space="preserve"> </v>
      </c>
      <c r="G140" s="548" t="str">
        <f>IF(ISNUMBER($A140),(VLOOKUP($A140,'DE MUTCD Signing Items'!$A$4:$F$2060,4,FALSE)),IF(ISTEXT($A140),(VLOOKUP($A140,'DE MUTCD Signing Items'!$A$4:$F$2060,4,FALSE))," "))</f>
        <v xml:space="preserve"> </v>
      </c>
      <c r="H140" s="548" t="str">
        <f>IF(ISNUMBER($A140),(VLOOKUP($A140,'DE MUTCD Signing Items'!$A$4:$F$2060,5,FALSE)),IF(ISTEXT($A140),(VLOOKUP($A140,'DE MUTCD Signing Items'!$A$4:$F$2060,5,FALSE))," "))</f>
        <v xml:space="preserve"> </v>
      </c>
      <c r="I140" s="558" t="str">
        <f>IF(ISNUMBER($A140),(VLOOKUP($A140,'DE MUTCD Signing Items'!$A$4:$F$2060,6,FALSE)),IF(ISTEXT($A140),(VLOOKUP($A140,'DE MUTCD Signing Items'!$A$4:$F$2060,6,FALSE))," "))</f>
        <v xml:space="preserve"> </v>
      </c>
      <c r="J140" s="318" t="e">
        <f t="shared" si="61"/>
        <v>#VALUE!</v>
      </c>
      <c r="K140" s="369" t="str">
        <f t="shared" si="48"/>
        <v/>
      </c>
      <c r="L140" s="322"/>
      <c r="M140" s="318" t="b">
        <f t="shared" si="62"/>
        <v>0</v>
      </c>
      <c r="N140" s="371">
        <f t="shared" si="49"/>
        <v>0</v>
      </c>
      <c r="O140" s="372"/>
      <c r="P140" s="371">
        <f t="shared" si="50"/>
        <v>0</v>
      </c>
      <c r="Q140" s="323"/>
      <c r="R140" s="318" t="b">
        <f t="shared" si="51"/>
        <v>0</v>
      </c>
      <c r="S140" s="318">
        <f t="shared" si="65"/>
        <v>0</v>
      </c>
      <c r="T140" s="324">
        <f t="shared" si="53"/>
        <v>0</v>
      </c>
      <c r="U140" s="324">
        <f t="shared" si="54"/>
        <v>0</v>
      </c>
      <c r="V140" s="376" t="str">
        <f t="shared" si="55"/>
        <v/>
      </c>
      <c r="W140" s="376" t="str">
        <f t="shared" si="56"/>
        <v/>
      </c>
      <c r="X140" s="323"/>
      <c r="Y140" s="318">
        <f t="shared" si="57"/>
        <v>0</v>
      </c>
      <c r="Z140" s="318">
        <f t="shared" si="58"/>
        <v>0</v>
      </c>
      <c r="AA140" s="318">
        <f t="shared" si="59"/>
        <v>0</v>
      </c>
      <c r="AB140" s="371">
        <f t="shared" si="63"/>
        <v>0</v>
      </c>
      <c r="AC140" s="706"/>
      <c r="AD140" s="373">
        <f t="shared" si="64"/>
        <v>0</v>
      </c>
      <c r="AE140" s="373">
        <f t="shared" si="60"/>
        <v>0</v>
      </c>
      <c r="AF140" s="325"/>
    </row>
    <row r="141" spans="1:32" ht="13.5" thickBot="1">
      <c r="A141" s="677"/>
      <c r="B141" s="666"/>
      <c r="C141" s="326"/>
      <c r="D141" s="368" t="str">
        <f>IF(ISNUMBER($A141),(VLOOKUP($A141,'DE MUTCD Signing Items'!$A$4:$F$2060,2,FALSE)),IF(ISTEXT($A141),(VLOOKUP($A141,'DE MUTCD Signing Items'!$A$4:$F$2060,2,FALSE))," "))</f>
        <v xml:space="preserve"> </v>
      </c>
      <c r="E141" s="327"/>
      <c r="F141" s="368" t="str">
        <f>IF(ISNUMBER($A141),(VLOOKUP($A141,'DE MUTCD Signing Items'!$A$4:$F$2060,3,FALSE)),IF(ISTEXT($A141),(VLOOKUP($A141,'DE MUTCD Signing Items'!$A$4:$F$2060,3,FALSE))," "))</f>
        <v xml:space="preserve"> </v>
      </c>
      <c r="G141" s="549" t="str">
        <f>IF(ISNUMBER($A141),(VLOOKUP($A141,'DE MUTCD Signing Items'!$A$4:$F$2060,4,FALSE)),IF(ISTEXT($A141),(VLOOKUP($A141,'DE MUTCD Signing Items'!$A$4:$F$2060,4,FALSE))," "))</f>
        <v xml:space="preserve"> </v>
      </c>
      <c r="H141" s="549" t="str">
        <f>IF(ISNUMBER($A141),(VLOOKUP($A141,'DE MUTCD Signing Items'!$A$4:$F$2060,5,FALSE)),IF(ISTEXT($A141),(VLOOKUP($A141,'DE MUTCD Signing Items'!$A$4:$F$2060,5,FALSE))," "))</f>
        <v xml:space="preserve"> </v>
      </c>
      <c r="I141" s="559" t="str">
        <f>IF(ISNUMBER($A141),(VLOOKUP($A141,'DE MUTCD Signing Items'!$A$4:$F$2060,6,FALSE)),IF(ISTEXT($A141),(VLOOKUP($A141,'DE MUTCD Signing Items'!$A$4:$F$2060,6,FALSE))," "))</f>
        <v xml:space="preserve"> </v>
      </c>
      <c r="J141" s="328" t="e">
        <f t="shared" si="61"/>
        <v>#VALUE!</v>
      </c>
      <c r="K141" s="370" t="str">
        <f t="shared" si="48"/>
        <v/>
      </c>
      <c r="L141" s="329"/>
      <c r="M141" s="328" t="b">
        <f>OR(L141="REMOVE", L141="REPOSITION", L141="RENEW")</f>
        <v>0</v>
      </c>
      <c r="N141" s="374">
        <f t="shared" si="49"/>
        <v>0</v>
      </c>
      <c r="O141" s="375"/>
      <c r="P141" s="374">
        <f t="shared" si="50"/>
        <v>0</v>
      </c>
      <c r="Q141" s="330"/>
      <c r="R141" s="328" t="b">
        <f t="shared" si="51"/>
        <v>0</v>
      </c>
      <c r="S141" s="328">
        <f t="shared" si="65"/>
        <v>0</v>
      </c>
      <c r="T141" s="331">
        <f t="shared" si="53"/>
        <v>0</v>
      </c>
      <c r="U141" s="331">
        <f t="shared" si="54"/>
        <v>0</v>
      </c>
      <c r="V141" s="377" t="str">
        <f t="shared" si="55"/>
        <v/>
      </c>
      <c r="W141" s="377" t="str">
        <f t="shared" si="56"/>
        <v/>
      </c>
      <c r="X141" s="330"/>
      <c r="Y141" s="328">
        <f t="shared" si="57"/>
        <v>0</v>
      </c>
      <c r="Z141" s="328">
        <f t="shared" si="58"/>
        <v>0</v>
      </c>
      <c r="AA141" s="328">
        <f t="shared" si="59"/>
        <v>0</v>
      </c>
      <c r="AB141" s="374">
        <f t="shared" si="63"/>
        <v>0</v>
      </c>
      <c r="AC141" s="707"/>
      <c r="AD141" s="379">
        <f t="shared" si="64"/>
        <v>0</v>
      </c>
      <c r="AE141" s="379">
        <f t="shared" si="60"/>
        <v>0</v>
      </c>
      <c r="AF141" s="332"/>
    </row>
    <row r="142" spans="1:32" ht="13.15" customHeight="1" thickBot="1">
      <c r="A142" s="678"/>
      <c r="B142" s="920" t="s">
        <v>884</v>
      </c>
      <c r="C142" s="921"/>
      <c r="D142" s="921"/>
      <c r="E142" s="921"/>
      <c r="F142" s="921"/>
      <c r="G142" s="921"/>
      <c r="H142" s="922"/>
      <c r="I142" s="556"/>
      <c r="J142" s="337"/>
      <c r="K142" s="682">
        <f>SUM(K82:K141)</f>
        <v>0</v>
      </c>
      <c r="L142" s="334"/>
      <c r="M142" s="335"/>
      <c r="N142" s="551">
        <f>SUM(N82:N141)</f>
        <v>0</v>
      </c>
      <c r="O142" s="550"/>
      <c r="P142" s="551">
        <f>SUM(P82:P141)</f>
        <v>0</v>
      </c>
      <c r="Q142" s="335"/>
      <c r="R142" s="335"/>
      <c r="S142" s="335"/>
      <c r="T142" s="338">
        <f>SUM(T82:T141)</f>
        <v>0</v>
      </c>
      <c r="U142" s="338">
        <f>SUM(U82:U141)</f>
        <v>0</v>
      </c>
      <c r="V142" s="554">
        <f>SUM(V82:V141)</f>
        <v>0</v>
      </c>
      <c r="W142" s="554">
        <f>SUM(W82:W141)</f>
        <v>0</v>
      </c>
      <c r="X142" s="203"/>
      <c r="Y142" s="335">
        <f t="shared" si="57"/>
        <v>0</v>
      </c>
      <c r="Z142" s="335">
        <f>IF(Y142="SOIL",(Q142+X142),0)</f>
        <v>0</v>
      </c>
      <c r="AA142" s="335">
        <f>IF(Z142="SOIL",(#REF!+Y142),0)</f>
        <v>0</v>
      </c>
      <c r="AB142" s="685">
        <f>SUM(AB82:AB141)</f>
        <v>0</v>
      </c>
      <c r="AC142" s="682">
        <f>SUM(AC82:AC141)</f>
        <v>0</v>
      </c>
      <c r="AD142" s="551">
        <f>SUM(AD82:AD141)</f>
        <v>0</v>
      </c>
      <c r="AE142" s="551">
        <f>SUM(AE82:AE141)</f>
        <v>0</v>
      </c>
      <c r="AF142" s="336"/>
    </row>
    <row r="143" spans="1:32" ht="13.15" customHeight="1" thickTop="1" thickBot="1">
      <c r="A143" s="679"/>
      <c r="B143" s="667"/>
      <c r="C143" s="668"/>
      <c r="D143" s="668"/>
      <c r="E143" s="669"/>
      <c r="F143" s="669"/>
      <c r="G143" s="669"/>
      <c r="H143" s="669"/>
      <c r="I143" s="669"/>
      <c r="J143" s="669"/>
      <c r="K143" s="669"/>
      <c r="L143" s="669"/>
      <c r="M143" s="669"/>
      <c r="N143" s="669"/>
      <c r="O143" s="669"/>
      <c r="P143" s="669"/>
      <c r="Q143" s="669"/>
      <c r="R143" s="669"/>
      <c r="S143" s="669"/>
      <c r="T143" s="669"/>
      <c r="U143" s="669"/>
      <c r="V143" s="669"/>
      <c r="W143" s="669"/>
      <c r="X143" s="668"/>
      <c r="Y143" s="669"/>
      <c r="Z143" s="669"/>
      <c r="AA143" s="669"/>
      <c r="AB143" s="669"/>
      <c r="AC143" s="708"/>
      <c r="AD143" s="669"/>
      <c r="AE143" s="669"/>
      <c r="AF143" s="670"/>
    </row>
    <row r="144" spans="1:32" ht="21.75" customHeight="1" thickBot="1">
      <c r="A144" s="680"/>
      <c r="B144" s="931" t="s">
        <v>4646</v>
      </c>
      <c r="C144" s="932"/>
      <c r="D144" s="932"/>
      <c r="E144" s="932"/>
      <c r="F144" s="932"/>
      <c r="G144" s="932"/>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3"/>
    </row>
    <row r="145" spans="1:32" ht="38.25" customHeight="1">
      <c r="A145" s="871" t="s">
        <v>868</v>
      </c>
      <c r="B145" s="878" t="s">
        <v>874</v>
      </c>
      <c r="C145" s="880" t="s">
        <v>4636</v>
      </c>
      <c r="D145" s="880" t="s">
        <v>504</v>
      </c>
      <c r="E145" s="865" t="s">
        <v>875</v>
      </c>
      <c r="F145" s="884" t="s">
        <v>608</v>
      </c>
      <c r="G145" s="865" t="s">
        <v>876</v>
      </c>
      <c r="H145" s="865" t="s">
        <v>877</v>
      </c>
      <c r="I145" s="865" t="s">
        <v>877</v>
      </c>
      <c r="J145" s="863" t="s">
        <v>4637</v>
      </c>
      <c r="K145" s="865" t="s">
        <v>878</v>
      </c>
      <c r="L145" s="875" t="s">
        <v>4917</v>
      </c>
      <c r="M145" s="876"/>
      <c r="N145" s="876"/>
      <c r="O145" s="876"/>
      <c r="P145" s="877"/>
      <c r="Q145" s="885" t="s">
        <v>4644</v>
      </c>
      <c r="R145" s="886"/>
      <c r="S145" s="886"/>
      <c r="T145" s="886"/>
      <c r="U145" s="886"/>
      <c r="V145" s="886"/>
      <c r="W145" s="887"/>
      <c r="X145" s="869" t="s">
        <v>879</v>
      </c>
      <c r="Y145" s="890" t="s">
        <v>537</v>
      </c>
      <c r="Z145" s="888" t="s">
        <v>880</v>
      </c>
      <c r="AA145" s="888" t="s">
        <v>881</v>
      </c>
      <c r="AB145" s="869" t="s">
        <v>4802</v>
      </c>
      <c r="AC145" s="897" t="s">
        <v>4877</v>
      </c>
      <c r="AD145" s="869" t="s">
        <v>4638</v>
      </c>
      <c r="AE145" s="869" t="s">
        <v>4639</v>
      </c>
      <c r="AF145" s="861" t="s">
        <v>869</v>
      </c>
    </row>
    <row r="146" spans="1:32" ht="25.5">
      <c r="A146" s="871"/>
      <c r="B146" s="879"/>
      <c r="C146" s="881"/>
      <c r="D146" s="882"/>
      <c r="E146" s="883"/>
      <c r="F146" s="866"/>
      <c r="G146" s="866"/>
      <c r="H146" s="866"/>
      <c r="I146" s="866"/>
      <c r="J146" s="864"/>
      <c r="K146" s="866"/>
      <c r="L146" s="662" t="s">
        <v>4630</v>
      </c>
      <c r="M146" s="318" t="s">
        <v>882</v>
      </c>
      <c r="N146" s="661" t="s">
        <v>870</v>
      </c>
      <c r="O146" s="318" t="s">
        <v>883</v>
      </c>
      <c r="P146" s="661" t="s">
        <v>871</v>
      </c>
      <c r="Q146" s="662" t="s">
        <v>4630</v>
      </c>
      <c r="R146" s="318" t="s">
        <v>882</v>
      </c>
      <c r="S146" s="319" t="s">
        <v>882</v>
      </c>
      <c r="T146" s="318" t="s">
        <v>870</v>
      </c>
      <c r="U146" s="318" t="s">
        <v>871</v>
      </c>
      <c r="V146" s="555" t="s">
        <v>870</v>
      </c>
      <c r="W146" s="555" t="s">
        <v>871</v>
      </c>
      <c r="X146" s="870"/>
      <c r="Y146" s="891"/>
      <c r="Z146" s="889"/>
      <c r="AA146" s="889"/>
      <c r="AB146" s="881"/>
      <c r="AC146" s="898"/>
      <c r="AD146" s="870"/>
      <c r="AE146" s="870"/>
      <c r="AF146" s="862"/>
    </row>
    <row r="147" spans="1:32">
      <c r="A147" s="677"/>
      <c r="B147" s="665"/>
      <c r="C147" s="320"/>
      <c r="D147" s="367" t="str">
        <f>IF(ISNUMBER($A147),(VLOOKUP($A147,'DE MUTCD Signing Items'!$A$4:$F$2060,2,FALSE)),IF(ISTEXT($A147),(VLOOKUP($A147,'DE MUTCD Signing Items'!$A$4:$F$2060,2,FALSE))," "))</f>
        <v xml:space="preserve"> </v>
      </c>
      <c r="E147" s="321"/>
      <c r="F147" s="367" t="str">
        <f>IF(ISNUMBER($A147),(VLOOKUP($A147,'DE MUTCD Signing Items'!$A$4:$F$2060,3,FALSE)),IF(ISTEXT($A147),(VLOOKUP($A147,'DE MUTCD Signing Items'!$A$4:$F$2060,3,FALSE))," "))</f>
        <v xml:space="preserve"> </v>
      </c>
      <c r="G147" s="548" t="str">
        <f>IF(ISNUMBER($A147),(VLOOKUP($A147,'DE MUTCD Signing Items'!$A$4:$F$2060,4,FALSE)),IF(ISTEXT($A147),(VLOOKUP($A147,'DE MUTCD Signing Items'!$A$4:$F$2060,4,FALSE))," "))</f>
        <v xml:space="preserve"> </v>
      </c>
      <c r="H147" s="548" t="str">
        <f>IF(ISNUMBER($A147),(VLOOKUP($A147,'DE MUTCD Signing Items'!$A$4:$F$2060,5,FALSE)),IF(ISTEXT($A147),(VLOOKUP($A147,'DE MUTCD Signing Items'!$A$4:$F$2060,5,FALSE))," "))</f>
        <v xml:space="preserve"> </v>
      </c>
      <c r="I147" s="558" t="str">
        <f>IF(ISNUMBER($A147),(VLOOKUP($A147,'DE MUTCD Signing Items'!$A$4:$F$2060,6,FALSE)),IF(ISTEXT($A147),(VLOOKUP($A147,'DE MUTCD Signing Items'!$A$4:$F$2060,6,FALSE))," "))</f>
        <v xml:space="preserve"> </v>
      </c>
      <c r="J147" s="318" t="e">
        <f>IF(I147=0,(G147*H147/144)*E147,I147*E147)</f>
        <v>#VALUE!</v>
      </c>
      <c r="K147" s="369" t="str">
        <f t="shared" ref="K147:K206" si="79">IF(ISERROR(IF(OR(L147="REMAIN",L147="REMOVE",L147="REPOSITION",Q147="REMAIN",Q147="REMOVE",Q147="REPOSITION"),"",J147)),"",IF(OR(L147="REMAIN",L147="REMOVE",L147="REPOSITION",Q147="REMAIN",Q147="REMOVE",Q147="REPOSITION"),"",J147))</f>
        <v/>
      </c>
      <c r="L147" s="322"/>
      <c r="M147" s="318" t="b">
        <f>OR(L147="REMOVE", L147="REPOSITION", L147="RENEW")</f>
        <v>0</v>
      </c>
      <c r="N147" s="371">
        <f t="shared" ref="N147:N206" si="80">IF(OR($L147="REMOVE",$L147="REPOSITION",$L147="RENEW"),$E147,0)</f>
        <v>0</v>
      </c>
      <c r="O147" s="372"/>
      <c r="P147" s="371">
        <f t="shared" ref="P147:P206" si="81">IF(OR($L147="REPOSITION",$L147="RENEW",$L147="NEW",$L147="ADD TO ASSEMBLY"),$E147,0)</f>
        <v>0</v>
      </c>
      <c r="Q147" s="323"/>
      <c r="R147" s="318" t="b">
        <f t="shared" ref="R147:R206" si="82">OR(Q147="REMOVE", Q147="REPOSITION", Q147="RENEW")</f>
        <v>0</v>
      </c>
      <c r="S147" s="318">
        <f t="shared" ref="S147" si="83">IF(R147=TRUE, 1,0)</f>
        <v>0</v>
      </c>
      <c r="T147" s="324">
        <f t="shared" ref="T147:T206" si="84">IF(OR($Q147="REMOVE",$Q147="REPOSITION"),$E147*2,0)</f>
        <v>0</v>
      </c>
      <c r="U147" s="324">
        <f t="shared" ref="U147:U206" si="85">IF(OR($Q147="REPOSITION",$Q147="NEW"),$E147*2,0)</f>
        <v>0</v>
      </c>
      <c r="V147" s="376" t="str">
        <f t="shared" ref="V147:V206" si="86">IF(OR(Q147="REMOVE",Q147="REPOSITION",Q147="RENEW"),$J147,"")</f>
        <v/>
      </c>
      <c r="W147" s="376" t="str">
        <f t="shared" ref="W147:W206" si="87">IF(OR(Q147="REPOSITION",Q147="RENEW",Q147="NEW",Q147="ADD TO ASSEMBLY"),$J147,"")</f>
        <v/>
      </c>
      <c r="X147" s="323"/>
      <c r="Y147" s="318">
        <f t="shared" ref="Y147:Y207" si="88">IF(X147="SOIL",(P147+U147),0)</f>
        <v>0</v>
      </c>
      <c r="Z147" s="318">
        <f t="shared" ref="Z147:Z206" si="89">IF(L147="NEW",(P147),0)</f>
        <v>0</v>
      </c>
      <c r="AA147" s="318">
        <f t="shared" ref="AA147:AA206" si="90">IF(Q147="NEW",(U147),0)</f>
        <v>0</v>
      </c>
      <c r="AB147" s="371">
        <f>SUM(Z147:AA147)</f>
        <v>0</v>
      </c>
      <c r="AC147" s="706"/>
      <c r="AD147" s="373">
        <f>IF(X147="EX. CONCRETE",(P147+U147),0)</f>
        <v>0</v>
      </c>
      <c r="AE147" s="373">
        <f t="shared" ref="AE147:AE206" si="91">IF(X147="BITUMINOUS",(P147+U147),0)</f>
        <v>0</v>
      </c>
      <c r="AF147" s="325"/>
    </row>
    <row r="148" spans="1:32">
      <c r="A148" s="677"/>
      <c r="B148" s="665"/>
      <c r="C148" s="320"/>
      <c r="D148" s="367" t="str">
        <f>IF(ISNUMBER($A148),(VLOOKUP($A148,'DE MUTCD Signing Items'!$A$4:$F$2060,2,FALSE)),IF(ISTEXT($A148),(VLOOKUP($A148,'DE MUTCD Signing Items'!$A$4:$F$2060,2,FALSE))," "))</f>
        <v xml:space="preserve"> </v>
      </c>
      <c r="E148" s="321"/>
      <c r="F148" s="367" t="str">
        <f>IF(ISNUMBER($A148),(VLOOKUP($A148,'DE MUTCD Signing Items'!$A$4:$F$2060,3,FALSE)),IF(ISTEXT($A148),(VLOOKUP($A148,'DE MUTCD Signing Items'!$A$4:$F$2060,3,FALSE))," "))</f>
        <v xml:space="preserve"> </v>
      </c>
      <c r="G148" s="548" t="str">
        <f>IF(ISNUMBER($A148),(VLOOKUP($A148,'DE MUTCD Signing Items'!$A$4:$F$2060,4,FALSE)),IF(ISTEXT($A148),(VLOOKUP($A148,'DE MUTCD Signing Items'!$A$4:$F$2060,4,FALSE))," "))</f>
        <v xml:space="preserve"> </v>
      </c>
      <c r="H148" s="548" t="str">
        <f>IF(ISNUMBER($A148),(VLOOKUP($A148,'DE MUTCD Signing Items'!$A$4:$F$2060,5,FALSE)),IF(ISTEXT($A148),(VLOOKUP($A148,'DE MUTCD Signing Items'!$A$4:$F$2060,5,FALSE))," "))</f>
        <v xml:space="preserve"> </v>
      </c>
      <c r="I148" s="558" t="str">
        <f>IF(ISNUMBER($A148),(VLOOKUP($A148,'DE MUTCD Signing Items'!$A$4:$F$2060,6,FALSE)),IF(ISTEXT($A148),(VLOOKUP($A148,'DE MUTCD Signing Items'!$A$4:$F$2060,6,FALSE))," "))</f>
        <v xml:space="preserve"> </v>
      </c>
      <c r="J148" s="318" t="e">
        <f t="shared" ref="J148:J206" si="92">IF(I148=0,(G148*H148/144)*E148,I148*E148)</f>
        <v>#VALUE!</v>
      </c>
      <c r="K148" s="369" t="str">
        <f t="shared" si="79"/>
        <v/>
      </c>
      <c r="L148" s="322"/>
      <c r="M148" s="318" t="b">
        <f t="shared" ref="M148:M205" si="93">OR(L148="REMOVE", L148="REPOSITION", L148="RENEW")</f>
        <v>0</v>
      </c>
      <c r="N148" s="373">
        <f t="shared" si="80"/>
        <v>0</v>
      </c>
      <c r="O148" s="372"/>
      <c r="P148" s="371">
        <f t="shared" si="81"/>
        <v>0</v>
      </c>
      <c r="Q148" s="323"/>
      <c r="R148" s="318" t="b">
        <f t="shared" si="82"/>
        <v>0</v>
      </c>
      <c r="S148" s="318">
        <f>IF(R148=TRUE, 1,0)</f>
        <v>0</v>
      </c>
      <c r="T148" s="324">
        <f t="shared" si="84"/>
        <v>0</v>
      </c>
      <c r="U148" s="324">
        <f t="shared" si="85"/>
        <v>0</v>
      </c>
      <c r="V148" s="376" t="str">
        <f t="shared" si="86"/>
        <v/>
      </c>
      <c r="W148" s="376" t="str">
        <f t="shared" si="87"/>
        <v/>
      </c>
      <c r="X148" s="323"/>
      <c r="Y148" s="318">
        <f t="shared" si="88"/>
        <v>0</v>
      </c>
      <c r="Z148" s="318">
        <f t="shared" si="89"/>
        <v>0</v>
      </c>
      <c r="AA148" s="318">
        <f t="shared" si="90"/>
        <v>0</v>
      </c>
      <c r="AB148" s="371">
        <f t="shared" ref="AB148:AB206" si="94">SUM(Z148:AA148)</f>
        <v>0</v>
      </c>
      <c r="AC148" s="706"/>
      <c r="AD148" s="373">
        <f t="shared" ref="AD148:AD206" si="95">IF(X148="EX. CONCRETE",(P148+U148),0)</f>
        <v>0</v>
      </c>
      <c r="AE148" s="373">
        <f t="shared" si="91"/>
        <v>0</v>
      </c>
      <c r="AF148" s="325"/>
    </row>
    <row r="149" spans="1:32">
      <c r="A149" s="677"/>
      <c r="B149" s="665"/>
      <c r="C149" s="320"/>
      <c r="D149" s="367" t="str">
        <f>IF(ISNUMBER($A149),(VLOOKUP($A149,'DE MUTCD Signing Items'!$A$4:$F$2060,2,FALSE)),IF(ISTEXT($A149),(VLOOKUP($A149,'DE MUTCD Signing Items'!$A$4:$F$2060,2,FALSE))," "))</f>
        <v xml:space="preserve"> </v>
      </c>
      <c r="E149" s="321"/>
      <c r="F149" s="367" t="str">
        <f>IF(ISNUMBER($A149),(VLOOKUP($A149,'DE MUTCD Signing Items'!$A$4:$F$2060,3,FALSE)),IF(ISTEXT($A149),(VLOOKUP($A149,'DE MUTCD Signing Items'!$A$4:$F$2060,3,FALSE))," "))</f>
        <v xml:space="preserve"> </v>
      </c>
      <c r="G149" s="548" t="str">
        <f>IF(ISNUMBER($A149),(VLOOKUP($A149,'DE MUTCD Signing Items'!$A$4:$F$2060,4,FALSE)),IF(ISTEXT($A149),(VLOOKUP($A149,'DE MUTCD Signing Items'!$A$4:$F$2060,4,FALSE))," "))</f>
        <v xml:space="preserve"> </v>
      </c>
      <c r="H149" s="548" t="str">
        <f>IF(ISNUMBER($A149),(VLOOKUP($A149,'DE MUTCD Signing Items'!$A$4:$F$2060,5,FALSE)),IF(ISTEXT($A149),(VLOOKUP($A149,'DE MUTCD Signing Items'!$A$4:$F$2060,5,FALSE))," "))</f>
        <v xml:space="preserve"> </v>
      </c>
      <c r="I149" s="558" t="str">
        <f>IF(ISNUMBER($A149),(VLOOKUP($A149,'DE MUTCD Signing Items'!$A$4:$F$2060,6,FALSE)),IF(ISTEXT($A149),(VLOOKUP($A149,'DE MUTCD Signing Items'!$A$4:$F$2060,6,FALSE))," "))</f>
        <v xml:space="preserve"> </v>
      </c>
      <c r="J149" s="318" t="e">
        <f t="shared" si="92"/>
        <v>#VALUE!</v>
      </c>
      <c r="K149" s="369" t="str">
        <f t="shared" si="79"/>
        <v/>
      </c>
      <c r="L149" s="322"/>
      <c r="M149" s="318" t="b">
        <f t="shared" si="93"/>
        <v>0</v>
      </c>
      <c r="N149" s="373">
        <f t="shared" si="80"/>
        <v>0</v>
      </c>
      <c r="O149" s="372"/>
      <c r="P149" s="371">
        <f t="shared" si="81"/>
        <v>0</v>
      </c>
      <c r="Q149" s="323"/>
      <c r="R149" s="318" t="b">
        <f t="shared" si="82"/>
        <v>0</v>
      </c>
      <c r="S149" s="318">
        <f t="shared" ref="S149:S206" si="96">IF(R149=TRUE, 1,0)</f>
        <v>0</v>
      </c>
      <c r="T149" s="324">
        <f t="shared" si="84"/>
        <v>0</v>
      </c>
      <c r="U149" s="324">
        <f t="shared" si="85"/>
        <v>0</v>
      </c>
      <c r="V149" s="376" t="str">
        <f t="shared" si="86"/>
        <v/>
      </c>
      <c r="W149" s="376" t="str">
        <f t="shared" si="87"/>
        <v/>
      </c>
      <c r="X149" s="323"/>
      <c r="Y149" s="318">
        <f t="shared" si="88"/>
        <v>0</v>
      </c>
      <c r="Z149" s="318">
        <f t="shared" si="89"/>
        <v>0</v>
      </c>
      <c r="AA149" s="318">
        <f t="shared" si="90"/>
        <v>0</v>
      </c>
      <c r="AB149" s="371">
        <f t="shared" si="94"/>
        <v>0</v>
      </c>
      <c r="AC149" s="706"/>
      <c r="AD149" s="373">
        <f t="shared" si="95"/>
        <v>0</v>
      </c>
      <c r="AE149" s="373">
        <f t="shared" si="91"/>
        <v>0</v>
      </c>
      <c r="AF149" s="325"/>
    </row>
    <row r="150" spans="1:32">
      <c r="A150" s="677"/>
      <c r="B150" s="665"/>
      <c r="C150" s="320"/>
      <c r="D150" s="367" t="str">
        <f>IF(ISNUMBER($A150),(VLOOKUP($A150,'DE MUTCD Signing Items'!$A$4:$F$2060,2,FALSE)),IF(ISTEXT($A150),(VLOOKUP($A150,'DE MUTCD Signing Items'!$A$4:$F$2060,2,FALSE))," "))</f>
        <v xml:space="preserve"> </v>
      </c>
      <c r="E150" s="321"/>
      <c r="F150" s="367" t="str">
        <f>IF(ISNUMBER($A150),(VLOOKUP($A150,'DE MUTCD Signing Items'!$A$4:$F$2060,3,FALSE)),IF(ISTEXT($A150),(VLOOKUP($A150,'DE MUTCD Signing Items'!$A$4:$F$2060,3,FALSE))," "))</f>
        <v xml:space="preserve"> </v>
      </c>
      <c r="G150" s="548" t="str">
        <f>IF(ISNUMBER($A150),(VLOOKUP($A150,'DE MUTCD Signing Items'!$A$4:$F$2060,4,FALSE)),IF(ISTEXT($A150),(VLOOKUP($A150,'DE MUTCD Signing Items'!$A$4:$F$2060,4,FALSE))," "))</f>
        <v xml:space="preserve"> </v>
      </c>
      <c r="H150" s="548" t="str">
        <f>IF(ISNUMBER($A150),(VLOOKUP($A150,'DE MUTCD Signing Items'!$A$4:$F$2060,5,FALSE)),IF(ISTEXT($A150),(VLOOKUP($A150,'DE MUTCD Signing Items'!$A$4:$F$2060,5,FALSE))," "))</f>
        <v xml:space="preserve"> </v>
      </c>
      <c r="I150" s="558" t="str">
        <f>IF(ISNUMBER($A150),(VLOOKUP($A150,'DE MUTCD Signing Items'!$A$4:$F$2060,6,FALSE)),IF(ISTEXT($A150),(VLOOKUP($A150,'DE MUTCD Signing Items'!$A$4:$F$2060,6,FALSE))," "))</f>
        <v xml:space="preserve"> </v>
      </c>
      <c r="J150" s="318" t="e">
        <f t="shared" si="92"/>
        <v>#VALUE!</v>
      </c>
      <c r="K150" s="369" t="str">
        <f t="shared" si="79"/>
        <v/>
      </c>
      <c r="L150" s="322"/>
      <c r="M150" s="318" t="b">
        <f t="shared" si="93"/>
        <v>0</v>
      </c>
      <c r="N150" s="373">
        <f t="shared" si="80"/>
        <v>0</v>
      </c>
      <c r="O150" s="372"/>
      <c r="P150" s="371">
        <f t="shared" si="81"/>
        <v>0</v>
      </c>
      <c r="Q150" s="323"/>
      <c r="R150" s="318" t="b">
        <f t="shared" si="82"/>
        <v>0</v>
      </c>
      <c r="S150" s="318">
        <f t="shared" si="96"/>
        <v>0</v>
      </c>
      <c r="T150" s="324">
        <f t="shared" si="84"/>
        <v>0</v>
      </c>
      <c r="U150" s="324">
        <f t="shared" si="85"/>
        <v>0</v>
      </c>
      <c r="V150" s="376" t="str">
        <f t="shared" si="86"/>
        <v/>
      </c>
      <c r="W150" s="376" t="str">
        <f t="shared" si="87"/>
        <v/>
      </c>
      <c r="X150" s="323"/>
      <c r="Y150" s="318">
        <f t="shared" si="88"/>
        <v>0</v>
      </c>
      <c r="Z150" s="318">
        <f t="shared" si="89"/>
        <v>0</v>
      </c>
      <c r="AA150" s="318">
        <f t="shared" si="90"/>
        <v>0</v>
      </c>
      <c r="AB150" s="371">
        <f t="shared" si="94"/>
        <v>0</v>
      </c>
      <c r="AC150" s="706"/>
      <c r="AD150" s="373">
        <f t="shared" si="95"/>
        <v>0</v>
      </c>
      <c r="AE150" s="373">
        <f t="shared" si="91"/>
        <v>0</v>
      </c>
      <c r="AF150" s="325"/>
    </row>
    <row r="151" spans="1:32">
      <c r="A151" s="677"/>
      <c r="B151" s="665"/>
      <c r="C151" s="320"/>
      <c r="D151" s="367" t="str">
        <f>IF(ISNUMBER($A151),(VLOOKUP($A151,'DE MUTCD Signing Items'!$A$4:$F$2060,2,FALSE)),IF(ISTEXT($A151),(VLOOKUP($A151,'DE MUTCD Signing Items'!$A$4:$F$2060,2,FALSE))," "))</f>
        <v xml:space="preserve"> </v>
      </c>
      <c r="E151" s="321"/>
      <c r="F151" s="367" t="str">
        <f>IF(ISNUMBER($A151),(VLOOKUP($A151,'DE MUTCD Signing Items'!$A$4:$F$2060,3,FALSE)),IF(ISTEXT($A151),(VLOOKUP($A151,'DE MUTCD Signing Items'!$A$4:$F$2060,3,FALSE))," "))</f>
        <v xml:space="preserve"> </v>
      </c>
      <c r="G151" s="548" t="str">
        <f>IF(ISNUMBER($A151),(VLOOKUP($A151,'DE MUTCD Signing Items'!$A$4:$F$2060,4,FALSE)),IF(ISTEXT($A151),(VLOOKUP($A151,'DE MUTCD Signing Items'!$A$4:$F$2060,4,FALSE))," "))</f>
        <v xml:space="preserve"> </v>
      </c>
      <c r="H151" s="548" t="str">
        <f>IF(ISNUMBER($A151),(VLOOKUP($A151,'DE MUTCD Signing Items'!$A$4:$F$2060,5,FALSE)),IF(ISTEXT($A151),(VLOOKUP($A151,'DE MUTCD Signing Items'!$A$4:$F$2060,5,FALSE))," "))</f>
        <v xml:space="preserve"> </v>
      </c>
      <c r="I151" s="558" t="str">
        <f>IF(ISNUMBER($A151),(VLOOKUP($A151,'DE MUTCD Signing Items'!$A$4:$F$2060,6,FALSE)),IF(ISTEXT($A151),(VLOOKUP($A151,'DE MUTCD Signing Items'!$A$4:$F$2060,6,FALSE))," "))</f>
        <v xml:space="preserve"> </v>
      </c>
      <c r="J151" s="318" t="e">
        <f t="shared" ref="J151:J170" si="97">IF(I151=0,(G151*H151/144)*E151,I151*E151)</f>
        <v>#VALUE!</v>
      </c>
      <c r="K151" s="369" t="str">
        <f t="shared" ref="K151:K170" si="98">IF(ISERROR(IF(OR(L151="REMAIN",L151="REMOVE",L151="REPOSITION",Q151="REMAIN",Q151="REMOVE",Q151="REPOSITION"),"",J151)),"",IF(OR(L151="REMAIN",L151="REMOVE",L151="REPOSITION",Q151="REMAIN",Q151="REMOVE",Q151="REPOSITION"),"",J151))</f>
        <v/>
      </c>
      <c r="L151" s="322"/>
      <c r="M151" s="318" t="b">
        <f t="shared" ref="M151:M170" si="99">OR(L151="REMOVE", L151="REPOSITION", L151="RENEW")</f>
        <v>0</v>
      </c>
      <c r="N151" s="373">
        <f t="shared" si="80"/>
        <v>0</v>
      </c>
      <c r="O151" s="372"/>
      <c r="P151" s="371">
        <f t="shared" si="81"/>
        <v>0</v>
      </c>
      <c r="Q151" s="323"/>
      <c r="R151" s="318" t="b">
        <f t="shared" ref="R151:R170" si="100">OR(Q151="REMOVE", Q151="REPOSITION", Q151="RENEW")</f>
        <v>0</v>
      </c>
      <c r="S151" s="318">
        <f t="shared" ref="S151:S170" si="101">IF(R151=TRUE, 1,0)</f>
        <v>0</v>
      </c>
      <c r="T151" s="324">
        <f t="shared" si="84"/>
        <v>0</v>
      </c>
      <c r="U151" s="324">
        <f t="shared" si="85"/>
        <v>0</v>
      </c>
      <c r="V151" s="376" t="str">
        <f t="shared" ref="V151:V170" si="102">IF(OR(Q151="REMOVE",Q151="REPOSITION",Q151="RENEW"),$J151,"")</f>
        <v/>
      </c>
      <c r="W151" s="376" t="str">
        <f t="shared" ref="W151:W170" si="103">IF(OR(Q151="REPOSITION",Q151="RENEW",Q151="NEW",Q151="ADD TO ASSEMBLY"),$J151,"")</f>
        <v/>
      </c>
      <c r="X151" s="323"/>
      <c r="Y151" s="318">
        <f t="shared" ref="Y151:Y170" si="104">IF(X151="SOIL",(P151+U151),0)</f>
        <v>0</v>
      </c>
      <c r="Z151" s="318">
        <f t="shared" ref="Z151:Z170" si="105">IF(L151="NEW",(P151),0)</f>
        <v>0</v>
      </c>
      <c r="AA151" s="318">
        <f t="shared" ref="AA151:AA170" si="106">IF(Q151="NEW",(U151),0)</f>
        <v>0</v>
      </c>
      <c r="AB151" s="371">
        <f t="shared" ref="AB151:AB170" si="107">SUM(Z151:AA151)</f>
        <v>0</v>
      </c>
      <c r="AC151" s="706"/>
      <c r="AD151" s="373">
        <f t="shared" ref="AD151:AD170" si="108">IF(X151="EX. CONCRETE",(P151+U151),0)</f>
        <v>0</v>
      </c>
      <c r="AE151" s="373">
        <f t="shared" ref="AE151:AE170" si="109">IF(X151="BITUMINOUS",(P151+U151),0)</f>
        <v>0</v>
      </c>
      <c r="AF151" s="325"/>
    </row>
    <row r="152" spans="1:32">
      <c r="A152" s="677"/>
      <c r="B152" s="665"/>
      <c r="C152" s="320"/>
      <c r="D152" s="367" t="str">
        <f>IF(ISNUMBER($A152),(VLOOKUP($A152,'DE MUTCD Signing Items'!$A$4:$F$2060,2,FALSE)),IF(ISTEXT($A152),(VLOOKUP($A152,'DE MUTCD Signing Items'!$A$4:$F$2060,2,FALSE))," "))</f>
        <v xml:space="preserve"> </v>
      </c>
      <c r="E152" s="321"/>
      <c r="F152" s="367" t="str">
        <f>IF(ISNUMBER($A152),(VLOOKUP($A152,'DE MUTCD Signing Items'!$A$4:$F$2060,3,FALSE)),IF(ISTEXT($A152),(VLOOKUP($A152,'DE MUTCD Signing Items'!$A$4:$F$2060,3,FALSE))," "))</f>
        <v xml:space="preserve"> </v>
      </c>
      <c r="G152" s="548" t="str">
        <f>IF(ISNUMBER($A152),(VLOOKUP($A152,'DE MUTCD Signing Items'!$A$4:$F$2060,4,FALSE)),IF(ISTEXT($A152),(VLOOKUP($A152,'DE MUTCD Signing Items'!$A$4:$F$2060,4,FALSE))," "))</f>
        <v xml:space="preserve"> </v>
      </c>
      <c r="H152" s="548" t="str">
        <f>IF(ISNUMBER($A152),(VLOOKUP($A152,'DE MUTCD Signing Items'!$A$4:$F$2060,5,FALSE)),IF(ISTEXT($A152),(VLOOKUP($A152,'DE MUTCD Signing Items'!$A$4:$F$2060,5,FALSE))," "))</f>
        <v xml:space="preserve"> </v>
      </c>
      <c r="I152" s="558" t="str">
        <f>IF(ISNUMBER($A152),(VLOOKUP($A152,'DE MUTCD Signing Items'!$A$4:$F$2060,6,FALSE)),IF(ISTEXT($A152),(VLOOKUP($A152,'DE MUTCD Signing Items'!$A$4:$F$2060,6,FALSE))," "))</f>
        <v xml:space="preserve"> </v>
      </c>
      <c r="J152" s="318" t="e">
        <f t="shared" si="97"/>
        <v>#VALUE!</v>
      </c>
      <c r="K152" s="369" t="str">
        <f t="shared" si="98"/>
        <v/>
      </c>
      <c r="L152" s="322"/>
      <c r="M152" s="318" t="b">
        <f t="shared" si="99"/>
        <v>0</v>
      </c>
      <c r="N152" s="373">
        <f t="shared" si="80"/>
        <v>0</v>
      </c>
      <c r="O152" s="372"/>
      <c r="P152" s="371">
        <f t="shared" si="81"/>
        <v>0</v>
      </c>
      <c r="Q152" s="323"/>
      <c r="R152" s="318" t="b">
        <f t="shared" si="100"/>
        <v>0</v>
      </c>
      <c r="S152" s="318">
        <f t="shared" si="101"/>
        <v>0</v>
      </c>
      <c r="T152" s="324">
        <f t="shared" si="84"/>
        <v>0</v>
      </c>
      <c r="U152" s="324">
        <f t="shared" si="85"/>
        <v>0</v>
      </c>
      <c r="V152" s="376" t="str">
        <f t="shared" si="102"/>
        <v/>
      </c>
      <c r="W152" s="376" t="str">
        <f t="shared" si="103"/>
        <v/>
      </c>
      <c r="X152" s="323"/>
      <c r="Y152" s="318">
        <f t="shared" si="104"/>
        <v>0</v>
      </c>
      <c r="Z152" s="318">
        <f t="shared" si="105"/>
        <v>0</v>
      </c>
      <c r="AA152" s="318">
        <f t="shared" si="106"/>
        <v>0</v>
      </c>
      <c r="AB152" s="371">
        <f t="shared" si="107"/>
        <v>0</v>
      </c>
      <c r="AC152" s="706"/>
      <c r="AD152" s="373">
        <f t="shared" si="108"/>
        <v>0</v>
      </c>
      <c r="AE152" s="373">
        <f t="shared" si="109"/>
        <v>0</v>
      </c>
      <c r="AF152" s="325"/>
    </row>
    <row r="153" spans="1:32">
      <c r="A153" s="677"/>
      <c r="B153" s="665"/>
      <c r="C153" s="320"/>
      <c r="D153" s="367" t="str">
        <f>IF(ISNUMBER($A153),(VLOOKUP($A153,'DE MUTCD Signing Items'!$A$4:$F$2060,2,FALSE)),IF(ISTEXT($A153),(VLOOKUP($A153,'DE MUTCD Signing Items'!$A$4:$F$2060,2,FALSE))," "))</f>
        <v xml:space="preserve"> </v>
      </c>
      <c r="E153" s="321"/>
      <c r="F153" s="367" t="str">
        <f>IF(ISNUMBER($A153),(VLOOKUP($A153,'DE MUTCD Signing Items'!$A$4:$F$2060,3,FALSE)),IF(ISTEXT($A153),(VLOOKUP($A153,'DE MUTCD Signing Items'!$A$4:$F$2060,3,FALSE))," "))</f>
        <v xml:space="preserve"> </v>
      </c>
      <c r="G153" s="548" t="str">
        <f>IF(ISNUMBER($A153),(VLOOKUP($A153,'DE MUTCD Signing Items'!$A$4:$F$2060,4,FALSE)),IF(ISTEXT($A153),(VLOOKUP($A153,'DE MUTCD Signing Items'!$A$4:$F$2060,4,FALSE))," "))</f>
        <v xml:space="preserve"> </v>
      </c>
      <c r="H153" s="548" t="str">
        <f>IF(ISNUMBER($A153),(VLOOKUP($A153,'DE MUTCD Signing Items'!$A$4:$F$2060,5,FALSE)),IF(ISTEXT($A153),(VLOOKUP($A153,'DE MUTCD Signing Items'!$A$4:$F$2060,5,FALSE))," "))</f>
        <v xml:space="preserve"> </v>
      </c>
      <c r="I153" s="558" t="str">
        <f>IF(ISNUMBER($A153),(VLOOKUP($A153,'DE MUTCD Signing Items'!$A$4:$F$2060,6,FALSE)),IF(ISTEXT($A153),(VLOOKUP($A153,'DE MUTCD Signing Items'!$A$4:$F$2060,6,FALSE))," "))</f>
        <v xml:space="preserve"> </v>
      </c>
      <c r="J153" s="318" t="e">
        <f t="shared" si="97"/>
        <v>#VALUE!</v>
      </c>
      <c r="K153" s="369" t="str">
        <f t="shared" si="98"/>
        <v/>
      </c>
      <c r="L153" s="322"/>
      <c r="M153" s="318" t="b">
        <f t="shared" si="99"/>
        <v>0</v>
      </c>
      <c r="N153" s="373">
        <f t="shared" si="80"/>
        <v>0</v>
      </c>
      <c r="O153" s="372"/>
      <c r="P153" s="371">
        <f t="shared" si="81"/>
        <v>0</v>
      </c>
      <c r="Q153" s="323"/>
      <c r="R153" s="318" t="b">
        <f t="shared" si="100"/>
        <v>0</v>
      </c>
      <c r="S153" s="318">
        <f t="shared" si="101"/>
        <v>0</v>
      </c>
      <c r="T153" s="324">
        <f t="shared" si="84"/>
        <v>0</v>
      </c>
      <c r="U153" s="324">
        <f t="shared" si="85"/>
        <v>0</v>
      </c>
      <c r="V153" s="376" t="str">
        <f t="shared" si="102"/>
        <v/>
      </c>
      <c r="W153" s="376" t="str">
        <f t="shared" si="103"/>
        <v/>
      </c>
      <c r="X153" s="323"/>
      <c r="Y153" s="318">
        <f t="shared" si="104"/>
        <v>0</v>
      </c>
      <c r="Z153" s="318">
        <f t="shared" si="105"/>
        <v>0</v>
      </c>
      <c r="AA153" s="318">
        <f t="shared" si="106"/>
        <v>0</v>
      </c>
      <c r="AB153" s="371">
        <f t="shared" si="107"/>
        <v>0</v>
      </c>
      <c r="AC153" s="706"/>
      <c r="AD153" s="373">
        <f t="shared" si="108"/>
        <v>0</v>
      </c>
      <c r="AE153" s="373">
        <f t="shared" si="109"/>
        <v>0</v>
      </c>
      <c r="AF153" s="325"/>
    </row>
    <row r="154" spans="1:32">
      <c r="A154" s="677"/>
      <c r="B154" s="665"/>
      <c r="C154" s="320"/>
      <c r="D154" s="367" t="str">
        <f>IF(ISNUMBER($A154),(VLOOKUP($A154,'DE MUTCD Signing Items'!$A$4:$F$2060,2,FALSE)),IF(ISTEXT($A154),(VLOOKUP($A154,'DE MUTCD Signing Items'!$A$4:$F$2060,2,FALSE))," "))</f>
        <v xml:space="preserve"> </v>
      </c>
      <c r="E154" s="321"/>
      <c r="F154" s="367" t="str">
        <f>IF(ISNUMBER($A154),(VLOOKUP($A154,'DE MUTCD Signing Items'!$A$4:$F$2060,3,FALSE)),IF(ISTEXT($A154),(VLOOKUP($A154,'DE MUTCD Signing Items'!$A$4:$F$2060,3,FALSE))," "))</f>
        <v xml:space="preserve"> </v>
      </c>
      <c r="G154" s="548" t="str">
        <f>IF(ISNUMBER($A154),(VLOOKUP($A154,'DE MUTCD Signing Items'!$A$4:$F$2060,4,FALSE)),IF(ISTEXT($A154),(VLOOKUP($A154,'DE MUTCD Signing Items'!$A$4:$F$2060,4,FALSE))," "))</f>
        <v xml:space="preserve"> </v>
      </c>
      <c r="H154" s="548" t="str">
        <f>IF(ISNUMBER($A154),(VLOOKUP($A154,'DE MUTCD Signing Items'!$A$4:$F$2060,5,FALSE)),IF(ISTEXT($A154),(VLOOKUP($A154,'DE MUTCD Signing Items'!$A$4:$F$2060,5,FALSE))," "))</f>
        <v xml:space="preserve"> </v>
      </c>
      <c r="I154" s="558" t="str">
        <f>IF(ISNUMBER($A154),(VLOOKUP($A154,'DE MUTCD Signing Items'!$A$4:$F$2060,6,FALSE)),IF(ISTEXT($A154),(VLOOKUP($A154,'DE MUTCD Signing Items'!$A$4:$F$2060,6,FALSE))," "))</f>
        <v xml:space="preserve"> </v>
      </c>
      <c r="J154" s="318" t="e">
        <f t="shared" si="97"/>
        <v>#VALUE!</v>
      </c>
      <c r="K154" s="369" t="str">
        <f t="shared" si="98"/>
        <v/>
      </c>
      <c r="L154" s="322"/>
      <c r="M154" s="318" t="b">
        <f t="shared" si="99"/>
        <v>0</v>
      </c>
      <c r="N154" s="373">
        <f t="shared" si="80"/>
        <v>0</v>
      </c>
      <c r="O154" s="372"/>
      <c r="P154" s="371">
        <f t="shared" si="81"/>
        <v>0</v>
      </c>
      <c r="Q154" s="323"/>
      <c r="R154" s="318" t="b">
        <f t="shared" si="100"/>
        <v>0</v>
      </c>
      <c r="S154" s="318">
        <f t="shared" si="101"/>
        <v>0</v>
      </c>
      <c r="T154" s="324">
        <f t="shared" si="84"/>
        <v>0</v>
      </c>
      <c r="U154" s="324">
        <f t="shared" si="85"/>
        <v>0</v>
      </c>
      <c r="V154" s="376" t="str">
        <f t="shared" si="102"/>
        <v/>
      </c>
      <c r="W154" s="376" t="str">
        <f t="shared" si="103"/>
        <v/>
      </c>
      <c r="X154" s="323"/>
      <c r="Y154" s="318">
        <f t="shared" si="104"/>
        <v>0</v>
      </c>
      <c r="Z154" s="318">
        <f t="shared" si="105"/>
        <v>0</v>
      </c>
      <c r="AA154" s="318">
        <f t="shared" si="106"/>
        <v>0</v>
      </c>
      <c r="AB154" s="371">
        <f t="shared" si="107"/>
        <v>0</v>
      </c>
      <c r="AC154" s="706"/>
      <c r="AD154" s="373">
        <f t="shared" si="108"/>
        <v>0</v>
      </c>
      <c r="AE154" s="373">
        <f t="shared" si="109"/>
        <v>0</v>
      </c>
      <c r="AF154" s="325"/>
    </row>
    <row r="155" spans="1:32">
      <c r="A155" s="677"/>
      <c r="B155" s="665"/>
      <c r="C155" s="320"/>
      <c r="D155" s="367" t="str">
        <f>IF(ISNUMBER($A155),(VLOOKUP($A155,'DE MUTCD Signing Items'!$A$4:$F$2060,2,FALSE)),IF(ISTEXT($A155),(VLOOKUP($A155,'DE MUTCD Signing Items'!$A$4:$F$2060,2,FALSE))," "))</f>
        <v xml:space="preserve"> </v>
      </c>
      <c r="E155" s="321"/>
      <c r="F155" s="367" t="str">
        <f>IF(ISNUMBER($A155),(VLOOKUP($A155,'DE MUTCD Signing Items'!$A$4:$F$2060,3,FALSE)),IF(ISTEXT($A155),(VLOOKUP($A155,'DE MUTCD Signing Items'!$A$4:$F$2060,3,FALSE))," "))</f>
        <v xml:space="preserve"> </v>
      </c>
      <c r="G155" s="548" t="str">
        <f>IF(ISNUMBER($A155),(VLOOKUP($A155,'DE MUTCD Signing Items'!$A$4:$F$2060,4,FALSE)),IF(ISTEXT($A155),(VLOOKUP($A155,'DE MUTCD Signing Items'!$A$4:$F$2060,4,FALSE))," "))</f>
        <v xml:space="preserve"> </v>
      </c>
      <c r="H155" s="548" t="str">
        <f>IF(ISNUMBER($A155),(VLOOKUP($A155,'DE MUTCD Signing Items'!$A$4:$F$2060,5,FALSE)),IF(ISTEXT($A155),(VLOOKUP($A155,'DE MUTCD Signing Items'!$A$4:$F$2060,5,FALSE))," "))</f>
        <v xml:space="preserve"> </v>
      </c>
      <c r="I155" s="558" t="str">
        <f>IF(ISNUMBER($A155),(VLOOKUP($A155,'DE MUTCD Signing Items'!$A$4:$F$2060,6,FALSE)),IF(ISTEXT($A155),(VLOOKUP($A155,'DE MUTCD Signing Items'!$A$4:$F$2060,6,FALSE))," "))</f>
        <v xml:space="preserve"> </v>
      </c>
      <c r="J155" s="318" t="e">
        <f t="shared" si="97"/>
        <v>#VALUE!</v>
      </c>
      <c r="K155" s="369" t="str">
        <f t="shared" si="98"/>
        <v/>
      </c>
      <c r="L155" s="322"/>
      <c r="M155" s="318" t="b">
        <f t="shared" si="99"/>
        <v>0</v>
      </c>
      <c r="N155" s="373">
        <f t="shared" si="80"/>
        <v>0</v>
      </c>
      <c r="O155" s="372"/>
      <c r="P155" s="371">
        <f t="shared" si="81"/>
        <v>0</v>
      </c>
      <c r="Q155" s="323"/>
      <c r="R155" s="318" t="b">
        <f t="shared" si="100"/>
        <v>0</v>
      </c>
      <c r="S155" s="318">
        <f t="shared" si="101"/>
        <v>0</v>
      </c>
      <c r="T155" s="324">
        <f t="shared" si="84"/>
        <v>0</v>
      </c>
      <c r="U155" s="324">
        <f t="shared" si="85"/>
        <v>0</v>
      </c>
      <c r="V155" s="376" t="str">
        <f t="shared" si="102"/>
        <v/>
      </c>
      <c r="W155" s="376" t="str">
        <f t="shared" si="103"/>
        <v/>
      </c>
      <c r="X155" s="323"/>
      <c r="Y155" s="318">
        <f t="shared" si="104"/>
        <v>0</v>
      </c>
      <c r="Z155" s="318">
        <f t="shared" si="105"/>
        <v>0</v>
      </c>
      <c r="AA155" s="318">
        <f t="shared" si="106"/>
        <v>0</v>
      </c>
      <c r="AB155" s="371">
        <f t="shared" si="107"/>
        <v>0</v>
      </c>
      <c r="AC155" s="706"/>
      <c r="AD155" s="373">
        <f t="shared" si="108"/>
        <v>0</v>
      </c>
      <c r="AE155" s="373">
        <f t="shared" si="109"/>
        <v>0</v>
      </c>
      <c r="AF155" s="325"/>
    </row>
    <row r="156" spans="1:32">
      <c r="A156" s="677"/>
      <c r="B156" s="665"/>
      <c r="C156" s="320"/>
      <c r="D156" s="367" t="str">
        <f>IF(ISNUMBER($A156),(VLOOKUP($A156,'DE MUTCD Signing Items'!$A$4:$F$2060,2,FALSE)),IF(ISTEXT($A156),(VLOOKUP($A156,'DE MUTCD Signing Items'!$A$4:$F$2060,2,FALSE))," "))</f>
        <v xml:space="preserve"> </v>
      </c>
      <c r="E156" s="321"/>
      <c r="F156" s="367" t="str">
        <f>IF(ISNUMBER($A156),(VLOOKUP($A156,'DE MUTCD Signing Items'!$A$4:$F$2060,3,FALSE)),IF(ISTEXT($A156),(VLOOKUP($A156,'DE MUTCD Signing Items'!$A$4:$F$2060,3,FALSE))," "))</f>
        <v xml:space="preserve"> </v>
      </c>
      <c r="G156" s="548" t="str">
        <f>IF(ISNUMBER($A156),(VLOOKUP($A156,'DE MUTCD Signing Items'!$A$4:$F$2060,4,FALSE)),IF(ISTEXT($A156),(VLOOKUP($A156,'DE MUTCD Signing Items'!$A$4:$F$2060,4,FALSE))," "))</f>
        <v xml:space="preserve"> </v>
      </c>
      <c r="H156" s="548" t="str">
        <f>IF(ISNUMBER($A156),(VLOOKUP($A156,'DE MUTCD Signing Items'!$A$4:$F$2060,5,FALSE)),IF(ISTEXT($A156),(VLOOKUP($A156,'DE MUTCD Signing Items'!$A$4:$F$2060,5,FALSE))," "))</f>
        <v xml:space="preserve"> </v>
      </c>
      <c r="I156" s="558" t="str">
        <f>IF(ISNUMBER($A156),(VLOOKUP($A156,'DE MUTCD Signing Items'!$A$4:$F$2060,6,FALSE)),IF(ISTEXT($A156),(VLOOKUP($A156,'DE MUTCD Signing Items'!$A$4:$F$2060,6,FALSE))," "))</f>
        <v xml:space="preserve"> </v>
      </c>
      <c r="J156" s="318" t="e">
        <f t="shared" si="97"/>
        <v>#VALUE!</v>
      </c>
      <c r="K156" s="369" t="str">
        <f t="shared" si="98"/>
        <v/>
      </c>
      <c r="L156" s="322"/>
      <c r="M156" s="318" t="b">
        <f t="shared" si="99"/>
        <v>0</v>
      </c>
      <c r="N156" s="373">
        <f t="shared" si="80"/>
        <v>0</v>
      </c>
      <c r="O156" s="372"/>
      <c r="P156" s="371">
        <f t="shared" si="81"/>
        <v>0</v>
      </c>
      <c r="Q156" s="323"/>
      <c r="R156" s="318" t="b">
        <f t="shared" si="100"/>
        <v>0</v>
      </c>
      <c r="S156" s="318">
        <f t="shared" si="101"/>
        <v>0</v>
      </c>
      <c r="T156" s="324">
        <f t="shared" si="84"/>
        <v>0</v>
      </c>
      <c r="U156" s="324">
        <f t="shared" si="85"/>
        <v>0</v>
      </c>
      <c r="V156" s="376" t="str">
        <f t="shared" si="102"/>
        <v/>
      </c>
      <c r="W156" s="376" t="str">
        <f t="shared" si="103"/>
        <v/>
      </c>
      <c r="X156" s="323"/>
      <c r="Y156" s="318">
        <f t="shared" si="104"/>
        <v>0</v>
      </c>
      <c r="Z156" s="318">
        <f t="shared" si="105"/>
        <v>0</v>
      </c>
      <c r="AA156" s="318">
        <f t="shared" si="106"/>
        <v>0</v>
      </c>
      <c r="AB156" s="371">
        <f t="shared" si="107"/>
        <v>0</v>
      </c>
      <c r="AC156" s="706"/>
      <c r="AD156" s="373">
        <f t="shared" si="108"/>
        <v>0</v>
      </c>
      <c r="AE156" s="373">
        <f t="shared" si="109"/>
        <v>0</v>
      </c>
      <c r="AF156" s="325"/>
    </row>
    <row r="157" spans="1:32">
      <c r="A157" s="677"/>
      <c r="B157" s="665"/>
      <c r="C157" s="320"/>
      <c r="D157" s="367" t="str">
        <f>IF(ISNUMBER($A157),(VLOOKUP($A157,'DE MUTCD Signing Items'!$A$4:$F$2060,2,FALSE)),IF(ISTEXT($A157),(VLOOKUP($A157,'DE MUTCD Signing Items'!$A$4:$F$2060,2,FALSE))," "))</f>
        <v xml:space="preserve"> </v>
      </c>
      <c r="E157" s="321"/>
      <c r="F157" s="367" t="str">
        <f>IF(ISNUMBER($A157),(VLOOKUP($A157,'DE MUTCD Signing Items'!$A$4:$F$2060,3,FALSE)),IF(ISTEXT($A157),(VLOOKUP($A157,'DE MUTCD Signing Items'!$A$4:$F$2060,3,FALSE))," "))</f>
        <v xml:space="preserve"> </v>
      </c>
      <c r="G157" s="548" t="str">
        <f>IF(ISNUMBER($A157),(VLOOKUP($A157,'DE MUTCD Signing Items'!$A$4:$F$2060,4,FALSE)),IF(ISTEXT($A157),(VLOOKUP($A157,'DE MUTCD Signing Items'!$A$4:$F$2060,4,FALSE))," "))</f>
        <v xml:space="preserve"> </v>
      </c>
      <c r="H157" s="548" t="str">
        <f>IF(ISNUMBER($A157),(VLOOKUP($A157,'DE MUTCD Signing Items'!$A$4:$F$2060,5,FALSE)),IF(ISTEXT($A157),(VLOOKUP($A157,'DE MUTCD Signing Items'!$A$4:$F$2060,5,FALSE))," "))</f>
        <v xml:space="preserve"> </v>
      </c>
      <c r="I157" s="558" t="str">
        <f>IF(ISNUMBER($A157),(VLOOKUP($A157,'DE MUTCD Signing Items'!$A$4:$F$2060,6,FALSE)),IF(ISTEXT($A157),(VLOOKUP($A157,'DE MUTCD Signing Items'!$A$4:$F$2060,6,FALSE))," "))</f>
        <v xml:space="preserve"> </v>
      </c>
      <c r="J157" s="318" t="e">
        <f t="shared" si="97"/>
        <v>#VALUE!</v>
      </c>
      <c r="K157" s="369" t="str">
        <f t="shared" si="98"/>
        <v/>
      </c>
      <c r="L157" s="322"/>
      <c r="M157" s="318" t="b">
        <f t="shared" si="99"/>
        <v>0</v>
      </c>
      <c r="N157" s="373">
        <f t="shared" si="80"/>
        <v>0</v>
      </c>
      <c r="O157" s="372"/>
      <c r="P157" s="371">
        <f t="shared" si="81"/>
        <v>0</v>
      </c>
      <c r="Q157" s="323"/>
      <c r="R157" s="318" t="b">
        <f t="shared" si="100"/>
        <v>0</v>
      </c>
      <c r="S157" s="318">
        <f t="shared" si="101"/>
        <v>0</v>
      </c>
      <c r="T157" s="324">
        <f t="shared" si="84"/>
        <v>0</v>
      </c>
      <c r="U157" s="324">
        <f t="shared" si="85"/>
        <v>0</v>
      </c>
      <c r="V157" s="376" t="str">
        <f t="shared" si="102"/>
        <v/>
      </c>
      <c r="W157" s="376" t="str">
        <f t="shared" si="103"/>
        <v/>
      </c>
      <c r="X157" s="323"/>
      <c r="Y157" s="318">
        <f t="shared" si="104"/>
        <v>0</v>
      </c>
      <c r="Z157" s="318">
        <f t="shared" si="105"/>
        <v>0</v>
      </c>
      <c r="AA157" s="318">
        <f t="shared" si="106"/>
        <v>0</v>
      </c>
      <c r="AB157" s="371">
        <f t="shared" si="107"/>
        <v>0</v>
      </c>
      <c r="AC157" s="706"/>
      <c r="AD157" s="373">
        <f t="shared" si="108"/>
        <v>0</v>
      </c>
      <c r="AE157" s="373">
        <f t="shared" si="109"/>
        <v>0</v>
      </c>
      <c r="AF157" s="325"/>
    </row>
    <row r="158" spans="1:32">
      <c r="A158" s="677"/>
      <c r="B158" s="665"/>
      <c r="C158" s="320"/>
      <c r="D158" s="367" t="str">
        <f>IF(ISNUMBER($A158),(VLOOKUP($A158,'DE MUTCD Signing Items'!$A$4:$F$2060,2,FALSE)),IF(ISTEXT($A158),(VLOOKUP($A158,'DE MUTCD Signing Items'!$A$4:$F$2060,2,FALSE))," "))</f>
        <v xml:space="preserve"> </v>
      </c>
      <c r="E158" s="321"/>
      <c r="F158" s="367" t="str">
        <f>IF(ISNUMBER($A158),(VLOOKUP($A158,'DE MUTCD Signing Items'!$A$4:$F$2060,3,FALSE)),IF(ISTEXT($A158),(VLOOKUP($A158,'DE MUTCD Signing Items'!$A$4:$F$2060,3,FALSE))," "))</f>
        <v xml:space="preserve"> </v>
      </c>
      <c r="G158" s="548" t="str">
        <f>IF(ISNUMBER($A158),(VLOOKUP($A158,'DE MUTCD Signing Items'!$A$4:$F$2060,4,FALSE)),IF(ISTEXT($A158),(VLOOKUP($A158,'DE MUTCD Signing Items'!$A$4:$F$2060,4,FALSE))," "))</f>
        <v xml:space="preserve"> </v>
      </c>
      <c r="H158" s="548" t="str">
        <f>IF(ISNUMBER($A158),(VLOOKUP($A158,'DE MUTCD Signing Items'!$A$4:$F$2060,5,FALSE)),IF(ISTEXT($A158),(VLOOKUP($A158,'DE MUTCD Signing Items'!$A$4:$F$2060,5,FALSE))," "))</f>
        <v xml:space="preserve"> </v>
      </c>
      <c r="I158" s="558" t="str">
        <f>IF(ISNUMBER($A158),(VLOOKUP($A158,'DE MUTCD Signing Items'!$A$4:$F$2060,6,FALSE)),IF(ISTEXT($A158),(VLOOKUP($A158,'DE MUTCD Signing Items'!$A$4:$F$2060,6,FALSE))," "))</f>
        <v xml:space="preserve"> </v>
      </c>
      <c r="J158" s="318" t="e">
        <f t="shared" si="97"/>
        <v>#VALUE!</v>
      </c>
      <c r="K158" s="369" t="str">
        <f t="shared" si="98"/>
        <v/>
      </c>
      <c r="L158" s="322"/>
      <c r="M158" s="318" t="b">
        <f t="shared" si="99"/>
        <v>0</v>
      </c>
      <c r="N158" s="373">
        <f t="shared" si="80"/>
        <v>0</v>
      </c>
      <c r="O158" s="372"/>
      <c r="P158" s="371">
        <f t="shared" si="81"/>
        <v>0</v>
      </c>
      <c r="Q158" s="323"/>
      <c r="R158" s="318" t="b">
        <f t="shared" si="100"/>
        <v>0</v>
      </c>
      <c r="S158" s="318">
        <f t="shared" si="101"/>
        <v>0</v>
      </c>
      <c r="T158" s="324">
        <f t="shared" si="84"/>
        <v>0</v>
      </c>
      <c r="U158" s="324">
        <f t="shared" si="85"/>
        <v>0</v>
      </c>
      <c r="V158" s="376" t="str">
        <f t="shared" si="102"/>
        <v/>
      </c>
      <c r="W158" s="376" t="str">
        <f t="shared" si="103"/>
        <v/>
      </c>
      <c r="X158" s="323"/>
      <c r="Y158" s="318">
        <f t="shared" si="104"/>
        <v>0</v>
      </c>
      <c r="Z158" s="318">
        <f t="shared" si="105"/>
        <v>0</v>
      </c>
      <c r="AA158" s="318">
        <f t="shared" si="106"/>
        <v>0</v>
      </c>
      <c r="AB158" s="371">
        <f t="shared" si="107"/>
        <v>0</v>
      </c>
      <c r="AC158" s="706"/>
      <c r="AD158" s="373">
        <f t="shared" si="108"/>
        <v>0</v>
      </c>
      <c r="AE158" s="373">
        <f t="shared" si="109"/>
        <v>0</v>
      </c>
      <c r="AF158" s="325"/>
    </row>
    <row r="159" spans="1:32">
      <c r="A159" s="677"/>
      <c r="B159" s="665"/>
      <c r="C159" s="320"/>
      <c r="D159" s="367" t="str">
        <f>IF(ISNUMBER($A159),(VLOOKUP($A159,'DE MUTCD Signing Items'!$A$4:$F$2060,2,FALSE)),IF(ISTEXT($A159),(VLOOKUP($A159,'DE MUTCD Signing Items'!$A$4:$F$2060,2,FALSE))," "))</f>
        <v xml:space="preserve"> </v>
      </c>
      <c r="E159" s="321"/>
      <c r="F159" s="367" t="str">
        <f>IF(ISNUMBER($A159),(VLOOKUP($A159,'DE MUTCD Signing Items'!$A$4:$F$2060,3,FALSE)),IF(ISTEXT($A159),(VLOOKUP($A159,'DE MUTCD Signing Items'!$A$4:$F$2060,3,FALSE))," "))</f>
        <v xml:space="preserve"> </v>
      </c>
      <c r="G159" s="548" t="str">
        <f>IF(ISNUMBER($A159),(VLOOKUP($A159,'DE MUTCD Signing Items'!$A$4:$F$2060,4,FALSE)),IF(ISTEXT($A159),(VLOOKUP($A159,'DE MUTCD Signing Items'!$A$4:$F$2060,4,FALSE))," "))</f>
        <v xml:space="preserve"> </v>
      </c>
      <c r="H159" s="548" t="str">
        <f>IF(ISNUMBER($A159),(VLOOKUP($A159,'DE MUTCD Signing Items'!$A$4:$F$2060,5,FALSE)),IF(ISTEXT($A159),(VLOOKUP($A159,'DE MUTCD Signing Items'!$A$4:$F$2060,5,FALSE))," "))</f>
        <v xml:space="preserve"> </v>
      </c>
      <c r="I159" s="558" t="str">
        <f>IF(ISNUMBER($A159),(VLOOKUP($A159,'DE MUTCD Signing Items'!$A$4:$F$2060,6,FALSE)),IF(ISTEXT($A159),(VLOOKUP($A159,'DE MUTCD Signing Items'!$A$4:$F$2060,6,FALSE))," "))</f>
        <v xml:space="preserve"> </v>
      </c>
      <c r="J159" s="318" t="e">
        <f t="shared" si="97"/>
        <v>#VALUE!</v>
      </c>
      <c r="K159" s="369" t="str">
        <f t="shared" si="98"/>
        <v/>
      </c>
      <c r="L159" s="322"/>
      <c r="M159" s="318" t="b">
        <f t="shared" si="99"/>
        <v>0</v>
      </c>
      <c r="N159" s="373">
        <f t="shared" si="80"/>
        <v>0</v>
      </c>
      <c r="O159" s="372"/>
      <c r="P159" s="371">
        <f t="shared" si="81"/>
        <v>0</v>
      </c>
      <c r="Q159" s="323"/>
      <c r="R159" s="318" t="b">
        <f t="shared" si="100"/>
        <v>0</v>
      </c>
      <c r="S159" s="318">
        <f t="shared" si="101"/>
        <v>0</v>
      </c>
      <c r="T159" s="324">
        <f t="shared" si="84"/>
        <v>0</v>
      </c>
      <c r="U159" s="324">
        <f t="shared" si="85"/>
        <v>0</v>
      </c>
      <c r="V159" s="376" t="str">
        <f t="shared" si="102"/>
        <v/>
      </c>
      <c r="W159" s="376" t="str">
        <f t="shared" si="103"/>
        <v/>
      </c>
      <c r="X159" s="323"/>
      <c r="Y159" s="318">
        <f t="shared" si="104"/>
        <v>0</v>
      </c>
      <c r="Z159" s="318">
        <f t="shared" si="105"/>
        <v>0</v>
      </c>
      <c r="AA159" s="318">
        <f t="shared" si="106"/>
        <v>0</v>
      </c>
      <c r="AB159" s="371">
        <f t="shared" si="107"/>
        <v>0</v>
      </c>
      <c r="AC159" s="706"/>
      <c r="AD159" s="373">
        <f t="shared" si="108"/>
        <v>0</v>
      </c>
      <c r="AE159" s="373">
        <f t="shared" si="109"/>
        <v>0</v>
      </c>
      <c r="AF159" s="325"/>
    </row>
    <row r="160" spans="1:32">
      <c r="A160" s="677"/>
      <c r="B160" s="665"/>
      <c r="C160" s="320"/>
      <c r="D160" s="367" t="str">
        <f>IF(ISNUMBER($A160),(VLOOKUP($A160,'DE MUTCD Signing Items'!$A$4:$F$2060,2,FALSE)),IF(ISTEXT($A160),(VLOOKUP($A160,'DE MUTCD Signing Items'!$A$4:$F$2060,2,FALSE))," "))</f>
        <v xml:space="preserve"> </v>
      </c>
      <c r="E160" s="321"/>
      <c r="F160" s="367" t="str">
        <f>IF(ISNUMBER($A160),(VLOOKUP($A160,'DE MUTCD Signing Items'!$A$4:$F$2060,3,FALSE)),IF(ISTEXT($A160),(VLOOKUP($A160,'DE MUTCD Signing Items'!$A$4:$F$2060,3,FALSE))," "))</f>
        <v xml:space="preserve"> </v>
      </c>
      <c r="G160" s="548" t="str">
        <f>IF(ISNUMBER($A160),(VLOOKUP($A160,'DE MUTCD Signing Items'!$A$4:$F$2060,4,FALSE)),IF(ISTEXT($A160),(VLOOKUP($A160,'DE MUTCD Signing Items'!$A$4:$F$2060,4,FALSE))," "))</f>
        <v xml:space="preserve"> </v>
      </c>
      <c r="H160" s="548" t="str">
        <f>IF(ISNUMBER($A160),(VLOOKUP($A160,'DE MUTCD Signing Items'!$A$4:$F$2060,5,FALSE)),IF(ISTEXT($A160),(VLOOKUP($A160,'DE MUTCD Signing Items'!$A$4:$F$2060,5,FALSE))," "))</f>
        <v xml:space="preserve"> </v>
      </c>
      <c r="I160" s="558" t="str">
        <f>IF(ISNUMBER($A160),(VLOOKUP($A160,'DE MUTCD Signing Items'!$A$4:$F$2060,6,FALSE)),IF(ISTEXT($A160),(VLOOKUP($A160,'DE MUTCD Signing Items'!$A$4:$F$2060,6,FALSE))," "))</f>
        <v xml:space="preserve"> </v>
      </c>
      <c r="J160" s="318" t="e">
        <f t="shared" si="97"/>
        <v>#VALUE!</v>
      </c>
      <c r="K160" s="369" t="str">
        <f t="shared" si="98"/>
        <v/>
      </c>
      <c r="L160" s="322"/>
      <c r="M160" s="318" t="b">
        <f t="shared" si="99"/>
        <v>0</v>
      </c>
      <c r="N160" s="373">
        <f t="shared" si="80"/>
        <v>0</v>
      </c>
      <c r="O160" s="372"/>
      <c r="P160" s="371">
        <f t="shared" si="81"/>
        <v>0</v>
      </c>
      <c r="Q160" s="323"/>
      <c r="R160" s="318" t="b">
        <f t="shared" si="100"/>
        <v>0</v>
      </c>
      <c r="S160" s="318">
        <f t="shared" si="101"/>
        <v>0</v>
      </c>
      <c r="T160" s="324">
        <f t="shared" si="84"/>
        <v>0</v>
      </c>
      <c r="U160" s="324">
        <f t="shared" si="85"/>
        <v>0</v>
      </c>
      <c r="V160" s="376" t="str">
        <f t="shared" si="102"/>
        <v/>
      </c>
      <c r="W160" s="376" t="str">
        <f t="shared" si="103"/>
        <v/>
      </c>
      <c r="X160" s="323"/>
      <c r="Y160" s="318">
        <f t="shared" si="104"/>
        <v>0</v>
      </c>
      <c r="Z160" s="318">
        <f t="shared" si="105"/>
        <v>0</v>
      </c>
      <c r="AA160" s="318">
        <f t="shared" si="106"/>
        <v>0</v>
      </c>
      <c r="AB160" s="371">
        <f t="shared" si="107"/>
        <v>0</v>
      </c>
      <c r="AC160" s="706"/>
      <c r="AD160" s="373">
        <f t="shared" si="108"/>
        <v>0</v>
      </c>
      <c r="AE160" s="373">
        <f t="shared" si="109"/>
        <v>0</v>
      </c>
      <c r="AF160" s="325"/>
    </row>
    <row r="161" spans="1:32">
      <c r="A161" s="677"/>
      <c r="B161" s="665"/>
      <c r="C161" s="320"/>
      <c r="D161" s="367" t="str">
        <f>IF(ISNUMBER($A161),(VLOOKUP($A161,'DE MUTCD Signing Items'!$A$4:$F$2060,2,FALSE)),IF(ISTEXT($A161),(VLOOKUP($A161,'DE MUTCD Signing Items'!$A$4:$F$2060,2,FALSE))," "))</f>
        <v xml:space="preserve"> </v>
      </c>
      <c r="E161" s="321"/>
      <c r="F161" s="367" t="str">
        <f>IF(ISNUMBER($A161),(VLOOKUP($A161,'DE MUTCD Signing Items'!$A$4:$F$2060,3,FALSE)),IF(ISTEXT($A161),(VLOOKUP($A161,'DE MUTCD Signing Items'!$A$4:$F$2060,3,FALSE))," "))</f>
        <v xml:space="preserve"> </v>
      </c>
      <c r="G161" s="548" t="str">
        <f>IF(ISNUMBER($A161),(VLOOKUP($A161,'DE MUTCD Signing Items'!$A$4:$F$2060,4,FALSE)),IF(ISTEXT($A161),(VLOOKUP($A161,'DE MUTCD Signing Items'!$A$4:$F$2060,4,FALSE))," "))</f>
        <v xml:space="preserve"> </v>
      </c>
      <c r="H161" s="548" t="str">
        <f>IF(ISNUMBER($A161),(VLOOKUP($A161,'DE MUTCD Signing Items'!$A$4:$F$2060,5,FALSE)),IF(ISTEXT($A161),(VLOOKUP($A161,'DE MUTCD Signing Items'!$A$4:$F$2060,5,FALSE))," "))</f>
        <v xml:space="preserve"> </v>
      </c>
      <c r="I161" s="558" t="str">
        <f>IF(ISNUMBER($A161),(VLOOKUP($A161,'DE MUTCD Signing Items'!$A$4:$F$2060,6,FALSE)),IF(ISTEXT($A161),(VLOOKUP($A161,'DE MUTCD Signing Items'!$A$4:$F$2060,6,FALSE))," "))</f>
        <v xml:space="preserve"> </v>
      </c>
      <c r="J161" s="318" t="e">
        <f t="shared" si="97"/>
        <v>#VALUE!</v>
      </c>
      <c r="K161" s="369" t="str">
        <f t="shared" si="98"/>
        <v/>
      </c>
      <c r="L161" s="322"/>
      <c r="M161" s="318" t="b">
        <f t="shared" si="99"/>
        <v>0</v>
      </c>
      <c r="N161" s="373">
        <f t="shared" si="80"/>
        <v>0</v>
      </c>
      <c r="O161" s="372"/>
      <c r="P161" s="371">
        <f t="shared" si="81"/>
        <v>0</v>
      </c>
      <c r="Q161" s="323"/>
      <c r="R161" s="318" t="b">
        <f t="shared" si="100"/>
        <v>0</v>
      </c>
      <c r="S161" s="318">
        <f t="shared" si="101"/>
        <v>0</v>
      </c>
      <c r="T161" s="324">
        <f t="shared" si="84"/>
        <v>0</v>
      </c>
      <c r="U161" s="324">
        <f t="shared" si="85"/>
        <v>0</v>
      </c>
      <c r="V161" s="376" t="str">
        <f t="shared" si="102"/>
        <v/>
      </c>
      <c r="W161" s="376" t="str">
        <f t="shared" si="103"/>
        <v/>
      </c>
      <c r="X161" s="323"/>
      <c r="Y161" s="318">
        <f t="shared" si="104"/>
        <v>0</v>
      </c>
      <c r="Z161" s="318">
        <f t="shared" si="105"/>
        <v>0</v>
      </c>
      <c r="AA161" s="318">
        <f t="shared" si="106"/>
        <v>0</v>
      </c>
      <c r="AB161" s="371">
        <f t="shared" si="107"/>
        <v>0</v>
      </c>
      <c r="AC161" s="706"/>
      <c r="AD161" s="373">
        <f t="shared" si="108"/>
        <v>0</v>
      </c>
      <c r="AE161" s="373">
        <f t="shared" si="109"/>
        <v>0</v>
      </c>
      <c r="AF161" s="325"/>
    </row>
    <row r="162" spans="1:32">
      <c r="A162" s="677"/>
      <c r="B162" s="665"/>
      <c r="C162" s="320"/>
      <c r="D162" s="367" t="str">
        <f>IF(ISNUMBER($A162),(VLOOKUP($A162,'DE MUTCD Signing Items'!$A$4:$F$2060,2,FALSE)),IF(ISTEXT($A162),(VLOOKUP($A162,'DE MUTCD Signing Items'!$A$4:$F$2060,2,FALSE))," "))</f>
        <v xml:space="preserve"> </v>
      </c>
      <c r="E162" s="321"/>
      <c r="F162" s="367" t="str">
        <f>IF(ISNUMBER($A162),(VLOOKUP($A162,'DE MUTCD Signing Items'!$A$4:$F$2060,3,FALSE)),IF(ISTEXT($A162),(VLOOKUP($A162,'DE MUTCD Signing Items'!$A$4:$F$2060,3,FALSE))," "))</f>
        <v xml:space="preserve"> </v>
      </c>
      <c r="G162" s="548" t="str">
        <f>IF(ISNUMBER($A162),(VLOOKUP($A162,'DE MUTCD Signing Items'!$A$4:$F$2060,4,FALSE)),IF(ISTEXT($A162),(VLOOKUP($A162,'DE MUTCD Signing Items'!$A$4:$F$2060,4,FALSE))," "))</f>
        <v xml:space="preserve"> </v>
      </c>
      <c r="H162" s="548" t="str">
        <f>IF(ISNUMBER($A162),(VLOOKUP($A162,'DE MUTCD Signing Items'!$A$4:$F$2060,5,FALSE)),IF(ISTEXT($A162),(VLOOKUP($A162,'DE MUTCD Signing Items'!$A$4:$F$2060,5,FALSE))," "))</f>
        <v xml:space="preserve"> </v>
      </c>
      <c r="I162" s="558" t="str">
        <f>IF(ISNUMBER($A162),(VLOOKUP($A162,'DE MUTCD Signing Items'!$A$4:$F$2060,6,FALSE)),IF(ISTEXT($A162),(VLOOKUP($A162,'DE MUTCD Signing Items'!$A$4:$F$2060,6,FALSE))," "))</f>
        <v xml:space="preserve"> </v>
      </c>
      <c r="J162" s="318" t="e">
        <f t="shared" si="97"/>
        <v>#VALUE!</v>
      </c>
      <c r="K162" s="369" t="str">
        <f t="shared" si="98"/>
        <v/>
      </c>
      <c r="L162" s="322"/>
      <c r="M162" s="318" t="b">
        <f t="shared" si="99"/>
        <v>0</v>
      </c>
      <c r="N162" s="373">
        <f t="shared" si="80"/>
        <v>0</v>
      </c>
      <c r="O162" s="372"/>
      <c r="P162" s="371">
        <f t="shared" si="81"/>
        <v>0</v>
      </c>
      <c r="Q162" s="323"/>
      <c r="R162" s="318" t="b">
        <f t="shared" si="100"/>
        <v>0</v>
      </c>
      <c r="S162" s="318">
        <f t="shared" si="101"/>
        <v>0</v>
      </c>
      <c r="T162" s="324">
        <f t="shared" si="84"/>
        <v>0</v>
      </c>
      <c r="U162" s="324">
        <f t="shared" si="85"/>
        <v>0</v>
      </c>
      <c r="V162" s="376" t="str">
        <f t="shared" si="102"/>
        <v/>
      </c>
      <c r="W162" s="376" t="str">
        <f t="shared" si="103"/>
        <v/>
      </c>
      <c r="X162" s="323"/>
      <c r="Y162" s="318">
        <f t="shared" si="104"/>
        <v>0</v>
      </c>
      <c r="Z162" s="318">
        <f t="shared" si="105"/>
        <v>0</v>
      </c>
      <c r="AA162" s="318">
        <f t="shared" si="106"/>
        <v>0</v>
      </c>
      <c r="AB162" s="371">
        <f t="shared" si="107"/>
        <v>0</v>
      </c>
      <c r="AC162" s="706"/>
      <c r="AD162" s="373">
        <f t="shared" si="108"/>
        <v>0</v>
      </c>
      <c r="AE162" s="373">
        <f t="shared" si="109"/>
        <v>0</v>
      </c>
      <c r="AF162" s="325"/>
    </row>
    <row r="163" spans="1:32">
      <c r="A163" s="677"/>
      <c r="B163" s="665"/>
      <c r="C163" s="320"/>
      <c r="D163" s="367" t="str">
        <f>IF(ISNUMBER($A163),(VLOOKUP($A163,'DE MUTCD Signing Items'!$A$4:$F$2060,2,FALSE)),IF(ISTEXT($A163),(VLOOKUP($A163,'DE MUTCD Signing Items'!$A$4:$F$2060,2,FALSE))," "))</f>
        <v xml:space="preserve"> </v>
      </c>
      <c r="E163" s="321"/>
      <c r="F163" s="367" t="str">
        <f>IF(ISNUMBER($A163),(VLOOKUP($A163,'DE MUTCD Signing Items'!$A$4:$F$2060,3,FALSE)),IF(ISTEXT($A163),(VLOOKUP($A163,'DE MUTCD Signing Items'!$A$4:$F$2060,3,FALSE))," "))</f>
        <v xml:space="preserve"> </v>
      </c>
      <c r="G163" s="548" t="str">
        <f>IF(ISNUMBER($A163),(VLOOKUP($A163,'DE MUTCD Signing Items'!$A$4:$F$2060,4,FALSE)),IF(ISTEXT($A163),(VLOOKUP($A163,'DE MUTCD Signing Items'!$A$4:$F$2060,4,FALSE))," "))</f>
        <v xml:space="preserve"> </v>
      </c>
      <c r="H163" s="548" t="str">
        <f>IF(ISNUMBER($A163),(VLOOKUP($A163,'DE MUTCD Signing Items'!$A$4:$F$2060,5,FALSE)),IF(ISTEXT($A163),(VLOOKUP($A163,'DE MUTCD Signing Items'!$A$4:$F$2060,5,FALSE))," "))</f>
        <v xml:space="preserve"> </v>
      </c>
      <c r="I163" s="558" t="str">
        <f>IF(ISNUMBER($A163),(VLOOKUP($A163,'DE MUTCD Signing Items'!$A$4:$F$2060,6,FALSE)),IF(ISTEXT($A163),(VLOOKUP($A163,'DE MUTCD Signing Items'!$A$4:$F$2060,6,FALSE))," "))</f>
        <v xml:space="preserve"> </v>
      </c>
      <c r="J163" s="318" t="e">
        <f t="shared" si="97"/>
        <v>#VALUE!</v>
      </c>
      <c r="K163" s="369" t="str">
        <f t="shared" si="98"/>
        <v/>
      </c>
      <c r="L163" s="322"/>
      <c r="M163" s="318" t="b">
        <f t="shared" si="99"/>
        <v>0</v>
      </c>
      <c r="N163" s="373">
        <f t="shared" si="80"/>
        <v>0</v>
      </c>
      <c r="O163" s="372"/>
      <c r="P163" s="371">
        <f t="shared" si="81"/>
        <v>0</v>
      </c>
      <c r="Q163" s="323"/>
      <c r="R163" s="318" t="b">
        <f t="shared" si="100"/>
        <v>0</v>
      </c>
      <c r="S163" s="318">
        <f t="shared" si="101"/>
        <v>0</v>
      </c>
      <c r="T163" s="324">
        <f t="shared" si="84"/>
        <v>0</v>
      </c>
      <c r="U163" s="324">
        <f t="shared" si="85"/>
        <v>0</v>
      </c>
      <c r="V163" s="376" t="str">
        <f t="shared" si="102"/>
        <v/>
      </c>
      <c r="W163" s="376" t="str">
        <f t="shared" si="103"/>
        <v/>
      </c>
      <c r="X163" s="323"/>
      <c r="Y163" s="318">
        <f t="shared" si="104"/>
        <v>0</v>
      </c>
      <c r="Z163" s="318">
        <f t="shared" si="105"/>
        <v>0</v>
      </c>
      <c r="AA163" s="318">
        <f t="shared" si="106"/>
        <v>0</v>
      </c>
      <c r="AB163" s="371">
        <f t="shared" si="107"/>
        <v>0</v>
      </c>
      <c r="AC163" s="706"/>
      <c r="AD163" s="373">
        <f t="shared" si="108"/>
        <v>0</v>
      </c>
      <c r="AE163" s="373">
        <f t="shared" si="109"/>
        <v>0</v>
      </c>
      <c r="AF163" s="325"/>
    </row>
    <row r="164" spans="1:32">
      <c r="A164" s="677"/>
      <c r="B164" s="665"/>
      <c r="C164" s="320"/>
      <c r="D164" s="367" t="str">
        <f>IF(ISNUMBER($A164),(VLOOKUP($A164,'DE MUTCD Signing Items'!$A$4:$F$2060,2,FALSE)),IF(ISTEXT($A164),(VLOOKUP($A164,'DE MUTCD Signing Items'!$A$4:$F$2060,2,FALSE))," "))</f>
        <v xml:space="preserve"> </v>
      </c>
      <c r="E164" s="321"/>
      <c r="F164" s="367" t="str">
        <f>IF(ISNUMBER($A164),(VLOOKUP($A164,'DE MUTCD Signing Items'!$A$4:$F$2060,3,FALSE)),IF(ISTEXT($A164),(VLOOKUP($A164,'DE MUTCD Signing Items'!$A$4:$F$2060,3,FALSE))," "))</f>
        <v xml:space="preserve"> </v>
      </c>
      <c r="G164" s="548" t="str">
        <f>IF(ISNUMBER($A164),(VLOOKUP($A164,'DE MUTCD Signing Items'!$A$4:$F$2060,4,FALSE)),IF(ISTEXT($A164),(VLOOKUP($A164,'DE MUTCD Signing Items'!$A$4:$F$2060,4,FALSE))," "))</f>
        <v xml:space="preserve"> </v>
      </c>
      <c r="H164" s="548" t="str">
        <f>IF(ISNUMBER($A164),(VLOOKUP($A164,'DE MUTCD Signing Items'!$A$4:$F$2060,5,FALSE)),IF(ISTEXT($A164),(VLOOKUP($A164,'DE MUTCD Signing Items'!$A$4:$F$2060,5,FALSE))," "))</f>
        <v xml:space="preserve"> </v>
      </c>
      <c r="I164" s="558" t="str">
        <f>IF(ISNUMBER($A164),(VLOOKUP($A164,'DE MUTCD Signing Items'!$A$4:$F$2060,6,FALSE)),IF(ISTEXT($A164),(VLOOKUP($A164,'DE MUTCD Signing Items'!$A$4:$F$2060,6,FALSE))," "))</f>
        <v xml:space="preserve"> </v>
      </c>
      <c r="J164" s="318" t="e">
        <f t="shared" si="97"/>
        <v>#VALUE!</v>
      </c>
      <c r="K164" s="369" t="str">
        <f t="shared" si="98"/>
        <v/>
      </c>
      <c r="L164" s="322"/>
      <c r="M164" s="318" t="b">
        <f t="shared" si="99"/>
        <v>0</v>
      </c>
      <c r="N164" s="373">
        <f t="shared" si="80"/>
        <v>0</v>
      </c>
      <c r="O164" s="372"/>
      <c r="P164" s="371">
        <f t="shared" si="81"/>
        <v>0</v>
      </c>
      <c r="Q164" s="323"/>
      <c r="R164" s="318" t="b">
        <f t="shared" si="100"/>
        <v>0</v>
      </c>
      <c r="S164" s="318">
        <f t="shared" si="101"/>
        <v>0</v>
      </c>
      <c r="T164" s="324">
        <f t="shared" si="84"/>
        <v>0</v>
      </c>
      <c r="U164" s="324">
        <f t="shared" si="85"/>
        <v>0</v>
      </c>
      <c r="V164" s="376" t="str">
        <f t="shared" si="102"/>
        <v/>
      </c>
      <c r="W164" s="376" t="str">
        <f t="shared" si="103"/>
        <v/>
      </c>
      <c r="X164" s="323"/>
      <c r="Y164" s="318">
        <f t="shared" si="104"/>
        <v>0</v>
      </c>
      <c r="Z164" s="318">
        <f t="shared" si="105"/>
        <v>0</v>
      </c>
      <c r="AA164" s="318">
        <f t="shared" si="106"/>
        <v>0</v>
      </c>
      <c r="AB164" s="371">
        <f t="shared" si="107"/>
        <v>0</v>
      </c>
      <c r="AC164" s="706"/>
      <c r="AD164" s="373">
        <f t="shared" si="108"/>
        <v>0</v>
      </c>
      <c r="AE164" s="373">
        <f t="shared" si="109"/>
        <v>0</v>
      </c>
      <c r="AF164" s="325"/>
    </row>
    <row r="165" spans="1:32">
      <c r="A165" s="677"/>
      <c r="B165" s="665"/>
      <c r="C165" s="320"/>
      <c r="D165" s="367" t="str">
        <f>IF(ISNUMBER($A165),(VLOOKUP($A165,'DE MUTCD Signing Items'!$A$4:$F$2060,2,FALSE)),IF(ISTEXT($A165),(VLOOKUP($A165,'DE MUTCD Signing Items'!$A$4:$F$2060,2,FALSE))," "))</f>
        <v xml:space="preserve"> </v>
      </c>
      <c r="E165" s="321"/>
      <c r="F165" s="367" t="str">
        <f>IF(ISNUMBER($A165),(VLOOKUP($A165,'DE MUTCD Signing Items'!$A$4:$F$2060,3,FALSE)),IF(ISTEXT($A165),(VLOOKUP($A165,'DE MUTCD Signing Items'!$A$4:$F$2060,3,FALSE))," "))</f>
        <v xml:space="preserve"> </v>
      </c>
      <c r="G165" s="548" t="str">
        <f>IF(ISNUMBER($A165),(VLOOKUP($A165,'DE MUTCD Signing Items'!$A$4:$F$2060,4,FALSE)),IF(ISTEXT($A165),(VLOOKUP($A165,'DE MUTCD Signing Items'!$A$4:$F$2060,4,FALSE))," "))</f>
        <v xml:space="preserve"> </v>
      </c>
      <c r="H165" s="548" t="str">
        <f>IF(ISNUMBER($A165),(VLOOKUP($A165,'DE MUTCD Signing Items'!$A$4:$F$2060,5,FALSE)),IF(ISTEXT($A165),(VLOOKUP($A165,'DE MUTCD Signing Items'!$A$4:$F$2060,5,FALSE))," "))</f>
        <v xml:space="preserve"> </v>
      </c>
      <c r="I165" s="558" t="str">
        <f>IF(ISNUMBER($A165),(VLOOKUP($A165,'DE MUTCD Signing Items'!$A$4:$F$2060,6,FALSE)),IF(ISTEXT($A165),(VLOOKUP($A165,'DE MUTCD Signing Items'!$A$4:$F$2060,6,FALSE))," "))</f>
        <v xml:space="preserve"> </v>
      </c>
      <c r="J165" s="318" t="e">
        <f t="shared" si="97"/>
        <v>#VALUE!</v>
      </c>
      <c r="K165" s="369" t="str">
        <f t="shared" si="98"/>
        <v/>
      </c>
      <c r="L165" s="322"/>
      <c r="M165" s="318" t="b">
        <f t="shared" si="99"/>
        <v>0</v>
      </c>
      <c r="N165" s="373">
        <f t="shared" si="80"/>
        <v>0</v>
      </c>
      <c r="O165" s="372"/>
      <c r="P165" s="371">
        <f t="shared" si="81"/>
        <v>0</v>
      </c>
      <c r="Q165" s="323"/>
      <c r="R165" s="318" t="b">
        <f t="shared" si="100"/>
        <v>0</v>
      </c>
      <c r="S165" s="318">
        <f t="shared" si="101"/>
        <v>0</v>
      </c>
      <c r="T165" s="324">
        <f t="shared" si="84"/>
        <v>0</v>
      </c>
      <c r="U165" s="324">
        <f t="shared" si="85"/>
        <v>0</v>
      </c>
      <c r="V165" s="376" t="str">
        <f t="shared" si="102"/>
        <v/>
      </c>
      <c r="W165" s="376" t="str">
        <f t="shared" si="103"/>
        <v/>
      </c>
      <c r="X165" s="323"/>
      <c r="Y165" s="318">
        <f t="shared" si="104"/>
        <v>0</v>
      </c>
      <c r="Z165" s="318">
        <f t="shared" si="105"/>
        <v>0</v>
      </c>
      <c r="AA165" s="318">
        <f t="shared" si="106"/>
        <v>0</v>
      </c>
      <c r="AB165" s="371">
        <f t="shared" si="107"/>
        <v>0</v>
      </c>
      <c r="AC165" s="706"/>
      <c r="AD165" s="373">
        <f t="shared" si="108"/>
        <v>0</v>
      </c>
      <c r="AE165" s="373">
        <f t="shared" si="109"/>
        <v>0</v>
      </c>
      <c r="AF165" s="325"/>
    </row>
    <row r="166" spans="1:32">
      <c r="A166" s="677"/>
      <c r="B166" s="665"/>
      <c r="C166" s="320"/>
      <c r="D166" s="367" t="str">
        <f>IF(ISNUMBER($A166),(VLOOKUP($A166,'DE MUTCD Signing Items'!$A$4:$F$2060,2,FALSE)),IF(ISTEXT($A166),(VLOOKUP($A166,'DE MUTCD Signing Items'!$A$4:$F$2060,2,FALSE))," "))</f>
        <v xml:space="preserve"> </v>
      </c>
      <c r="E166" s="321"/>
      <c r="F166" s="367" t="str">
        <f>IF(ISNUMBER($A166),(VLOOKUP($A166,'DE MUTCD Signing Items'!$A$4:$F$2060,3,FALSE)),IF(ISTEXT($A166),(VLOOKUP($A166,'DE MUTCD Signing Items'!$A$4:$F$2060,3,FALSE))," "))</f>
        <v xml:space="preserve"> </v>
      </c>
      <c r="G166" s="548" t="str">
        <f>IF(ISNUMBER($A166),(VLOOKUP($A166,'DE MUTCD Signing Items'!$A$4:$F$2060,4,FALSE)),IF(ISTEXT($A166),(VLOOKUP($A166,'DE MUTCD Signing Items'!$A$4:$F$2060,4,FALSE))," "))</f>
        <v xml:space="preserve"> </v>
      </c>
      <c r="H166" s="548" t="str">
        <f>IF(ISNUMBER($A166),(VLOOKUP($A166,'DE MUTCD Signing Items'!$A$4:$F$2060,5,FALSE)),IF(ISTEXT($A166),(VLOOKUP($A166,'DE MUTCD Signing Items'!$A$4:$F$2060,5,FALSE))," "))</f>
        <v xml:space="preserve"> </v>
      </c>
      <c r="I166" s="558" t="str">
        <f>IF(ISNUMBER($A166),(VLOOKUP($A166,'DE MUTCD Signing Items'!$A$4:$F$2060,6,FALSE)),IF(ISTEXT($A166),(VLOOKUP($A166,'DE MUTCD Signing Items'!$A$4:$F$2060,6,FALSE))," "))</f>
        <v xml:space="preserve"> </v>
      </c>
      <c r="J166" s="318" t="e">
        <f t="shared" si="97"/>
        <v>#VALUE!</v>
      </c>
      <c r="K166" s="369" t="str">
        <f t="shared" si="98"/>
        <v/>
      </c>
      <c r="L166" s="322"/>
      <c r="M166" s="318" t="b">
        <f t="shared" si="99"/>
        <v>0</v>
      </c>
      <c r="N166" s="373">
        <f t="shared" si="80"/>
        <v>0</v>
      </c>
      <c r="O166" s="372"/>
      <c r="P166" s="371">
        <f t="shared" si="81"/>
        <v>0</v>
      </c>
      <c r="Q166" s="323"/>
      <c r="R166" s="318" t="b">
        <f t="shared" si="100"/>
        <v>0</v>
      </c>
      <c r="S166" s="318">
        <f t="shared" si="101"/>
        <v>0</v>
      </c>
      <c r="T166" s="324">
        <f t="shared" si="84"/>
        <v>0</v>
      </c>
      <c r="U166" s="324">
        <f t="shared" si="85"/>
        <v>0</v>
      </c>
      <c r="V166" s="376" t="str">
        <f t="shared" si="102"/>
        <v/>
      </c>
      <c r="W166" s="376" t="str">
        <f t="shared" si="103"/>
        <v/>
      </c>
      <c r="X166" s="323"/>
      <c r="Y166" s="318">
        <f t="shared" si="104"/>
        <v>0</v>
      </c>
      <c r="Z166" s="318">
        <f t="shared" si="105"/>
        <v>0</v>
      </c>
      <c r="AA166" s="318">
        <f t="shared" si="106"/>
        <v>0</v>
      </c>
      <c r="AB166" s="371">
        <f t="shared" si="107"/>
        <v>0</v>
      </c>
      <c r="AC166" s="706"/>
      <c r="AD166" s="373">
        <f t="shared" si="108"/>
        <v>0</v>
      </c>
      <c r="AE166" s="373">
        <f t="shared" si="109"/>
        <v>0</v>
      </c>
      <c r="AF166" s="325"/>
    </row>
    <row r="167" spans="1:32">
      <c r="A167" s="677"/>
      <c r="B167" s="665"/>
      <c r="C167" s="320"/>
      <c r="D167" s="367" t="str">
        <f>IF(ISNUMBER($A167),(VLOOKUP($A167,'DE MUTCD Signing Items'!$A$4:$F$2060,2,FALSE)),IF(ISTEXT($A167),(VLOOKUP($A167,'DE MUTCD Signing Items'!$A$4:$F$2060,2,FALSE))," "))</f>
        <v xml:space="preserve"> </v>
      </c>
      <c r="E167" s="321"/>
      <c r="F167" s="367" t="str">
        <f>IF(ISNUMBER($A167),(VLOOKUP($A167,'DE MUTCD Signing Items'!$A$4:$F$2060,3,FALSE)),IF(ISTEXT($A167),(VLOOKUP($A167,'DE MUTCD Signing Items'!$A$4:$F$2060,3,FALSE))," "))</f>
        <v xml:space="preserve"> </v>
      </c>
      <c r="G167" s="548" t="str">
        <f>IF(ISNUMBER($A167),(VLOOKUP($A167,'DE MUTCD Signing Items'!$A$4:$F$2060,4,FALSE)),IF(ISTEXT($A167),(VLOOKUP($A167,'DE MUTCD Signing Items'!$A$4:$F$2060,4,FALSE))," "))</f>
        <v xml:space="preserve"> </v>
      </c>
      <c r="H167" s="548" t="str">
        <f>IF(ISNUMBER($A167),(VLOOKUP($A167,'DE MUTCD Signing Items'!$A$4:$F$2060,5,FALSE)),IF(ISTEXT($A167),(VLOOKUP($A167,'DE MUTCD Signing Items'!$A$4:$F$2060,5,FALSE))," "))</f>
        <v xml:space="preserve"> </v>
      </c>
      <c r="I167" s="558" t="str">
        <f>IF(ISNUMBER($A167),(VLOOKUP($A167,'DE MUTCD Signing Items'!$A$4:$F$2060,6,FALSE)),IF(ISTEXT($A167),(VLOOKUP($A167,'DE MUTCD Signing Items'!$A$4:$F$2060,6,FALSE))," "))</f>
        <v xml:space="preserve"> </v>
      </c>
      <c r="J167" s="318" t="e">
        <f t="shared" si="97"/>
        <v>#VALUE!</v>
      </c>
      <c r="K167" s="369" t="str">
        <f t="shared" si="98"/>
        <v/>
      </c>
      <c r="L167" s="322"/>
      <c r="M167" s="318" t="b">
        <f t="shared" si="99"/>
        <v>0</v>
      </c>
      <c r="N167" s="373">
        <f t="shared" si="80"/>
        <v>0</v>
      </c>
      <c r="O167" s="372"/>
      <c r="P167" s="371">
        <f t="shared" si="81"/>
        <v>0</v>
      </c>
      <c r="Q167" s="323"/>
      <c r="R167" s="318" t="b">
        <f t="shared" si="100"/>
        <v>0</v>
      </c>
      <c r="S167" s="318">
        <f t="shared" si="101"/>
        <v>0</v>
      </c>
      <c r="T167" s="324">
        <f t="shared" si="84"/>
        <v>0</v>
      </c>
      <c r="U167" s="324">
        <f t="shared" si="85"/>
        <v>0</v>
      </c>
      <c r="V167" s="376" t="str">
        <f t="shared" si="102"/>
        <v/>
      </c>
      <c r="W167" s="376" t="str">
        <f t="shared" si="103"/>
        <v/>
      </c>
      <c r="X167" s="323"/>
      <c r="Y167" s="318">
        <f t="shared" si="104"/>
        <v>0</v>
      </c>
      <c r="Z167" s="318">
        <f t="shared" si="105"/>
        <v>0</v>
      </c>
      <c r="AA167" s="318">
        <f t="shared" si="106"/>
        <v>0</v>
      </c>
      <c r="AB167" s="371">
        <f t="shared" si="107"/>
        <v>0</v>
      </c>
      <c r="AC167" s="706"/>
      <c r="AD167" s="373">
        <f t="shared" si="108"/>
        <v>0</v>
      </c>
      <c r="AE167" s="373">
        <f t="shared" si="109"/>
        <v>0</v>
      </c>
      <c r="AF167" s="325"/>
    </row>
    <row r="168" spans="1:32">
      <c r="A168" s="677"/>
      <c r="B168" s="665"/>
      <c r="C168" s="320"/>
      <c r="D168" s="367" t="str">
        <f>IF(ISNUMBER($A168),(VLOOKUP($A168,'DE MUTCD Signing Items'!$A$4:$F$2060,2,FALSE)),IF(ISTEXT($A168),(VLOOKUP($A168,'DE MUTCD Signing Items'!$A$4:$F$2060,2,FALSE))," "))</f>
        <v xml:space="preserve"> </v>
      </c>
      <c r="E168" s="321"/>
      <c r="F168" s="367" t="str">
        <f>IF(ISNUMBER($A168),(VLOOKUP($A168,'DE MUTCD Signing Items'!$A$4:$F$2060,3,FALSE)),IF(ISTEXT($A168),(VLOOKUP($A168,'DE MUTCD Signing Items'!$A$4:$F$2060,3,FALSE))," "))</f>
        <v xml:space="preserve"> </v>
      </c>
      <c r="G168" s="548" t="str">
        <f>IF(ISNUMBER($A168),(VLOOKUP($A168,'DE MUTCD Signing Items'!$A$4:$F$2060,4,FALSE)),IF(ISTEXT($A168),(VLOOKUP($A168,'DE MUTCD Signing Items'!$A$4:$F$2060,4,FALSE))," "))</f>
        <v xml:space="preserve"> </v>
      </c>
      <c r="H168" s="548" t="str">
        <f>IF(ISNUMBER($A168),(VLOOKUP($A168,'DE MUTCD Signing Items'!$A$4:$F$2060,5,FALSE)),IF(ISTEXT($A168),(VLOOKUP($A168,'DE MUTCD Signing Items'!$A$4:$F$2060,5,FALSE))," "))</f>
        <v xml:space="preserve"> </v>
      </c>
      <c r="I168" s="558" t="str">
        <f>IF(ISNUMBER($A168),(VLOOKUP($A168,'DE MUTCD Signing Items'!$A$4:$F$2060,6,FALSE)),IF(ISTEXT($A168),(VLOOKUP($A168,'DE MUTCD Signing Items'!$A$4:$F$2060,6,FALSE))," "))</f>
        <v xml:space="preserve"> </v>
      </c>
      <c r="J168" s="318" t="e">
        <f t="shared" si="97"/>
        <v>#VALUE!</v>
      </c>
      <c r="K168" s="369" t="str">
        <f t="shared" si="98"/>
        <v/>
      </c>
      <c r="L168" s="322"/>
      <c r="M168" s="318" t="b">
        <f t="shared" si="99"/>
        <v>0</v>
      </c>
      <c r="N168" s="373">
        <f t="shared" si="80"/>
        <v>0</v>
      </c>
      <c r="O168" s="372"/>
      <c r="P168" s="371">
        <f t="shared" si="81"/>
        <v>0</v>
      </c>
      <c r="Q168" s="323"/>
      <c r="R168" s="318" t="b">
        <f t="shared" si="100"/>
        <v>0</v>
      </c>
      <c r="S168" s="318">
        <f t="shared" si="101"/>
        <v>0</v>
      </c>
      <c r="T168" s="324">
        <f t="shared" si="84"/>
        <v>0</v>
      </c>
      <c r="U168" s="324">
        <f t="shared" si="85"/>
        <v>0</v>
      </c>
      <c r="V168" s="376" t="str">
        <f t="shared" si="102"/>
        <v/>
      </c>
      <c r="W168" s="376" t="str">
        <f t="shared" si="103"/>
        <v/>
      </c>
      <c r="X168" s="323"/>
      <c r="Y168" s="318">
        <f t="shared" si="104"/>
        <v>0</v>
      </c>
      <c r="Z168" s="318">
        <f t="shared" si="105"/>
        <v>0</v>
      </c>
      <c r="AA168" s="318">
        <f t="shared" si="106"/>
        <v>0</v>
      </c>
      <c r="AB168" s="371">
        <f t="shared" si="107"/>
        <v>0</v>
      </c>
      <c r="AC168" s="706"/>
      <c r="AD168" s="373">
        <f t="shared" si="108"/>
        <v>0</v>
      </c>
      <c r="AE168" s="373">
        <f t="shared" si="109"/>
        <v>0</v>
      </c>
      <c r="AF168" s="325"/>
    </row>
    <row r="169" spans="1:32">
      <c r="A169" s="677"/>
      <c r="B169" s="665"/>
      <c r="C169" s="320"/>
      <c r="D169" s="367" t="str">
        <f>IF(ISNUMBER($A169),(VLOOKUP($A169,'DE MUTCD Signing Items'!$A$4:$F$2060,2,FALSE)),IF(ISTEXT($A169),(VLOOKUP($A169,'DE MUTCD Signing Items'!$A$4:$F$2060,2,FALSE))," "))</f>
        <v xml:space="preserve"> </v>
      </c>
      <c r="E169" s="321"/>
      <c r="F169" s="367" t="str">
        <f>IF(ISNUMBER($A169),(VLOOKUP($A169,'DE MUTCD Signing Items'!$A$4:$F$2060,3,FALSE)),IF(ISTEXT($A169),(VLOOKUP($A169,'DE MUTCD Signing Items'!$A$4:$F$2060,3,FALSE))," "))</f>
        <v xml:space="preserve"> </v>
      </c>
      <c r="G169" s="548" t="str">
        <f>IF(ISNUMBER($A169),(VLOOKUP($A169,'DE MUTCD Signing Items'!$A$4:$F$2060,4,FALSE)),IF(ISTEXT($A169),(VLOOKUP($A169,'DE MUTCD Signing Items'!$A$4:$F$2060,4,FALSE))," "))</f>
        <v xml:space="preserve"> </v>
      </c>
      <c r="H169" s="548" t="str">
        <f>IF(ISNUMBER($A169),(VLOOKUP($A169,'DE MUTCD Signing Items'!$A$4:$F$2060,5,FALSE)),IF(ISTEXT($A169),(VLOOKUP($A169,'DE MUTCD Signing Items'!$A$4:$F$2060,5,FALSE))," "))</f>
        <v xml:space="preserve"> </v>
      </c>
      <c r="I169" s="558" t="str">
        <f>IF(ISNUMBER($A169),(VLOOKUP($A169,'DE MUTCD Signing Items'!$A$4:$F$2060,6,FALSE)),IF(ISTEXT($A169),(VLOOKUP($A169,'DE MUTCD Signing Items'!$A$4:$F$2060,6,FALSE))," "))</f>
        <v xml:space="preserve"> </v>
      </c>
      <c r="J169" s="318" t="e">
        <f t="shared" si="97"/>
        <v>#VALUE!</v>
      </c>
      <c r="K169" s="369" t="str">
        <f t="shared" si="98"/>
        <v/>
      </c>
      <c r="L169" s="322"/>
      <c r="M169" s="318" t="b">
        <f t="shared" si="99"/>
        <v>0</v>
      </c>
      <c r="N169" s="373">
        <f t="shared" si="80"/>
        <v>0</v>
      </c>
      <c r="O169" s="372"/>
      <c r="P169" s="371">
        <f t="shared" si="81"/>
        <v>0</v>
      </c>
      <c r="Q169" s="323"/>
      <c r="R169" s="318" t="b">
        <f t="shared" si="100"/>
        <v>0</v>
      </c>
      <c r="S169" s="318">
        <f t="shared" si="101"/>
        <v>0</v>
      </c>
      <c r="T169" s="324">
        <f t="shared" si="84"/>
        <v>0</v>
      </c>
      <c r="U169" s="324">
        <f t="shared" si="85"/>
        <v>0</v>
      </c>
      <c r="V169" s="376" t="str">
        <f t="shared" si="102"/>
        <v/>
      </c>
      <c r="W169" s="376" t="str">
        <f t="shared" si="103"/>
        <v/>
      </c>
      <c r="X169" s="323"/>
      <c r="Y169" s="318">
        <f t="shared" si="104"/>
        <v>0</v>
      </c>
      <c r="Z169" s="318">
        <f t="shared" si="105"/>
        <v>0</v>
      </c>
      <c r="AA169" s="318">
        <f t="shared" si="106"/>
        <v>0</v>
      </c>
      <c r="AB169" s="371">
        <f t="shared" si="107"/>
        <v>0</v>
      </c>
      <c r="AC169" s="706"/>
      <c r="AD169" s="373">
        <f t="shared" si="108"/>
        <v>0</v>
      </c>
      <c r="AE169" s="373">
        <f t="shared" si="109"/>
        <v>0</v>
      </c>
      <c r="AF169" s="325"/>
    </row>
    <row r="170" spans="1:32">
      <c r="A170" s="677"/>
      <c r="B170" s="665"/>
      <c r="C170" s="320"/>
      <c r="D170" s="367" t="str">
        <f>IF(ISNUMBER($A170),(VLOOKUP($A170,'DE MUTCD Signing Items'!$A$4:$F$2060,2,FALSE)),IF(ISTEXT($A170),(VLOOKUP($A170,'DE MUTCD Signing Items'!$A$4:$F$2060,2,FALSE))," "))</f>
        <v xml:space="preserve"> </v>
      </c>
      <c r="E170" s="321"/>
      <c r="F170" s="367" t="str">
        <f>IF(ISNUMBER($A170),(VLOOKUP($A170,'DE MUTCD Signing Items'!$A$4:$F$2060,3,FALSE)),IF(ISTEXT($A170),(VLOOKUP($A170,'DE MUTCD Signing Items'!$A$4:$F$2060,3,FALSE))," "))</f>
        <v xml:space="preserve"> </v>
      </c>
      <c r="G170" s="548" t="str">
        <f>IF(ISNUMBER($A170),(VLOOKUP($A170,'DE MUTCD Signing Items'!$A$4:$F$2060,4,FALSE)),IF(ISTEXT($A170),(VLOOKUP($A170,'DE MUTCD Signing Items'!$A$4:$F$2060,4,FALSE))," "))</f>
        <v xml:space="preserve"> </v>
      </c>
      <c r="H170" s="548" t="str">
        <f>IF(ISNUMBER($A170),(VLOOKUP($A170,'DE MUTCD Signing Items'!$A$4:$F$2060,5,FALSE)),IF(ISTEXT($A170),(VLOOKUP($A170,'DE MUTCD Signing Items'!$A$4:$F$2060,5,FALSE))," "))</f>
        <v xml:space="preserve"> </v>
      </c>
      <c r="I170" s="558" t="str">
        <f>IF(ISNUMBER($A170),(VLOOKUP($A170,'DE MUTCD Signing Items'!$A$4:$F$2060,6,FALSE)),IF(ISTEXT($A170),(VLOOKUP($A170,'DE MUTCD Signing Items'!$A$4:$F$2060,6,FALSE))," "))</f>
        <v xml:space="preserve"> </v>
      </c>
      <c r="J170" s="318" t="e">
        <f t="shared" si="97"/>
        <v>#VALUE!</v>
      </c>
      <c r="K170" s="369" t="str">
        <f t="shared" si="98"/>
        <v/>
      </c>
      <c r="L170" s="322"/>
      <c r="M170" s="318" t="b">
        <f t="shared" si="99"/>
        <v>0</v>
      </c>
      <c r="N170" s="373">
        <f t="shared" si="80"/>
        <v>0</v>
      </c>
      <c r="O170" s="372"/>
      <c r="P170" s="371">
        <f t="shared" si="81"/>
        <v>0</v>
      </c>
      <c r="Q170" s="323"/>
      <c r="R170" s="318" t="b">
        <f t="shared" si="100"/>
        <v>0</v>
      </c>
      <c r="S170" s="318">
        <f t="shared" si="101"/>
        <v>0</v>
      </c>
      <c r="T170" s="324">
        <f t="shared" si="84"/>
        <v>0</v>
      </c>
      <c r="U170" s="324">
        <f t="shared" si="85"/>
        <v>0</v>
      </c>
      <c r="V170" s="376" t="str">
        <f t="shared" si="102"/>
        <v/>
      </c>
      <c r="W170" s="376" t="str">
        <f t="shared" si="103"/>
        <v/>
      </c>
      <c r="X170" s="323"/>
      <c r="Y170" s="318">
        <f t="shared" si="104"/>
        <v>0</v>
      </c>
      <c r="Z170" s="318">
        <f t="shared" si="105"/>
        <v>0</v>
      </c>
      <c r="AA170" s="318">
        <f t="shared" si="106"/>
        <v>0</v>
      </c>
      <c r="AB170" s="371">
        <f t="shared" si="107"/>
        <v>0</v>
      </c>
      <c r="AC170" s="706"/>
      <c r="AD170" s="373">
        <f t="shared" si="108"/>
        <v>0</v>
      </c>
      <c r="AE170" s="373">
        <f t="shared" si="109"/>
        <v>0</v>
      </c>
      <c r="AF170" s="325"/>
    </row>
    <row r="171" spans="1:32">
      <c r="A171" s="677"/>
      <c r="B171" s="665"/>
      <c r="C171" s="320"/>
      <c r="D171" s="367" t="str">
        <f>IF(ISNUMBER($A171),(VLOOKUP($A171,'DE MUTCD Signing Items'!$A$4:$F$2060,2,FALSE)),IF(ISTEXT($A171),(VLOOKUP($A171,'DE MUTCD Signing Items'!$A$4:$F$2060,2,FALSE))," "))</f>
        <v xml:space="preserve"> </v>
      </c>
      <c r="E171" s="321"/>
      <c r="F171" s="367" t="str">
        <f>IF(ISNUMBER($A171),(VLOOKUP($A171,'DE MUTCD Signing Items'!$A$4:$F$2060,3,FALSE)),IF(ISTEXT($A171),(VLOOKUP($A171,'DE MUTCD Signing Items'!$A$4:$F$2060,3,FALSE))," "))</f>
        <v xml:space="preserve"> </v>
      </c>
      <c r="G171" s="548" t="str">
        <f>IF(ISNUMBER($A171),(VLOOKUP($A171,'DE MUTCD Signing Items'!$A$4:$F$2060,4,FALSE)),IF(ISTEXT($A171),(VLOOKUP($A171,'DE MUTCD Signing Items'!$A$4:$F$2060,4,FALSE))," "))</f>
        <v xml:space="preserve"> </v>
      </c>
      <c r="H171" s="548" t="str">
        <f>IF(ISNUMBER($A171),(VLOOKUP($A171,'DE MUTCD Signing Items'!$A$4:$F$2060,5,FALSE)),IF(ISTEXT($A171),(VLOOKUP($A171,'DE MUTCD Signing Items'!$A$4:$F$2060,5,FALSE))," "))</f>
        <v xml:space="preserve"> </v>
      </c>
      <c r="I171" s="558" t="str">
        <f>IF(ISNUMBER($A171),(VLOOKUP($A171,'DE MUTCD Signing Items'!$A$4:$F$2060,6,FALSE)),IF(ISTEXT($A171),(VLOOKUP($A171,'DE MUTCD Signing Items'!$A$4:$F$2060,6,FALSE))," "))</f>
        <v xml:space="preserve"> </v>
      </c>
      <c r="J171" s="318" t="e">
        <f t="shared" si="92"/>
        <v>#VALUE!</v>
      </c>
      <c r="K171" s="369" t="str">
        <f t="shared" si="79"/>
        <v/>
      </c>
      <c r="L171" s="322"/>
      <c r="M171" s="318" t="b">
        <f t="shared" si="93"/>
        <v>0</v>
      </c>
      <c r="N171" s="373">
        <f t="shared" si="80"/>
        <v>0</v>
      </c>
      <c r="O171" s="372"/>
      <c r="P171" s="371">
        <f t="shared" si="81"/>
        <v>0</v>
      </c>
      <c r="Q171" s="323"/>
      <c r="R171" s="318" t="b">
        <f t="shared" si="82"/>
        <v>0</v>
      </c>
      <c r="S171" s="318">
        <f t="shared" si="96"/>
        <v>0</v>
      </c>
      <c r="T171" s="324">
        <f t="shared" si="84"/>
        <v>0</v>
      </c>
      <c r="U171" s="324">
        <f t="shared" si="85"/>
        <v>0</v>
      </c>
      <c r="V171" s="376" t="str">
        <f t="shared" si="86"/>
        <v/>
      </c>
      <c r="W171" s="376" t="str">
        <f t="shared" si="87"/>
        <v/>
      </c>
      <c r="X171" s="323"/>
      <c r="Y171" s="318">
        <f t="shared" si="88"/>
        <v>0</v>
      </c>
      <c r="Z171" s="318">
        <f t="shared" si="89"/>
        <v>0</v>
      </c>
      <c r="AA171" s="318">
        <f t="shared" si="90"/>
        <v>0</v>
      </c>
      <c r="AB171" s="371">
        <f t="shared" si="94"/>
        <v>0</v>
      </c>
      <c r="AC171" s="706"/>
      <c r="AD171" s="373">
        <f t="shared" si="95"/>
        <v>0</v>
      </c>
      <c r="AE171" s="373">
        <f t="shared" si="91"/>
        <v>0</v>
      </c>
      <c r="AF171" s="325"/>
    </row>
    <row r="172" spans="1:32">
      <c r="A172" s="677"/>
      <c r="B172" s="665"/>
      <c r="C172" s="320"/>
      <c r="D172" s="367" t="str">
        <f>IF(ISNUMBER($A172),(VLOOKUP($A172,'DE MUTCD Signing Items'!$A$4:$F$2060,2,FALSE)),IF(ISTEXT($A172),(VLOOKUP($A172,'DE MUTCD Signing Items'!$A$4:$F$2060,2,FALSE))," "))</f>
        <v xml:space="preserve"> </v>
      </c>
      <c r="E172" s="321"/>
      <c r="F172" s="367" t="str">
        <f>IF(ISNUMBER($A172),(VLOOKUP($A172,'DE MUTCD Signing Items'!$A$4:$F$2060,3,FALSE)),IF(ISTEXT($A172),(VLOOKUP($A172,'DE MUTCD Signing Items'!$A$4:$F$2060,3,FALSE))," "))</f>
        <v xml:space="preserve"> </v>
      </c>
      <c r="G172" s="548" t="str">
        <f>IF(ISNUMBER($A172),(VLOOKUP($A172,'DE MUTCD Signing Items'!$A$4:$F$2060,4,FALSE)),IF(ISTEXT($A172),(VLOOKUP($A172,'DE MUTCD Signing Items'!$A$4:$F$2060,4,FALSE))," "))</f>
        <v xml:space="preserve"> </v>
      </c>
      <c r="H172" s="548" t="str">
        <f>IF(ISNUMBER($A172),(VLOOKUP($A172,'DE MUTCD Signing Items'!$A$4:$F$2060,5,FALSE)),IF(ISTEXT($A172),(VLOOKUP($A172,'DE MUTCD Signing Items'!$A$4:$F$2060,5,FALSE))," "))</f>
        <v xml:space="preserve"> </v>
      </c>
      <c r="I172" s="558" t="str">
        <f>IF(ISNUMBER($A172),(VLOOKUP($A172,'DE MUTCD Signing Items'!$A$4:$F$2060,6,FALSE)),IF(ISTEXT($A172),(VLOOKUP($A172,'DE MUTCD Signing Items'!$A$4:$F$2060,6,FALSE))," "))</f>
        <v xml:space="preserve"> </v>
      </c>
      <c r="J172" s="318" t="e">
        <f t="shared" si="92"/>
        <v>#VALUE!</v>
      </c>
      <c r="K172" s="369" t="str">
        <f t="shared" si="79"/>
        <v/>
      </c>
      <c r="L172" s="322"/>
      <c r="M172" s="318" t="b">
        <f t="shared" si="93"/>
        <v>0</v>
      </c>
      <c r="N172" s="373">
        <f t="shared" si="80"/>
        <v>0</v>
      </c>
      <c r="O172" s="372"/>
      <c r="P172" s="371">
        <f t="shared" si="81"/>
        <v>0</v>
      </c>
      <c r="Q172" s="323"/>
      <c r="R172" s="318" t="b">
        <f t="shared" si="82"/>
        <v>0</v>
      </c>
      <c r="S172" s="318">
        <f t="shared" si="96"/>
        <v>0</v>
      </c>
      <c r="T172" s="324">
        <f t="shared" si="84"/>
        <v>0</v>
      </c>
      <c r="U172" s="324">
        <f t="shared" si="85"/>
        <v>0</v>
      </c>
      <c r="V172" s="376" t="str">
        <f t="shared" si="86"/>
        <v/>
      </c>
      <c r="W172" s="376" t="str">
        <f t="shared" si="87"/>
        <v/>
      </c>
      <c r="X172" s="323"/>
      <c r="Y172" s="318">
        <f t="shared" si="88"/>
        <v>0</v>
      </c>
      <c r="Z172" s="318">
        <f t="shared" si="89"/>
        <v>0</v>
      </c>
      <c r="AA172" s="318">
        <f t="shared" si="90"/>
        <v>0</v>
      </c>
      <c r="AB172" s="371">
        <f t="shared" si="94"/>
        <v>0</v>
      </c>
      <c r="AC172" s="706"/>
      <c r="AD172" s="373">
        <f t="shared" si="95"/>
        <v>0</v>
      </c>
      <c r="AE172" s="373">
        <f t="shared" si="91"/>
        <v>0</v>
      </c>
      <c r="AF172" s="325"/>
    </row>
    <row r="173" spans="1:32">
      <c r="A173" s="677"/>
      <c r="B173" s="665"/>
      <c r="C173" s="320"/>
      <c r="D173" s="367" t="str">
        <f>IF(ISNUMBER($A173),(VLOOKUP($A173,'DE MUTCD Signing Items'!$A$4:$F$2060,2,FALSE)),IF(ISTEXT($A173),(VLOOKUP($A173,'DE MUTCD Signing Items'!$A$4:$F$2060,2,FALSE))," "))</f>
        <v xml:space="preserve"> </v>
      </c>
      <c r="E173" s="321"/>
      <c r="F173" s="367" t="str">
        <f>IF(ISNUMBER($A173),(VLOOKUP($A173,'DE MUTCD Signing Items'!$A$4:$F$2060,3,FALSE)),IF(ISTEXT($A173),(VLOOKUP($A173,'DE MUTCD Signing Items'!$A$4:$F$2060,3,FALSE))," "))</f>
        <v xml:space="preserve"> </v>
      </c>
      <c r="G173" s="548" t="str">
        <f>IF(ISNUMBER($A173),(VLOOKUP($A173,'DE MUTCD Signing Items'!$A$4:$F$2060,4,FALSE)),IF(ISTEXT($A173),(VLOOKUP($A173,'DE MUTCD Signing Items'!$A$4:$F$2060,4,FALSE))," "))</f>
        <v xml:space="preserve"> </v>
      </c>
      <c r="H173" s="548" t="str">
        <f>IF(ISNUMBER($A173),(VLOOKUP($A173,'DE MUTCD Signing Items'!$A$4:$F$2060,5,FALSE)),IF(ISTEXT($A173),(VLOOKUP($A173,'DE MUTCD Signing Items'!$A$4:$F$2060,5,FALSE))," "))</f>
        <v xml:space="preserve"> </v>
      </c>
      <c r="I173" s="558" t="str">
        <f>IF(ISNUMBER($A173),(VLOOKUP($A173,'DE MUTCD Signing Items'!$A$4:$F$2060,6,FALSE)),IF(ISTEXT($A173),(VLOOKUP($A173,'DE MUTCD Signing Items'!$A$4:$F$2060,6,FALSE))," "))</f>
        <v xml:space="preserve"> </v>
      </c>
      <c r="J173" s="318" t="e">
        <f t="shared" si="92"/>
        <v>#VALUE!</v>
      </c>
      <c r="K173" s="369" t="str">
        <f t="shared" si="79"/>
        <v/>
      </c>
      <c r="L173" s="322"/>
      <c r="M173" s="318" t="b">
        <f t="shared" si="93"/>
        <v>0</v>
      </c>
      <c r="N173" s="373">
        <f t="shared" si="80"/>
        <v>0</v>
      </c>
      <c r="O173" s="372"/>
      <c r="P173" s="371">
        <f t="shared" si="81"/>
        <v>0</v>
      </c>
      <c r="Q173" s="323"/>
      <c r="R173" s="318" t="b">
        <f t="shared" si="82"/>
        <v>0</v>
      </c>
      <c r="S173" s="318">
        <f t="shared" si="96"/>
        <v>0</v>
      </c>
      <c r="T173" s="324">
        <f t="shared" si="84"/>
        <v>0</v>
      </c>
      <c r="U173" s="324">
        <f t="shared" si="85"/>
        <v>0</v>
      </c>
      <c r="V173" s="376" t="str">
        <f t="shared" si="86"/>
        <v/>
      </c>
      <c r="W173" s="376" t="str">
        <f t="shared" si="87"/>
        <v/>
      </c>
      <c r="X173" s="323"/>
      <c r="Y173" s="318">
        <f t="shared" si="88"/>
        <v>0</v>
      </c>
      <c r="Z173" s="318">
        <f t="shared" si="89"/>
        <v>0</v>
      </c>
      <c r="AA173" s="318">
        <f t="shared" si="90"/>
        <v>0</v>
      </c>
      <c r="AB173" s="371">
        <f t="shared" si="94"/>
        <v>0</v>
      </c>
      <c r="AC173" s="706"/>
      <c r="AD173" s="373">
        <f t="shared" si="95"/>
        <v>0</v>
      </c>
      <c r="AE173" s="373">
        <f t="shared" si="91"/>
        <v>0</v>
      </c>
      <c r="AF173" s="325"/>
    </row>
    <row r="174" spans="1:32">
      <c r="A174" s="677"/>
      <c r="B174" s="665"/>
      <c r="C174" s="320"/>
      <c r="D174" s="367" t="str">
        <f>IF(ISNUMBER($A174),(VLOOKUP($A174,'DE MUTCD Signing Items'!$A$4:$F$2060,2,FALSE)),IF(ISTEXT($A174),(VLOOKUP($A174,'DE MUTCD Signing Items'!$A$4:$F$2060,2,FALSE))," "))</f>
        <v xml:space="preserve"> </v>
      </c>
      <c r="E174" s="321"/>
      <c r="F174" s="367" t="str">
        <f>IF(ISNUMBER($A174),(VLOOKUP($A174,'DE MUTCD Signing Items'!$A$4:$F$2060,3,FALSE)),IF(ISTEXT($A174),(VLOOKUP($A174,'DE MUTCD Signing Items'!$A$4:$F$2060,3,FALSE))," "))</f>
        <v xml:space="preserve"> </v>
      </c>
      <c r="G174" s="548" t="str">
        <f>IF(ISNUMBER($A174),(VLOOKUP($A174,'DE MUTCD Signing Items'!$A$4:$F$2060,4,FALSE)),IF(ISTEXT($A174),(VLOOKUP($A174,'DE MUTCD Signing Items'!$A$4:$F$2060,4,FALSE))," "))</f>
        <v xml:space="preserve"> </v>
      </c>
      <c r="H174" s="548" t="str">
        <f>IF(ISNUMBER($A174),(VLOOKUP($A174,'DE MUTCD Signing Items'!$A$4:$F$2060,5,FALSE)),IF(ISTEXT($A174),(VLOOKUP($A174,'DE MUTCD Signing Items'!$A$4:$F$2060,5,FALSE))," "))</f>
        <v xml:space="preserve"> </v>
      </c>
      <c r="I174" s="558" t="str">
        <f>IF(ISNUMBER($A174),(VLOOKUP($A174,'DE MUTCD Signing Items'!$A$4:$F$2060,6,FALSE)),IF(ISTEXT($A174),(VLOOKUP($A174,'DE MUTCD Signing Items'!$A$4:$F$2060,6,FALSE))," "))</f>
        <v xml:space="preserve"> </v>
      </c>
      <c r="J174" s="318" t="e">
        <f t="shared" si="92"/>
        <v>#VALUE!</v>
      </c>
      <c r="K174" s="369" t="str">
        <f t="shared" si="79"/>
        <v/>
      </c>
      <c r="L174" s="322"/>
      <c r="M174" s="318" t="b">
        <f t="shared" si="93"/>
        <v>0</v>
      </c>
      <c r="N174" s="373">
        <f t="shared" si="80"/>
        <v>0</v>
      </c>
      <c r="O174" s="372"/>
      <c r="P174" s="371">
        <f t="shared" si="81"/>
        <v>0</v>
      </c>
      <c r="Q174" s="323"/>
      <c r="R174" s="318" t="b">
        <f t="shared" si="82"/>
        <v>0</v>
      </c>
      <c r="S174" s="318">
        <f t="shared" si="96"/>
        <v>0</v>
      </c>
      <c r="T174" s="324">
        <f t="shared" si="84"/>
        <v>0</v>
      </c>
      <c r="U174" s="324">
        <f t="shared" si="85"/>
        <v>0</v>
      </c>
      <c r="V174" s="376" t="str">
        <f t="shared" si="86"/>
        <v/>
      </c>
      <c r="W174" s="376" t="str">
        <f t="shared" si="87"/>
        <v/>
      </c>
      <c r="X174" s="323"/>
      <c r="Y174" s="318">
        <f t="shared" si="88"/>
        <v>0</v>
      </c>
      <c r="Z174" s="318">
        <f t="shared" si="89"/>
        <v>0</v>
      </c>
      <c r="AA174" s="318">
        <f t="shared" si="90"/>
        <v>0</v>
      </c>
      <c r="AB174" s="371">
        <f t="shared" si="94"/>
        <v>0</v>
      </c>
      <c r="AC174" s="706"/>
      <c r="AD174" s="373">
        <f t="shared" si="95"/>
        <v>0</v>
      </c>
      <c r="AE174" s="373">
        <f t="shared" si="91"/>
        <v>0</v>
      </c>
      <c r="AF174" s="325"/>
    </row>
    <row r="175" spans="1:32">
      <c r="A175" s="677"/>
      <c r="B175" s="665"/>
      <c r="C175" s="320"/>
      <c r="D175" s="367" t="str">
        <f>IF(ISNUMBER($A175),(VLOOKUP($A175,'DE MUTCD Signing Items'!$A$4:$F$2060,2,FALSE)),IF(ISTEXT($A175),(VLOOKUP($A175,'DE MUTCD Signing Items'!$A$4:$F$2060,2,FALSE))," "))</f>
        <v xml:space="preserve"> </v>
      </c>
      <c r="E175" s="321"/>
      <c r="F175" s="367" t="str">
        <f>IF(ISNUMBER($A175),(VLOOKUP($A175,'DE MUTCD Signing Items'!$A$4:$F$2060,3,FALSE)),IF(ISTEXT($A175),(VLOOKUP($A175,'DE MUTCD Signing Items'!$A$4:$F$2060,3,FALSE))," "))</f>
        <v xml:space="preserve"> </v>
      </c>
      <c r="G175" s="548" t="str">
        <f>IF(ISNUMBER($A175),(VLOOKUP($A175,'DE MUTCD Signing Items'!$A$4:$F$2060,4,FALSE)),IF(ISTEXT($A175),(VLOOKUP($A175,'DE MUTCD Signing Items'!$A$4:$F$2060,4,FALSE))," "))</f>
        <v xml:space="preserve"> </v>
      </c>
      <c r="H175" s="548" t="str">
        <f>IF(ISNUMBER($A175),(VLOOKUP($A175,'DE MUTCD Signing Items'!$A$4:$F$2060,5,FALSE)),IF(ISTEXT($A175),(VLOOKUP($A175,'DE MUTCD Signing Items'!$A$4:$F$2060,5,FALSE))," "))</f>
        <v xml:space="preserve"> </v>
      </c>
      <c r="I175" s="558" t="str">
        <f>IF(ISNUMBER($A175),(VLOOKUP($A175,'DE MUTCD Signing Items'!$A$4:$F$2060,6,FALSE)),IF(ISTEXT($A175),(VLOOKUP($A175,'DE MUTCD Signing Items'!$A$4:$F$2060,6,FALSE))," "))</f>
        <v xml:space="preserve"> </v>
      </c>
      <c r="J175" s="318" t="e">
        <f t="shared" si="92"/>
        <v>#VALUE!</v>
      </c>
      <c r="K175" s="369" t="str">
        <f t="shared" si="79"/>
        <v/>
      </c>
      <c r="L175" s="322"/>
      <c r="M175" s="318" t="b">
        <f t="shared" si="93"/>
        <v>0</v>
      </c>
      <c r="N175" s="373">
        <f t="shared" si="80"/>
        <v>0</v>
      </c>
      <c r="O175" s="372"/>
      <c r="P175" s="371">
        <f t="shared" si="81"/>
        <v>0</v>
      </c>
      <c r="Q175" s="323"/>
      <c r="R175" s="318" t="b">
        <f t="shared" si="82"/>
        <v>0</v>
      </c>
      <c r="S175" s="318">
        <f t="shared" si="96"/>
        <v>0</v>
      </c>
      <c r="T175" s="324">
        <f t="shared" si="84"/>
        <v>0</v>
      </c>
      <c r="U175" s="324">
        <f t="shared" si="85"/>
        <v>0</v>
      </c>
      <c r="V175" s="376" t="str">
        <f t="shared" si="86"/>
        <v/>
      </c>
      <c r="W175" s="376" t="str">
        <f t="shared" si="87"/>
        <v/>
      </c>
      <c r="X175" s="323"/>
      <c r="Y175" s="318">
        <f t="shared" si="88"/>
        <v>0</v>
      </c>
      <c r="Z175" s="318">
        <f t="shared" si="89"/>
        <v>0</v>
      </c>
      <c r="AA175" s="318">
        <f t="shared" si="90"/>
        <v>0</v>
      </c>
      <c r="AB175" s="371">
        <f t="shared" si="94"/>
        <v>0</v>
      </c>
      <c r="AC175" s="706"/>
      <c r="AD175" s="373">
        <f t="shared" si="95"/>
        <v>0</v>
      </c>
      <c r="AE175" s="373">
        <f t="shared" si="91"/>
        <v>0</v>
      </c>
      <c r="AF175" s="325"/>
    </row>
    <row r="176" spans="1:32">
      <c r="A176" s="677"/>
      <c r="B176" s="665"/>
      <c r="C176" s="320"/>
      <c r="D176" s="367" t="str">
        <f>IF(ISNUMBER($A176),(VLOOKUP($A176,'DE MUTCD Signing Items'!$A$4:$F$2060,2,FALSE)),IF(ISTEXT($A176),(VLOOKUP($A176,'DE MUTCD Signing Items'!$A$4:$F$2060,2,FALSE))," "))</f>
        <v xml:space="preserve"> </v>
      </c>
      <c r="E176" s="321"/>
      <c r="F176" s="367" t="str">
        <f>IF(ISNUMBER($A176),(VLOOKUP($A176,'DE MUTCD Signing Items'!$A$4:$F$2060,3,FALSE)),IF(ISTEXT($A176),(VLOOKUP($A176,'DE MUTCD Signing Items'!$A$4:$F$2060,3,FALSE))," "))</f>
        <v xml:space="preserve"> </v>
      </c>
      <c r="G176" s="548" t="str">
        <f>IF(ISNUMBER($A176),(VLOOKUP($A176,'DE MUTCD Signing Items'!$A$4:$F$2060,4,FALSE)),IF(ISTEXT($A176),(VLOOKUP($A176,'DE MUTCD Signing Items'!$A$4:$F$2060,4,FALSE))," "))</f>
        <v xml:space="preserve"> </v>
      </c>
      <c r="H176" s="548" t="str">
        <f>IF(ISNUMBER($A176),(VLOOKUP($A176,'DE MUTCD Signing Items'!$A$4:$F$2060,5,FALSE)),IF(ISTEXT($A176),(VLOOKUP($A176,'DE MUTCD Signing Items'!$A$4:$F$2060,5,FALSE))," "))</f>
        <v xml:space="preserve"> </v>
      </c>
      <c r="I176" s="558" t="str">
        <f>IF(ISNUMBER($A176),(VLOOKUP($A176,'DE MUTCD Signing Items'!$A$4:$F$2060,6,FALSE)),IF(ISTEXT($A176),(VLOOKUP($A176,'DE MUTCD Signing Items'!$A$4:$F$2060,6,FALSE))," "))</f>
        <v xml:space="preserve"> </v>
      </c>
      <c r="J176" s="318" t="e">
        <f t="shared" si="92"/>
        <v>#VALUE!</v>
      </c>
      <c r="K176" s="369" t="str">
        <f t="shared" si="79"/>
        <v/>
      </c>
      <c r="L176" s="322"/>
      <c r="M176" s="318" t="b">
        <f t="shared" si="93"/>
        <v>0</v>
      </c>
      <c r="N176" s="373">
        <f t="shared" si="80"/>
        <v>0</v>
      </c>
      <c r="O176" s="372"/>
      <c r="P176" s="371">
        <f t="shared" si="81"/>
        <v>0</v>
      </c>
      <c r="Q176" s="323"/>
      <c r="R176" s="318" t="b">
        <f t="shared" si="82"/>
        <v>0</v>
      </c>
      <c r="S176" s="318">
        <f t="shared" si="96"/>
        <v>0</v>
      </c>
      <c r="T176" s="324">
        <f t="shared" si="84"/>
        <v>0</v>
      </c>
      <c r="U176" s="324">
        <f t="shared" si="85"/>
        <v>0</v>
      </c>
      <c r="V176" s="376" t="str">
        <f t="shared" si="86"/>
        <v/>
      </c>
      <c r="W176" s="376" t="str">
        <f t="shared" si="87"/>
        <v/>
      </c>
      <c r="X176" s="323"/>
      <c r="Y176" s="318">
        <f t="shared" si="88"/>
        <v>0</v>
      </c>
      <c r="Z176" s="318">
        <f t="shared" si="89"/>
        <v>0</v>
      </c>
      <c r="AA176" s="318">
        <f t="shared" si="90"/>
        <v>0</v>
      </c>
      <c r="AB176" s="371">
        <f t="shared" si="94"/>
        <v>0</v>
      </c>
      <c r="AC176" s="706"/>
      <c r="AD176" s="373">
        <f t="shared" si="95"/>
        <v>0</v>
      </c>
      <c r="AE176" s="373">
        <f t="shared" si="91"/>
        <v>0</v>
      </c>
      <c r="AF176" s="325"/>
    </row>
    <row r="177" spans="1:32">
      <c r="A177" s="677"/>
      <c r="B177" s="665"/>
      <c r="C177" s="320"/>
      <c r="D177" s="367" t="str">
        <f>IF(ISNUMBER($A177),(VLOOKUP($A177,'DE MUTCD Signing Items'!$A$4:$F$2060,2,FALSE)),IF(ISTEXT($A177),(VLOOKUP($A177,'DE MUTCD Signing Items'!$A$4:$F$2060,2,FALSE))," "))</f>
        <v xml:space="preserve"> </v>
      </c>
      <c r="E177" s="321"/>
      <c r="F177" s="367" t="str">
        <f>IF(ISNUMBER($A177),(VLOOKUP($A177,'DE MUTCD Signing Items'!$A$4:$F$2060,3,FALSE)),IF(ISTEXT($A177),(VLOOKUP($A177,'DE MUTCD Signing Items'!$A$4:$F$2060,3,FALSE))," "))</f>
        <v xml:space="preserve"> </v>
      </c>
      <c r="G177" s="548" t="str">
        <f>IF(ISNUMBER($A177),(VLOOKUP($A177,'DE MUTCD Signing Items'!$A$4:$F$2060,4,FALSE)),IF(ISTEXT($A177),(VLOOKUP($A177,'DE MUTCD Signing Items'!$A$4:$F$2060,4,FALSE))," "))</f>
        <v xml:space="preserve"> </v>
      </c>
      <c r="H177" s="548" t="str">
        <f>IF(ISNUMBER($A177),(VLOOKUP($A177,'DE MUTCD Signing Items'!$A$4:$F$2060,5,FALSE)),IF(ISTEXT($A177),(VLOOKUP($A177,'DE MUTCD Signing Items'!$A$4:$F$2060,5,FALSE))," "))</f>
        <v xml:space="preserve"> </v>
      </c>
      <c r="I177" s="558" t="str">
        <f>IF(ISNUMBER($A177),(VLOOKUP($A177,'DE MUTCD Signing Items'!$A$4:$F$2060,6,FALSE)),IF(ISTEXT($A177),(VLOOKUP($A177,'DE MUTCD Signing Items'!$A$4:$F$2060,6,FALSE))," "))</f>
        <v xml:space="preserve"> </v>
      </c>
      <c r="J177" s="318" t="e">
        <f t="shared" si="92"/>
        <v>#VALUE!</v>
      </c>
      <c r="K177" s="369" t="str">
        <f t="shared" si="79"/>
        <v/>
      </c>
      <c r="L177" s="322"/>
      <c r="M177" s="318" t="b">
        <f t="shared" si="93"/>
        <v>0</v>
      </c>
      <c r="N177" s="373">
        <f t="shared" si="80"/>
        <v>0</v>
      </c>
      <c r="O177" s="372"/>
      <c r="P177" s="371">
        <f t="shared" si="81"/>
        <v>0</v>
      </c>
      <c r="Q177" s="323"/>
      <c r="R177" s="318" t="b">
        <f t="shared" si="82"/>
        <v>0</v>
      </c>
      <c r="S177" s="318">
        <f t="shared" si="96"/>
        <v>0</v>
      </c>
      <c r="T177" s="324">
        <f t="shared" si="84"/>
        <v>0</v>
      </c>
      <c r="U177" s="324">
        <f t="shared" si="85"/>
        <v>0</v>
      </c>
      <c r="V177" s="376" t="str">
        <f t="shared" si="86"/>
        <v/>
      </c>
      <c r="W177" s="376" t="str">
        <f t="shared" si="87"/>
        <v/>
      </c>
      <c r="X177" s="323"/>
      <c r="Y177" s="318">
        <f t="shared" si="88"/>
        <v>0</v>
      </c>
      <c r="Z177" s="318">
        <f t="shared" si="89"/>
        <v>0</v>
      </c>
      <c r="AA177" s="318">
        <f t="shared" si="90"/>
        <v>0</v>
      </c>
      <c r="AB177" s="371">
        <f t="shared" si="94"/>
        <v>0</v>
      </c>
      <c r="AC177" s="706"/>
      <c r="AD177" s="373">
        <f t="shared" si="95"/>
        <v>0</v>
      </c>
      <c r="AE177" s="373">
        <f t="shared" si="91"/>
        <v>0</v>
      </c>
      <c r="AF177" s="325"/>
    </row>
    <row r="178" spans="1:32">
      <c r="A178" s="677"/>
      <c r="B178" s="665"/>
      <c r="C178" s="320"/>
      <c r="D178" s="367" t="str">
        <f>IF(ISNUMBER($A178),(VLOOKUP($A178,'DE MUTCD Signing Items'!$A$4:$F$2060,2,FALSE)),IF(ISTEXT($A178),(VLOOKUP($A178,'DE MUTCD Signing Items'!$A$4:$F$2060,2,FALSE))," "))</f>
        <v xml:space="preserve"> </v>
      </c>
      <c r="E178" s="321"/>
      <c r="F178" s="367" t="str">
        <f>IF(ISNUMBER($A178),(VLOOKUP($A178,'DE MUTCD Signing Items'!$A$4:$F$2060,3,FALSE)),IF(ISTEXT($A178),(VLOOKUP($A178,'DE MUTCD Signing Items'!$A$4:$F$2060,3,FALSE))," "))</f>
        <v xml:space="preserve"> </v>
      </c>
      <c r="G178" s="548" t="str">
        <f>IF(ISNUMBER($A178),(VLOOKUP($A178,'DE MUTCD Signing Items'!$A$4:$F$2060,4,FALSE)),IF(ISTEXT($A178),(VLOOKUP($A178,'DE MUTCD Signing Items'!$A$4:$F$2060,4,FALSE))," "))</f>
        <v xml:space="preserve"> </v>
      </c>
      <c r="H178" s="548" t="str">
        <f>IF(ISNUMBER($A178),(VLOOKUP($A178,'DE MUTCD Signing Items'!$A$4:$F$2060,5,FALSE)),IF(ISTEXT($A178),(VLOOKUP($A178,'DE MUTCD Signing Items'!$A$4:$F$2060,5,FALSE))," "))</f>
        <v xml:space="preserve"> </v>
      </c>
      <c r="I178" s="558" t="str">
        <f>IF(ISNUMBER($A178),(VLOOKUP($A178,'DE MUTCD Signing Items'!$A$4:$F$2060,6,FALSE)),IF(ISTEXT($A178),(VLOOKUP($A178,'DE MUTCD Signing Items'!$A$4:$F$2060,6,FALSE))," "))</f>
        <v xml:space="preserve"> </v>
      </c>
      <c r="J178" s="318" t="e">
        <f t="shared" si="92"/>
        <v>#VALUE!</v>
      </c>
      <c r="K178" s="369" t="str">
        <f t="shared" si="79"/>
        <v/>
      </c>
      <c r="L178" s="322"/>
      <c r="M178" s="318" t="b">
        <f t="shared" si="93"/>
        <v>0</v>
      </c>
      <c r="N178" s="373">
        <f t="shared" si="80"/>
        <v>0</v>
      </c>
      <c r="O178" s="372"/>
      <c r="P178" s="371">
        <f t="shared" si="81"/>
        <v>0</v>
      </c>
      <c r="Q178" s="323"/>
      <c r="R178" s="318" t="b">
        <f t="shared" si="82"/>
        <v>0</v>
      </c>
      <c r="S178" s="318">
        <f t="shared" si="96"/>
        <v>0</v>
      </c>
      <c r="T178" s="324">
        <f t="shared" si="84"/>
        <v>0</v>
      </c>
      <c r="U178" s="324">
        <f t="shared" si="85"/>
        <v>0</v>
      </c>
      <c r="V178" s="376" t="str">
        <f t="shared" si="86"/>
        <v/>
      </c>
      <c r="W178" s="376" t="str">
        <f t="shared" si="87"/>
        <v/>
      </c>
      <c r="X178" s="323"/>
      <c r="Y178" s="318">
        <f t="shared" si="88"/>
        <v>0</v>
      </c>
      <c r="Z178" s="318">
        <f t="shared" si="89"/>
        <v>0</v>
      </c>
      <c r="AA178" s="318">
        <f t="shared" si="90"/>
        <v>0</v>
      </c>
      <c r="AB178" s="371">
        <f t="shared" si="94"/>
        <v>0</v>
      </c>
      <c r="AC178" s="706"/>
      <c r="AD178" s="373">
        <f t="shared" si="95"/>
        <v>0</v>
      </c>
      <c r="AE178" s="373">
        <f t="shared" si="91"/>
        <v>0</v>
      </c>
      <c r="AF178" s="325"/>
    </row>
    <row r="179" spans="1:32">
      <c r="A179" s="677"/>
      <c r="B179" s="665"/>
      <c r="C179" s="320"/>
      <c r="D179" s="367" t="str">
        <f>IF(ISNUMBER($A179),(VLOOKUP($A179,'DE MUTCD Signing Items'!$A$4:$F$2060,2,FALSE)),IF(ISTEXT($A179),(VLOOKUP($A179,'DE MUTCD Signing Items'!$A$4:$F$2060,2,FALSE))," "))</f>
        <v xml:space="preserve"> </v>
      </c>
      <c r="E179" s="321"/>
      <c r="F179" s="367" t="str">
        <f>IF(ISNUMBER($A179),(VLOOKUP($A179,'DE MUTCD Signing Items'!$A$4:$F$2060,3,FALSE)),IF(ISTEXT($A179),(VLOOKUP($A179,'DE MUTCD Signing Items'!$A$4:$F$2060,3,FALSE))," "))</f>
        <v xml:space="preserve"> </v>
      </c>
      <c r="G179" s="548" t="str">
        <f>IF(ISNUMBER($A179),(VLOOKUP($A179,'DE MUTCD Signing Items'!$A$4:$F$2060,4,FALSE)),IF(ISTEXT($A179),(VLOOKUP($A179,'DE MUTCD Signing Items'!$A$4:$F$2060,4,FALSE))," "))</f>
        <v xml:space="preserve"> </v>
      </c>
      <c r="H179" s="548" t="str">
        <f>IF(ISNUMBER($A179),(VLOOKUP($A179,'DE MUTCD Signing Items'!$A$4:$F$2060,5,FALSE)),IF(ISTEXT($A179),(VLOOKUP($A179,'DE MUTCD Signing Items'!$A$4:$F$2060,5,FALSE))," "))</f>
        <v xml:space="preserve"> </v>
      </c>
      <c r="I179" s="558" t="str">
        <f>IF(ISNUMBER($A179),(VLOOKUP($A179,'DE MUTCD Signing Items'!$A$4:$F$2060,6,FALSE)),IF(ISTEXT($A179),(VLOOKUP($A179,'DE MUTCD Signing Items'!$A$4:$F$2060,6,FALSE))," "))</f>
        <v xml:space="preserve"> </v>
      </c>
      <c r="J179" s="318" t="e">
        <f t="shared" si="92"/>
        <v>#VALUE!</v>
      </c>
      <c r="K179" s="369" t="str">
        <f t="shared" si="79"/>
        <v/>
      </c>
      <c r="L179" s="322"/>
      <c r="M179" s="318" t="b">
        <f t="shared" si="93"/>
        <v>0</v>
      </c>
      <c r="N179" s="373">
        <f t="shared" si="80"/>
        <v>0</v>
      </c>
      <c r="O179" s="372"/>
      <c r="P179" s="371">
        <f t="shared" si="81"/>
        <v>0</v>
      </c>
      <c r="Q179" s="323"/>
      <c r="R179" s="318" t="b">
        <f t="shared" si="82"/>
        <v>0</v>
      </c>
      <c r="S179" s="318">
        <f t="shared" si="96"/>
        <v>0</v>
      </c>
      <c r="T179" s="324">
        <f t="shared" si="84"/>
        <v>0</v>
      </c>
      <c r="U179" s="324">
        <f t="shared" si="85"/>
        <v>0</v>
      </c>
      <c r="V179" s="376" t="str">
        <f t="shared" si="86"/>
        <v/>
      </c>
      <c r="W179" s="376" t="str">
        <f t="shared" si="87"/>
        <v/>
      </c>
      <c r="X179" s="323"/>
      <c r="Y179" s="318">
        <f t="shared" si="88"/>
        <v>0</v>
      </c>
      <c r="Z179" s="318">
        <f t="shared" si="89"/>
        <v>0</v>
      </c>
      <c r="AA179" s="318">
        <f t="shared" si="90"/>
        <v>0</v>
      </c>
      <c r="AB179" s="371">
        <f t="shared" si="94"/>
        <v>0</v>
      </c>
      <c r="AC179" s="706"/>
      <c r="AD179" s="373">
        <f t="shared" si="95"/>
        <v>0</v>
      </c>
      <c r="AE179" s="373">
        <f t="shared" si="91"/>
        <v>0</v>
      </c>
      <c r="AF179" s="325"/>
    </row>
    <row r="180" spans="1:32">
      <c r="A180" s="677"/>
      <c r="B180" s="665"/>
      <c r="C180" s="320"/>
      <c r="D180" s="367" t="str">
        <f>IF(ISNUMBER($A180),(VLOOKUP($A180,'DE MUTCD Signing Items'!$A$4:$F$2060,2,FALSE)),IF(ISTEXT($A180),(VLOOKUP($A180,'DE MUTCD Signing Items'!$A$4:$F$2060,2,FALSE))," "))</f>
        <v xml:space="preserve"> </v>
      </c>
      <c r="E180" s="321"/>
      <c r="F180" s="367" t="str">
        <f>IF(ISNUMBER($A180),(VLOOKUP($A180,'DE MUTCD Signing Items'!$A$4:$F$2060,3,FALSE)),IF(ISTEXT($A180),(VLOOKUP($A180,'DE MUTCD Signing Items'!$A$4:$F$2060,3,FALSE))," "))</f>
        <v xml:space="preserve"> </v>
      </c>
      <c r="G180" s="548" t="str">
        <f>IF(ISNUMBER($A180),(VLOOKUP($A180,'DE MUTCD Signing Items'!$A$4:$F$2060,4,FALSE)),IF(ISTEXT($A180),(VLOOKUP($A180,'DE MUTCD Signing Items'!$A$4:$F$2060,4,FALSE))," "))</f>
        <v xml:space="preserve"> </v>
      </c>
      <c r="H180" s="548" t="str">
        <f>IF(ISNUMBER($A180),(VLOOKUP($A180,'DE MUTCD Signing Items'!$A$4:$F$2060,5,FALSE)),IF(ISTEXT($A180),(VLOOKUP($A180,'DE MUTCD Signing Items'!$A$4:$F$2060,5,FALSE))," "))</f>
        <v xml:space="preserve"> </v>
      </c>
      <c r="I180" s="558" t="str">
        <f>IF(ISNUMBER($A180),(VLOOKUP($A180,'DE MUTCD Signing Items'!$A$4:$F$2060,6,FALSE)),IF(ISTEXT($A180),(VLOOKUP($A180,'DE MUTCD Signing Items'!$A$4:$F$2060,6,FALSE))," "))</f>
        <v xml:space="preserve"> </v>
      </c>
      <c r="J180" s="318" t="e">
        <f t="shared" si="92"/>
        <v>#VALUE!</v>
      </c>
      <c r="K180" s="369" t="str">
        <f t="shared" si="79"/>
        <v/>
      </c>
      <c r="L180" s="322"/>
      <c r="M180" s="318" t="b">
        <f t="shared" si="93"/>
        <v>0</v>
      </c>
      <c r="N180" s="373">
        <f t="shared" si="80"/>
        <v>0</v>
      </c>
      <c r="O180" s="372"/>
      <c r="P180" s="371">
        <f t="shared" si="81"/>
        <v>0</v>
      </c>
      <c r="Q180" s="323"/>
      <c r="R180" s="318" t="b">
        <f t="shared" si="82"/>
        <v>0</v>
      </c>
      <c r="S180" s="318">
        <f t="shared" si="96"/>
        <v>0</v>
      </c>
      <c r="T180" s="324">
        <f t="shared" si="84"/>
        <v>0</v>
      </c>
      <c r="U180" s="324">
        <f t="shared" si="85"/>
        <v>0</v>
      </c>
      <c r="V180" s="376" t="str">
        <f t="shared" si="86"/>
        <v/>
      </c>
      <c r="W180" s="376" t="str">
        <f t="shared" si="87"/>
        <v/>
      </c>
      <c r="X180" s="323"/>
      <c r="Y180" s="318">
        <f t="shared" si="88"/>
        <v>0</v>
      </c>
      <c r="Z180" s="318">
        <f t="shared" si="89"/>
        <v>0</v>
      </c>
      <c r="AA180" s="318">
        <f t="shared" si="90"/>
        <v>0</v>
      </c>
      <c r="AB180" s="371">
        <f t="shared" si="94"/>
        <v>0</v>
      </c>
      <c r="AC180" s="706"/>
      <c r="AD180" s="373">
        <f t="shared" si="95"/>
        <v>0</v>
      </c>
      <c r="AE180" s="373">
        <f t="shared" si="91"/>
        <v>0</v>
      </c>
      <c r="AF180" s="325"/>
    </row>
    <row r="181" spans="1:32">
      <c r="A181" s="677"/>
      <c r="B181" s="665"/>
      <c r="C181" s="320"/>
      <c r="D181" s="367" t="str">
        <f>IF(ISNUMBER($A181),(VLOOKUP($A181,'DE MUTCD Signing Items'!$A$4:$F$2060,2,FALSE)),IF(ISTEXT($A181),(VLOOKUP($A181,'DE MUTCD Signing Items'!$A$4:$F$2060,2,FALSE))," "))</f>
        <v xml:space="preserve"> </v>
      </c>
      <c r="E181" s="321"/>
      <c r="F181" s="367" t="str">
        <f>IF(ISNUMBER($A181),(VLOOKUP($A181,'DE MUTCD Signing Items'!$A$4:$F$2060,3,FALSE)),IF(ISTEXT($A181),(VLOOKUP($A181,'DE MUTCD Signing Items'!$A$4:$F$2060,3,FALSE))," "))</f>
        <v xml:space="preserve"> </v>
      </c>
      <c r="G181" s="548" t="str">
        <f>IF(ISNUMBER($A181),(VLOOKUP($A181,'DE MUTCD Signing Items'!$A$4:$F$2060,4,FALSE)),IF(ISTEXT($A181),(VLOOKUP($A181,'DE MUTCD Signing Items'!$A$4:$F$2060,4,FALSE))," "))</f>
        <v xml:space="preserve"> </v>
      </c>
      <c r="H181" s="548" t="str">
        <f>IF(ISNUMBER($A181),(VLOOKUP($A181,'DE MUTCD Signing Items'!$A$4:$F$2060,5,FALSE)),IF(ISTEXT($A181),(VLOOKUP($A181,'DE MUTCD Signing Items'!$A$4:$F$2060,5,FALSE))," "))</f>
        <v xml:space="preserve"> </v>
      </c>
      <c r="I181" s="558" t="str">
        <f>IF(ISNUMBER($A181),(VLOOKUP($A181,'DE MUTCD Signing Items'!$A$4:$F$2060,6,FALSE)),IF(ISTEXT($A181),(VLOOKUP($A181,'DE MUTCD Signing Items'!$A$4:$F$2060,6,FALSE))," "))</f>
        <v xml:space="preserve"> </v>
      </c>
      <c r="J181" s="318" t="e">
        <f t="shared" si="92"/>
        <v>#VALUE!</v>
      </c>
      <c r="K181" s="369" t="str">
        <f t="shared" si="79"/>
        <v/>
      </c>
      <c r="L181" s="322"/>
      <c r="M181" s="318" t="b">
        <f t="shared" si="93"/>
        <v>0</v>
      </c>
      <c r="N181" s="373">
        <f t="shared" si="80"/>
        <v>0</v>
      </c>
      <c r="O181" s="372"/>
      <c r="P181" s="371">
        <f t="shared" si="81"/>
        <v>0</v>
      </c>
      <c r="Q181" s="323"/>
      <c r="R181" s="318" t="b">
        <f t="shared" si="82"/>
        <v>0</v>
      </c>
      <c r="S181" s="318">
        <f t="shared" si="96"/>
        <v>0</v>
      </c>
      <c r="T181" s="324">
        <f t="shared" si="84"/>
        <v>0</v>
      </c>
      <c r="U181" s="324">
        <f t="shared" si="85"/>
        <v>0</v>
      </c>
      <c r="V181" s="376" t="str">
        <f t="shared" si="86"/>
        <v/>
      </c>
      <c r="W181" s="376" t="str">
        <f t="shared" si="87"/>
        <v/>
      </c>
      <c r="X181" s="323"/>
      <c r="Y181" s="318">
        <f t="shared" si="88"/>
        <v>0</v>
      </c>
      <c r="Z181" s="318">
        <f t="shared" si="89"/>
        <v>0</v>
      </c>
      <c r="AA181" s="318">
        <f t="shared" si="90"/>
        <v>0</v>
      </c>
      <c r="AB181" s="371">
        <f t="shared" si="94"/>
        <v>0</v>
      </c>
      <c r="AC181" s="706"/>
      <c r="AD181" s="373">
        <f t="shared" si="95"/>
        <v>0</v>
      </c>
      <c r="AE181" s="373">
        <f t="shared" si="91"/>
        <v>0</v>
      </c>
      <c r="AF181" s="325"/>
    </row>
    <row r="182" spans="1:32">
      <c r="A182" s="677"/>
      <c r="B182" s="665"/>
      <c r="C182" s="320"/>
      <c r="D182" s="367" t="str">
        <f>IF(ISNUMBER($A182),(VLOOKUP($A182,'DE MUTCD Signing Items'!$A$4:$F$2060,2,FALSE)),IF(ISTEXT($A182),(VLOOKUP($A182,'DE MUTCD Signing Items'!$A$4:$F$2060,2,FALSE))," "))</f>
        <v xml:space="preserve"> </v>
      </c>
      <c r="E182" s="321"/>
      <c r="F182" s="367" t="str">
        <f>IF(ISNUMBER($A182),(VLOOKUP($A182,'DE MUTCD Signing Items'!$A$4:$F$2060,3,FALSE)),IF(ISTEXT($A182),(VLOOKUP($A182,'DE MUTCD Signing Items'!$A$4:$F$2060,3,FALSE))," "))</f>
        <v xml:space="preserve"> </v>
      </c>
      <c r="G182" s="548" t="str">
        <f>IF(ISNUMBER($A182),(VLOOKUP($A182,'DE MUTCD Signing Items'!$A$4:$F$2060,4,FALSE)),IF(ISTEXT($A182),(VLOOKUP($A182,'DE MUTCD Signing Items'!$A$4:$F$2060,4,FALSE))," "))</f>
        <v xml:space="preserve"> </v>
      </c>
      <c r="H182" s="548" t="str">
        <f>IF(ISNUMBER($A182),(VLOOKUP($A182,'DE MUTCD Signing Items'!$A$4:$F$2060,5,FALSE)),IF(ISTEXT($A182),(VLOOKUP($A182,'DE MUTCD Signing Items'!$A$4:$F$2060,5,FALSE))," "))</f>
        <v xml:space="preserve"> </v>
      </c>
      <c r="I182" s="558" t="str">
        <f>IF(ISNUMBER($A182),(VLOOKUP($A182,'DE MUTCD Signing Items'!$A$4:$F$2060,6,FALSE)),IF(ISTEXT($A182),(VLOOKUP($A182,'DE MUTCD Signing Items'!$A$4:$F$2060,6,FALSE))," "))</f>
        <v xml:space="preserve"> </v>
      </c>
      <c r="J182" s="318" t="e">
        <f t="shared" si="92"/>
        <v>#VALUE!</v>
      </c>
      <c r="K182" s="369" t="str">
        <f t="shared" si="79"/>
        <v/>
      </c>
      <c r="L182" s="322"/>
      <c r="M182" s="318" t="b">
        <f t="shared" si="93"/>
        <v>0</v>
      </c>
      <c r="N182" s="373">
        <f t="shared" si="80"/>
        <v>0</v>
      </c>
      <c r="O182" s="372"/>
      <c r="P182" s="371">
        <f t="shared" si="81"/>
        <v>0</v>
      </c>
      <c r="Q182" s="323"/>
      <c r="R182" s="318" t="b">
        <f t="shared" si="82"/>
        <v>0</v>
      </c>
      <c r="S182" s="318">
        <f t="shared" si="96"/>
        <v>0</v>
      </c>
      <c r="T182" s="324">
        <f t="shared" si="84"/>
        <v>0</v>
      </c>
      <c r="U182" s="324">
        <f t="shared" si="85"/>
        <v>0</v>
      </c>
      <c r="V182" s="376" t="str">
        <f t="shared" si="86"/>
        <v/>
      </c>
      <c r="W182" s="376" t="str">
        <f t="shared" si="87"/>
        <v/>
      </c>
      <c r="X182" s="323"/>
      <c r="Y182" s="318">
        <f t="shared" si="88"/>
        <v>0</v>
      </c>
      <c r="Z182" s="318">
        <f t="shared" si="89"/>
        <v>0</v>
      </c>
      <c r="AA182" s="318">
        <f t="shared" si="90"/>
        <v>0</v>
      </c>
      <c r="AB182" s="371">
        <f t="shared" si="94"/>
        <v>0</v>
      </c>
      <c r="AC182" s="706"/>
      <c r="AD182" s="373">
        <f t="shared" si="95"/>
        <v>0</v>
      </c>
      <c r="AE182" s="373">
        <f t="shared" si="91"/>
        <v>0</v>
      </c>
      <c r="AF182" s="325"/>
    </row>
    <row r="183" spans="1:32">
      <c r="A183" s="677"/>
      <c r="B183" s="665"/>
      <c r="C183" s="320"/>
      <c r="D183" s="367" t="str">
        <f>IF(ISNUMBER($A183),(VLOOKUP($A183,'DE MUTCD Signing Items'!$A$4:$F$2060,2,FALSE)),IF(ISTEXT($A183),(VLOOKUP($A183,'DE MUTCD Signing Items'!$A$4:$F$2060,2,FALSE))," "))</f>
        <v xml:space="preserve"> </v>
      </c>
      <c r="E183" s="321"/>
      <c r="F183" s="367" t="str">
        <f>IF(ISNUMBER($A183),(VLOOKUP($A183,'DE MUTCD Signing Items'!$A$4:$F$2060,3,FALSE)),IF(ISTEXT($A183),(VLOOKUP($A183,'DE MUTCD Signing Items'!$A$4:$F$2060,3,FALSE))," "))</f>
        <v xml:space="preserve"> </v>
      </c>
      <c r="G183" s="548" t="str">
        <f>IF(ISNUMBER($A183),(VLOOKUP($A183,'DE MUTCD Signing Items'!$A$4:$F$2060,4,FALSE)),IF(ISTEXT($A183),(VLOOKUP($A183,'DE MUTCD Signing Items'!$A$4:$F$2060,4,FALSE))," "))</f>
        <v xml:space="preserve"> </v>
      </c>
      <c r="H183" s="548" t="str">
        <f>IF(ISNUMBER($A183),(VLOOKUP($A183,'DE MUTCD Signing Items'!$A$4:$F$2060,5,FALSE)),IF(ISTEXT($A183),(VLOOKUP($A183,'DE MUTCD Signing Items'!$A$4:$F$2060,5,FALSE))," "))</f>
        <v xml:space="preserve"> </v>
      </c>
      <c r="I183" s="558" t="str">
        <f>IF(ISNUMBER($A183),(VLOOKUP($A183,'DE MUTCD Signing Items'!$A$4:$F$2060,6,FALSE)),IF(ISTEXT($A183),(VLOOKUP($A183,'DE MUTCD Signing Items'!$A$4:$F$2060,6,FALSE))," "))</f>
        <v xml:space="preserve"> </v>
      </c>
      <c r="J183" s="318" t="e">
        <f t="shared" si="92"/>
        <v>#VALUE!</v>
      </c>
      <c r="K183" s="369" t="str">
        <f t="shared" si="79"/>
        <v/>
      </c>
      <c r="L183" s="322"/>
      <c r="M183" s="318" t="b">
        <f t="shared" si="93"/>
        <v>0</v>
      </c>
      <c r="N183" s="373">
        <f t="shared" si="80"/>
        <v>0</v>
      </c>
      <c r="O183" s="372"/>
      <c r="P183" s="371">
        <f t="shared" si="81"/>
        <v>0</v>
      </c>
      <c r="Q183" s="323"/>
      <c r="R183" s="318" t="b">
        <f t="shared" si="82"/>
        <v>0</v>
      </c>
      <c r="S183" s="318">
        <f t="shared" si="96"/>
        <v>0</v>
      </c>
      <c r="T183" s="324">
        <f t="shared" si="84"/>
        <v>0</v>
      </c>
      <c r="U183" s="324">
        <f t="shared" si="85"/>
        <v>0</v>
      </c>
      <c r="V183" s="376" t="str">
        <f t="shared" si="86"/>
        <v/>
      </c>
      <c r="W183" s="376" t="str">
        <f t="shared" si="87"/>
        <v/>
      </c>
      <c r="X183" s="323"/>
      <c r="Y183" s="318">
        <f t="shared" si="88"/>
        <v>0</v>
      </c>
      <c r="Z183" s="318">
        <f t="shared" si="89"/>
        <v>0</v>
      </c>
      <c r="AA183" s="318">
        <f t="shared" si="90"/>
        <v>0</v>
      </c>
      <c r="AB183" s="371">
        <f t="shared" si="94"/>
        <v>0</v>
      </c>
      <c r="AC183" s="706"/>
      <c r="AD183" s="373">
        <f t="shared" si="95"/>
        <v>0</v>
      </c>
      <c r="AE183" s="373">
        <f t="shared" si="91"/>
        <v>0</v>
      </c>
      <c r="AF183" s="325"/>
    </row>
    <row r="184" spans="1:32">
      <c r="A184" s="677"/>
      <c r="B184" s="665"/>
      <c r="C184" s="320"/>
      <c r="D184" s="367" t="str">
        <f>IF(ISNUMBER($A184),(VLOOKUP($A184,'DE MUTCD Signing Items'!$A$4:$F$2060,2,FALSE)),IF(ISTEXT($A184),(VLOOKUP($A184,'DE MUTCD Signing Items'!$A$4:$F$2060,2,FALSE))," "))</f>
        <v xml:space="preserve"> </v>
      </c>
      <c r="E184" s="321"/>
      <c r="F184" s="367" t="str">
        <f>IF(ISNUMBER($A184),(VLOOKUP($A184,'DE MUTCD Signing Items'!$A$4:$F$2060,3,FALSE)),IF(ISTEXT($A184),(VLOOKUP($A184,'DE MUTCD Signing Items'!$A$4:$F$2060,3,FALSE))," "))</f>
        <v xml:space="preserve"> </v>
      </c>
      <c r="G184" s="548" t="str">
        <f>IF(ISNUMBER($A184),(VLOOKUP($A184,'DE MUTCD Signing Items'!$A$4:$F$2060,4,FALSE)),IF(ISTEXT($A184),(VLOOKUP($A184,'DE MUTCD Signing Items'!$A$4:$F$2060,4,FALSE))," "))</f>
        <v xml:space="preserve"> </v>
      </c>
      <c r="H184" s="548" t="str">
        <f>IF(ISNUMBER($A184),(VLOOKUP($A184,'DE MUTCD Signing Items'!$A$4:$F$2060,5,FALSE)),IF(ISTEXT($A184),(VLOOKUP($A184,'DE MUTCD Signing Items'!$A$4:$F$2060,5,FALSE))," "))</f>
        <v xml:space="preserve"> </v>
      </c>
      <c r="I184" s="558" t="str">
        <f>IF(ISNUMBER($A184),(VLOOKUP($A184,'DE MUTCD Signing Items'!$A$4:$F$2060,6,FALSE)),IF(ISTEXT($A184),(VLOOKUP($A184,'DE MUTCD Signing Items'!$A$4:$F$2060,6,FALSE))," "))</f>
        <v xml:space="preserve"> </v>
      </c>
      <c r="J184" s="318" t="e">
        <f t="shared" si="92"/>
        <v>#VALUE!</v>
      </c>
      <c r="K184" s="369" t="str">
        <f t="shared" si="79"/>
        <v/>
      </c>
      <c r="L184" s="322"/>
      <c r="M184" s="318" t="b">
        <f t="shared" si="93"/>
        <v>0</v>
      </c>
      <c r="N184" s="373">
        <f t="shared" si="80"/>
        <v>0</v>
      </c>
      <c r="O184" s="372"/>
      <c r="P184" s="371">
        <f t="shared" si="81"/>
        <v>0</v>
      </c>
      <c r="Q184" s="323"/>
      <c r="R184" s="318" t="b">
        <f t="shared" si="82"/>
        <v>0</v>
      </c>
      <c r="S184" s="318">
        <f t="shared" si="96"/>
        <v>0</v>
      </c>
      <c r="T184" s="324">
        <f t="shared" si="84"/>
        <v>0</v>
      </c>
      <c r="U184" s="324">
        <f t="shared" si="85"/>
        <v>0</v>
      </c>
      <c r="V184" s="376" t="str">
        <f t="shared" si="86"/>
        <v/>
      </c>
      <c r="W184" s="376" t="str">
        <f t="shared" si="87"/>
        <v/>
      </c>
      <c r="X184" s="323"/>
      <c r="Y184" s="318">
        <f t="shared" si="88"/>
        <v>0</v>
      </c>
      <c r="Z184" s="318">
        <f t="shared" si="89"/>
        <v>0</v>
      </c>
      <c r="AA184" s="318">
        <f t="shared" si="90"/>
        <v>0</v>
      </c>
      <c r="AB184" s="371">
        <f t="shared" si="94"/>
        <v>0</v>
      </c>
      <c r="AC184" s="706"/>
      <c r="AD184" s="373">
        <f t="shared" si="95"/>
        <v>0</v>
      </c>
      <c r="AE184" s="373">
        <f t="shared" si="91"/>
        <v>0</v>
      </c>
      <c r="AF184" s="325"/>
    </row>
    <row r="185" spans="1:32">
      <c r="A185" s="677"/>
      <c r="B185" s="665"/>
      <c r="C185" s="320"/>
      <c r="D185" s="367" t="str">
        <f>IF(ISNUMBER($A185),(VLOOKUP($A185,'DE MUTCD Signing Items'!$A$4:$F$2060,2,FALSE)),IF(ISTEXT($A185),(VLOOKUP($A185,'DE MUTCD Signing Items'!$A$4:$F$2060,2,FALSE))," "))</f>
        <v xml:space="preserve"> </v>
      </c>
      <c r="E185" s="321"/>
      <c r="F185" s="367" t="str">
        <f>IF(ISNUMBER($A185),(VLOOKUP($A185,'DE MUTCD Signing Items'!$A$4:$F$2060,3,FALSE)),IF(ISTEXT($A185),(VLOOKUP($A185,'DE MUTCD Signing Items'!$A$4:$F$2060,3,FALSE))," "))</f>
        <v xml:space="preserve"> </v>
      </c>
      <c r="G185" s="548" t="str">
        <f>IF(ISNUMBER($A185),(VLOOKUP($A185,'DE MUTCD Signing Items'!$A$4:$F$2060,4,FALSE)),IF(ISTEXT($A185),(VLOOKUP($A185,'DE MUTCD Signing Items'!$A$4:$F$2060,4,FALSE))," "))</f>
        <v xml:space="preserve"> </v>
      </c>
      <c r="H185" s="548" t="str">
        <f>IF(ISNUMBER($A185),(VLOOKUP($A185,'DE MUTCD Signing Items'!$A$4:$F$2060,5,FALSE)),IF(ISTEXT($A185),(VLOOKUP($A185,'DE MUTCD Signing Items'!$A$4:$F$2060,5,FALSE))," "))</f>
        <v xml:space="preserve"> </v>
      </c>
      <c r="I185" s="558" t="str">
        <f>IF(ISNUMBER($A185),(VLOOKUP($A185,'DE MUTCD Signing Items'!$A$4:$F$2060,6,FALSE)),IF(ISTEXT($A185),(VLOOKUP($A185,'DE MUTCD Signing Items'!$A$4:$F$2060,6,FALSE))," "))</f>
        <v xml:space="preserve"> </v>
      </c>
      <c r="J185" s="318" t="e">
        <f t="shared" si="92"/>
        <v>#VALUE!</v>
      </c>
      <c r="K185" s="369" t="str">
        <f t="shared" si="79"/>
        <v/>
      </c>
      <c r="L185" s="322"/>
      <c r="M185" s="318" t="b">
        <f t="shared" si="93"/>
        <v>0</v>
      </c>
      <c r="N185" s="373">
        <f t="shared" si="80"/>
        <v>0</v>
      </c>
      <c r="O185" s="372"/>
      <c r="P185" s="371">
        <f t="shared" si="81"/>
        <v>0</v>
      </c>
      <c r="Q185" s="323"/>
      <c r="R185" s="318" t="b">
        <f t="shared" si="82"/>
        <v>0</v>
      </c>
      <c r="S185" s="318">
        <f t="shared" si="96"/>
        <v>0</v>
      </c>
      <c r="T185" s="324">
        <f t="shared" si="84"/>
        <v>0</v>
      </c>
      <c r="U185" s="324">
        <f t="shared" si="85"/>
        <v>0</v>
      </c>
      <c r="V185" s="376" t="str">
        <f t="shared" si="86"/>
        <v/>
      </c>
      <c r="W185" s="376" t="str">
        <f t="shared" si="87"/>
        <v/>
      </c>
      <c r="X185" s="323"/>
      <c r="Y185" s="318">
        <f t="shared" si="88"/>
        <v>0</v>
      </c>
      <c r="Z185" s="318">
        <f t="shared" si="89"/>
        <v>0</v>
      </c>
      <c r="AA185" s="318">
        <f t="shared" si="90"/>
        <v>0</v>
      </c>
      <c r="AB185" s="371">
        <f t="shared" si="94"/>
        <v>0</v>
      </c>
      <c r="AC185" s="706"/>
      <c r="AD185" s="373">
        <f t="shared" si="95"/>
        <v>0</v>
      </c>
      <c r="AE185" s="373">
        <f t="shared" si="91"/>
        <v>0</v>
      </c>
      <c r="AF185" s="325"/>
    </row>
    <row r="186" spans="1:32">
      <c r="A186" s="677"/>
      <c r="B186" s="665"/>
      <c r="C186" s="320"/>
      <c r="D186" s="367" t="str">
        <f>IF(ISNUMBER($A186),(VLOOKUP($A186,'DE MUTCD Signing Items'!$A$4:$F$2060,2,FALSE)),IF(ISTEXT($A186),(VLOOKUP($A186,'DE MUTCD Signing Items'!$A$4:$F$2060,2,FALSE))," "))</f>
        <v xml:space="preserve"> </v>
      </c>
      <c r="E186" s="321"/>
      <c r="F186" s="367" t="str">
        <f>IF(ISNUMBER($A186),(VLOOKUP($A186,'DE MUTCD Signing Items'!$A$4:$F$2060,3,FALSE)),IF(ISTEXT($A186),(VLOOKUP($A186,'DE MUTCD Signing Items'!$A$4:$F$2060,3,FALSE))," "))</f>
        <v xml:space="preserve"> </v>
      </c>
      <c r="G186" s="548" t="str">
        <f>IF(ISNUMBER($A186),(VLOOKUP($A186,'DE MUTCD Signing Items'!$A$4:$F$2060,4,FALSE)),IF(ISTEXT($A186),(VLOOKUP($A186,'DE MUTCD Signing Items'!$A$4:$F$2060,4,FALSE))," "))</f>
        <v xml:space="preserve"> </v>
      </c>
      <c r="H186" s="548" t="str">
        <f>IF(ISNUMBER($A186),(VLOOKUP($A186,'DE MUTCD Signing Items'!$A$4:$F$2060,5,FALSE)),IF(ISTEXT($A186),(VLOOKUP($A186,'DE MUTCD Signing Items'!$A$4:$F$2060,5,FALSE))," "))</f>
        <v xml:space="preserve"> </v>
      </c>
      <c r="I186" s="558" t="str">
        <f>IF(ISNUMBER($A186),(VLOOKUP($A186,'DE MUTCD Signing Items'!$A$4:$F$2060,6,FALSE)),IF(ISTEXT($A186),(VLOOKUP($A186,'DE MUTCD Signing Items'!$A$4:$F$2060,6,FALSE))," "))</f>
        <v xml:space="preserve"> </v>
      </c>
      <c r="J186" s="318" t="e">
        <f t="shared" si="92"/>
        <v>#VALUE!</v>
      </c>
      <c r="K186" s="369" t="str">
        <f t="shared" si="79"/>
        <v/>
      </c>
      <c r="L186" s="322"/>
      <c r="M186" s="318" t="b">
        <f t="shared" si="93"/>
        <v>0</v>
      </c>
      <c r="N186" s="373">
        <f t="shared" si="80"/>
        <v>0</v>
      </c>
      <c r="O186" s="372"/>
      <c r="P186" s="371">
        <f t="shared" si="81"/>
        <v>0</v>
      </c>
      <c r="Q186" s="323"/>
      <c r="R186" s="318" t="b">
        <f t="shared" si="82"/>
        <v>0</v>
      </c>
      <c r="S186" s="318">
        <f t="shared" si="96"/>
        <v>0</v>
      </c>
      <c r="T186" s="324">
        <f t="shared" si="84"/>
        <v>0</v>
      </c>
      <c r="U186" s="324">
        <f t="shared" si="85"/>
        <v>0</v>
      </c>
      <c r="V186" s="376" t="str">
        <f t="shared" si="86"/>
        <v/>
      </c>
      <c r="W186" s="376" t="str">
        <f t="shared" si="87"/>
        <v/>
      </c>
      <c r="X186" s="323"/>
      <c r="Y186" s="318">
        <f t="shared" si="88"/>
        <v>0</v>
      </c>
      <c r="Z186" s="318">
        <f t="shared" si="89"/>
        <v>0</v>
      </c>
      <c r="AA186" s="318">
        <f t="shared" si="90"/>
        <v>0</v>
      </c>
      <c r="AB186" s="371">
        <f t="shared" si="94"/>
        <v>0</v>
      </c>
      <c r="AC186" s="706"/>
      <c r="AD186" s="373">
        <f t="shared" si="95"/>
        <v>0</v>
      </c>
      <c r="AE186" s="373">
        <f t="shared" si="91"/>
        <v>0</v>
      </c>
      <c r="AF186" s="325"/>
    </row>
    <row r="187" spans="1:32">
      <c r="A187" s="677"/>
      <c r="B187" s="665"/>
      <c r="C187" s="320"/>
      <c r="D187" s="367" t="str">
        <f>IF(ISNUMBER($A187),(VLOOKUP($A187,'DE MUTCD Signing Items'!$A$4:$F$2060,2,FALSE)),IF(ISTEXT($A187),(VLOOKUP($A187,'DE MUTCD Signing Items'!$A$4:$F$2060,2,FALSE))," "))</f>
        <v xml:space="preserve"> </v>
      </c>
      <c r="E187" s="321"/>
      <c r="F187" s="367" t="str">
        <f>IF(ISNUMBER($A187),(VLOOKUP($A187,'DE MUTCD Signing Items'!$A$4:$F$2060,3,FALSE)),IF(ISTEXT($A187),(VLOOKUP($A187,'DE MUTCD Signing Items'!$A$4:$F$2060,3,FALSE))," "))</f>
        <v xml:space="preserve"> </v>
      </c>
      <c r="G187" s="548" t="str">
        <f>IF(ISNUMBER($A187),(VLOOKUP($A187,'DE MUTCD Signing Items'!$A$4:$F$2060,4,FALSE)),IF(ISTEXT($A187),(VLOOKUP($A187,'DE MUTCD Signing Items'!$A$4:$F$2060,4,FALSE))," "))</f>
        <v xml:space="preserve"> </v>
      </c>
      <c r="H187" s="548" t="str">
        <f>IF(ISNUMBER($A187),(VLOOKUP($A187,'DE MUTCD Signing Items'!$A$4:$F$2060,5,FALSE)),IF(ISTEXT($A187),(VLOOKUP($A187,'DE MUTCD Signing Items'!$A$4:$F$2060,5,FALSE))," "))</f>
        <v xml:space="preserve"> </v>
      </c>
      <c r="I187" s="558" t="str">
        <f>IF(ISNUMBER($A187),(VLOOKUP($A187,'DE MUTCD Signing Items'!$A$4:$F$2060,6,FALSE)),IF(ISTEXT($A187),(VLOOKUP($A187,'DE MUTCD Signing Items'!$A$4:$F$2060,6,FALSE))," "))</f>
        <v xml:space="preserve"> </v>
      </c>
      <c r="J187" s="318" t="e">
        <f t="shared" si="92"/>
        <v>#VALUE!</v>
      </c>
      <c r="K187" s="369" t="str">
        <f t="shared" si="79"/>
        <v/>
      </c>
      <c r="L187" s="322"/>
      <c r="M187" s="318" t="b">
        <f t="shared" si="93"/>
        <v>0</v>
      </c>
      <c r="N187" s="373">
        <f t="shared" si="80"/>
        <v>0</v>
      </c>
      <c r="O187" s="372"/>
      <c r="P187" s="371">
        <f t="shared" si="81"/>
        <v>0</v>
      </c>
      <c r="Q187" s="323"/>
      <c r="R187" s="318" t="b">
        <f t="shared" si="82"/>
        <v>0</v>
      </c>
      <c r="S187" s="318">
        <f t="shared" si="96"/>
        <v>0</v>
      </c>
      <c r="T187" s="324">
        <f t="shared" si="84"/>
        <v>0</v>
      </c>
      <c r="U187" s="324">
        <f t="shared" si="85"/>
        <v>0</v>
      </c>
      <c r="V187" s="376" t="str">
        <f t="shared" si="86"/>
        <v/>
      </c>
      <c r="W187" s="376" t="str">
        <f t="shared" si="87"/>
        <v/>
      </c>
      <c r="X187" s="323"/>
      <c r="Y187" s="318">
        <f t="shared" si="88"/>
        <v>0</v>
      </c>
      <c r="Z187" s="318">
        <f t="shared" si="89"/>
        <v>0</v>
      </c>
      <c r="AA187" s="318">
        <f t="shared" si="90"/>
        <v>0</v>
      </c>
      <c r="AB187" s="371">
        <f t="shared" si="94"/>
        <v>0</v>
      </c>
      <c r="AC187" s="706"/>
      <c r="AD187" s="373">
        <f t="shared" si="95"/>
        <v>0</v>
      </c>
      <c r="AE187" s="373">
        <f t="shared" si="91"/>
        <v>0</v>
      </c>
      <c r="AF187" s="325"/>
    </row>
    <row r="188" spans="1:32">
      <c r="A188" s="677"/>
      <c r="B188" s="665"/>
      <c r="C188" s="320"/>
      <c r="D188" s="367" t="str">
        <f>IF(ISNUMBER($A188),(VLOOKUP($A188,'DE MUTCD Signing Items'!$A$4:$F$2060,2,FALSE)),IF(ISTEXT($A188),(VLOOKUP($A188,'DE MUTCD Signing Items'!$A$4:$F$2060,2,FALSE))," "))</f>
        <v xml:space="preserve"> </v>
      </c>
      <c r="E188" s="321"/>
      <c r="F188" s="367" t="str">
        <f>IF(ISNUMBER($A188),(VLOOKUP($A188,'DE MUTCD Signing Items'!$A$4:$F$2060,3,FALSE)),IF(ISTEXT($A188),(VLOOKUP($A188,'DE MUTCD Signing Items'!$A$4:$F$2060,3,FALSE))," "))</f>
        <v xml:space="preserve"> </v>
      </c>
      <c r="G188" s="548" t="str">
        <f>IF(ISNUMBER($A188),(VLOOKUP($A188,'DE MUTCD Signing Items'!$A$4:$F$2060,4,FALSE)),IF(ISTEXT($A188),(VLOOKUP($A188,'DE MUTCD Signing Items'!$A$4:$F$2060,4,FALSE))," "))</f>
        <v xml:space="preserve"> </v>
      </c>
      <c r="H188" s="548" t="str">
        <f>IF(ISNUMBER($A188),(VLOOKUP($A188,'DE MUTCD Signing Items'!$A$4:$F$2060,5,FALSE)),IF(ISTEXT($A188),(VLOOKUP($A188,'DE MUTCD Signing Items'!$A$4:$F$2060,5,FALSE))," "))</f>
        <v xml:space="preserve"> </v>
      </c>
      <c r="I188" s="558" t="str">
        <f>IF(ISNUMBER($A188),(VLOOKUP($A188,'DE MUTCD Signing Items'!$A$4:$F$2060,6,FALSE)),IF(ISTEXT($A188),(VLOOKUP($A188,'DE MUTCD Signing Items'!$A$4:$F$2060,6,FALSE))," "))</f>
        <v xml:space="preserve"> </v>
      </c>
      <c r="J188" s="318" t="e">
        <f t="shared" si="92"/>
        <v>#VALUE!</v>
      </c>
      <c r="K188" s="369" t="str">
        <f t="shared" si="79"/>
        <v/>
      </c>
      <c r="L188" s="322"/>
      <c r="M188" s="318" t="b">
        <f t="shared" si="93"/>
        <v>0</v>
      </c>
      <c r="N188" s="373">
        <f t="shared" si="80"/>
        <v>0</v>
      </c>
      <c r="O188" s="372"/>
      <c r="P188" s="371">
        <f t="shared" si="81"/>
        <v>0</v>
      </c>
      <c r="Q188" s="323"/>
      <c r="R188" s="318" t="b">
        <f t="shared" si="82"/>
        <v>0</v>
      </c>
      <c r="S188" s="318">
        <f t="shared" si="96"/>
        <v>0</v>
      </c>
      <c r="T188" s="324">
        <f t="shared" si="84"/>
        <v>0</v>
      </c>
      <c r="U188" s="324">
        <f t="shared" si="85"/>
        <v>0</v>
      </c>
      <c r="V188" s="376" t="str">
        <f t="shared" si="86"/>
        <v/>
      </c>
      <c r="W188" s="376" t="str">
        <f t="shared" si="87"/>
        <v/>
      </c>
      <c r="X188" s="323"/>
      <c r="Y188" s="318">
        <f t="shared" si="88"/>
        <v>0</v>
      </c>
      <c r="Z188" s="318">
        <f t="shared" si="89"/>
        <v>0</v>
      </c>
      <c r="AA188" s="318">
        <f t="shared" si="90"/>
        <v>0</v>
      </c>
      <c r="AB188" s="371">
        <f t="shared" si="94"/>
        <v>0</v>
      </c>
      <c r="AC188" s="706"/>
      <c r="AD188" s="373">
        <f t="shared" si="95"/>
        <v>0</v>
      </c>
      <c r="AE188" s="373">
        <f t="shared" si="91"/>
        <v>0</v>
      </c>
      <c r="AF188" s="325"/>
    </row>
    <row r="189" spans="1:32">
      <c r="A189" s="677"/>
      <c r="B189" s="665"/>
      <c r="C189" s="320"/>
      <c r="D189" s="367" t="str">
        <f>IF(ISNUMBER($A189),(VLOOKUP($A189,'DE MUTCD Signing Items'!$A$4:$F$2060,2,FALSE)),IF(ISTEXT($A189),(VLOOKUP($A189,'DE MUTCD Signing Items'!$A$4:$F$2060,2,FALSE))," "))</f>
        <v xml:space="preserve"> </v>
      </c>
      <c r="E189" s="321"/>
      <c r="F189" s="367" t="str">
        <f>IF(ISNUMBER($A189),(VLOOKUP($A189,'DE MUTCD Signing Items'!$A$4:$F$2060,3,FALSE)),IF(ISTEXT($A189),(VLOOKUP($A189,'DE MUTCD Signing Items'!$A$4:$F$2060,3,FALSE))," "))</f>
        <v xml:space="preserve"> </v>
      </c>
      <c r="G189" s="548" t="str">
        <f>IF(ISNUMBER($A189),(VLOOKUP($A189,'DE MUTCD Signing Items'!$A$4:$F$2060,4,FALSE)),IF(ISTEXT($A189),(VLOOKUP($A189,'DE MUTCD Signing Items'!$A$4:$F$2060,4,FALSE))," "))</f>
        <v xml:space="preserve"> </v>
      </c>
      <c r="H189" s="548" t="str">
        <f>IF(ISNUMBER($A189),(VLOOKUP($A189,'DE MUTCD Signing Items'!$A$4:$F$2060,5,FALSE)),IF(ISTEXT($A189),(VLOOKUP($A189,'DE MUTCD Signing Items'!$A$4:$F$2060,5,FALSE))," "))</f>
        <v xml:space="preserve"> </v>
      </c>
      <c r="I189" s="558" t="str">
        <f>IF(ISNUMBER($A189),(VLOOKUP($A189,'DE MUTCD Signing Items'!$A$4:$F$2060,6,FALSE)),IF(ISTEXT($A189),(VLOOKUP($A189,'DE MUTCD Signing Items'!$A$4:$F$2060,6,FALSE))," "))</f>
        <v xml:space="preserve"> </v>
      </c>
      <c r="J189" s="318" t="e">
        <f t="shared" si="92"/>
        <v>#VALUE!</v>
      </c>
      <c r="K189" s="369" t="str">
        <f t="shared" si="79"/>
        <v/>
      </c>
      <c r="L189" s="322"/>
      <c r="M189" s="318" t="b">
        <f t="shared" si="93"/>
        <v>0</v>
      </c>
      <c r="N189" s="373">
        <f t="shared" si="80"/>
        <v>0</v>
      </c>
      <c r="O189" s="372"/>
      <c r="P189" s="371">
        <f t="shared" si="81"/>
        <v>0</v>
      </c>
      <c r="Q189" s="323"/>
      <c r="R189" s="318" t="b">
        <f t="shared" si="82"/>
        <v>0</v>
      </c>
      <c r="S189" s="318">
        <f t="shared" si="96"/>
        <v>0</v>
      </c>
      <c r="T189" s="324">
        <f t="shared" si="84"/>
        <v>0</v>
      </c>
      <c r="U189" s="324">
        <f t="shared" si="85"/>
        <v>0</v>
      </c>
      <c r="V189" s="376" t="str">
        <f t="shared" si="86"/>
        <v/>
      </c>
      <c r="W189" s="376" t="str">
        <f t="shared" si="87"/>
        <v/>
      </c>
      <c r="X189" s="323"/>
      <c r="Y189" s="318">
        <f t="shared" si="88"/>
        <v>0</v>
      </c>
      <c r="Z189" s="318">
        <f t="shared" si="89"/>
        <v>0</v>
      </c>
      <c r="AA189" s="318">
        <f t="shared" si="90"/>
        <v>0</v>
      </c>
      <c r="AB189" s="371">
        <f t="shared" si="94"/>
        <v>0</v>
      </c>
      <c r="AC189" s="706"/>
      <c r="AD189" s="373">
        <f t="shared" si="95"/>
        <v>0</v>
      </c>
      <c r="AE189" s="373">
        <f t="shared" si="91"/>
        <v>0</v>
      </c>
      <c r="AF189" s="325"/>
    </row>
    <row r="190" spans="1:32">
      <c r="A190" s="677"/>
      <c r="B190" s="665"/>
      <c r="C190" s="320"/>
      <c r="D190" s="367" t="str">
        <f>IF(ISNUMBER($A190),(VLOOKUP($A190,'DE MUTCD Signing Items'!$A$4:$F$2060,2,FALSE)),IF(ISTEXT($A190),(VLOOKUP($A190,'DE MUTCD Signing Items'!$A$4:$F$2060,2,FALSE))," "))</f>
        <v xml:space="preserve"> </v>
      </c>
      <c r="E190" s="321"/>
      <c r="F190" s="367" t="str">
        <f>IF(ISNUMBER($A190),(VLOOKUP($A190,'DE MUTCD Signing Items'!$A$4:$F$2060,3,FALSE)),IF(ISTEXT($A190),(VLOOKUP($A190,'DE MUTCD Signing Items'!$A$4:$F$2060,3,FALSE))," "))</f>
        <v xml:space="preserve"> </v>
      </c>
      <c r="G190" s="548" t="str">
        <f>IF(ISNUMBER($A190),(VLOOKUP($A190,'DE MUTCD Signing Items'!$A$4:$F$2060,4,FALSE)),IF(ISTEXT($A190),(VLOOKUP($A190,'DE MUTCD Signing Items'!$A$4:$F$2060,4,FALSE))," "))</f>
        <v xml:space="preserve"> </v>
      </c>
      <c r="H190" s="548" t="str">
        <f>IF(ISNUMBER($A190),(VLOOKUP($A190,'DE MUTCD Signing Items'!$A$4:$F$2060,5,FALSE)),IF(ISTEXT($A190),(VLOOKUP($A190,'DE MUTCD Signing Items'!$A$4:$F$2060,5,FALSE))," "))</f>
        <v xml:space="preserve"> </v>
      </c>
      <c r="I190" s="558" t="str">
        <f>IF(ISNUMBER($A190),(VLOOKUP($A190,'DE MUTCD Signing Items'!$A$4:$F$2060,6,FALSE)),IF(ISTEXT($A190),(VLOOKUP($A190,'DE MUTCD Signing Items'!$A$4:$F$2060,6,FALSE))," "))</f>
        <v xml:space="preserve"> </v>
      </c>
      <c r="J190" s="318" t="e">
        <f t="shared" si="92"/>
        <v>#VALUE!</v>
      </c>
      <c r="K190" s="369" t="str">
        <f t="shared" si="79"/>
        <v/>
      </c>
      <c r="L190" s="322"/>
      <c r="M190" s="318" t="b">
        <f t="shared" si="93"/>
        <v>0</v>
      </c>
      <c r="N190" s="373">
        <f t="shared" si="80"/>
        <v>0</v>
      </c>
      <c r="O190" s="372"/>
      <c r="P190" s="371">
        <f t="shared" si="81"/>
        <v>0</v>
      </c>
      <c r="Q190" s="323"/>
      <c r="R190" s="318" t="b">
        <f t="shared" si="82"/>
        <v>0</v>
      </c>
      <c r="S190" s="318">
        <f t="shared" si="96"/>
        <v>0</v>
      </c>
      <c r="T190" s="324">
        <f t="shared" si="84"/>
        <v>0</v>
      </c>
      <c r="U190" s="324">
        <f t="shared" si="85"/>
        <v>0</v>
      </c>
      <c r="V190" s="376" t="str">
        <f t="shared" si="86"/>
        <v/>
      </c>
      <c r="W190" s="376" t="str">
        <f t="shared" si="87"/>
        <v/>
      </c>
      <c r="X190" s="323"/>
      <c r="Y190" s="318">
        <f t="shared" si="88"/>
        <v>0</v>
      </c>
      <c r="Z190" s="318">
        <f t="shared" si="89"/>
        <v>0</v>
      </c>
      <c r="AA190" s="318">
        <f t="shared" si="90"/>
        <v>0</v>
      </c>
      <c r="AB190" s="371">
        <f t="shared" si="94"/>
        <v>0</v>
      </c>
      <c r="AC190" s="706"/>
      <c r="AD190" s="373">
        <f t="shared" si="95"/>
        <v>0</v>
      </c>
      <c r="AE190" s="373">
        <f t="shared" si="91"/>
        <v>0</v>
      </c>
      <c r="AF190" s="325"/>
    </row>
    <row r="191" spans="1:32">
      <c r="A191" s="677"/>
      <c r="B191" s="665"/>
      <c r="C191" s="320"/>
      <c r="D191" s="367" t="str">
        <f>IF(ISNUMBER($A191),(VLOOKUP($A191,'DE MUTCD Signing Items'!$A$4:$F$2060,2,FALSE)),IF(ISTEXT($A191),(VLOOKUP($A191,'DE MUTCD Signing Items'!$A$4:$F$2060,2,FALSE))," "))</f>
        <v xml:space="preserve"> </v>
      </c>
      <c r="E191" s="321"/>
      <c r="F191" s="367" t="str">
        <f>IF(ISNUMBER($A191),(VLOOKUP($A191,'DE MUTCD Signing Items'!$A$4:$F$2060,3,FALSE)),IF(ISTEXT($A191),(VLOOKUP($A191,'DE MUTCD Signing Items'!$A$4:$F$2060,3,FALSE))," "))</f>
        <v xml:space="preserve"> </v>
      </c>
      <c r="G191" s="548" t="str">
        <f>IF(ISNUMBER($A191),(VLOOKUP($A191,'DE MUTCD Signing Items'!$A$4:$F$2060,4,FALSE)),IF(ISTEXT($A191),(VLOOKUP($A191,'DE MUTCD Signing Items'!$A$4:$F$2060,4,FALSE))," "))</f>
        <v xml:space="preserve"> </v>
      </c>
      <c r="H191" s="548" t="str">
        <f>IF(ISNUMBER($A191),(VLOOKUP($A191,'DE MUTCD Signing Items'!$A$4:$F$2060,5,FALSE)),IF(ISTEXT($A191),(VLOOKUP($A191,'DE MUTCD Signing Items'!$A$4:$F$2060,5,FALSE))," "))</f>
        <v xml:space="preserve"> </v>
      </c>
      <c r="I191" s="558" t="str">
        <f>IF(ISNUMBER($A191),(VLOOKUP($A191,'DE MUTCD Signing Items'!$A$4:$F$2060,6,FALSE)),IF(ISTEXT($A191),(VLOOKUP($A191,'DE MUTCD Signing Items'!$A$4:$F$2060,6,FALSE))," "))</f>
        <v xml:space="preserve"> </v>
      </c>
      <c r="J191" s="318" t="e">
        <f t="shared" si="92"/>
        <v>#VALUE!</v>
      </c>
      <c r="K191" s="369" t="str">
        <f t="shared" si="79"/>
        <v/>
      </c>
      <c r="L191" s="322"/>
      <c r="M191" s="318" t="b">
        <f t="shared" si="93"/>
        <v>0</v>
      </c>
      <c r="N191" s="373">
        <f t="shared" si="80"/>
        <v>0</v>
      </c>
      <c r="O191" s="372"/>
      <c r="P191" s="371">
        <f t="shared" si="81"/>
        <v>0</v>
      </c>
      <c r="Q191" s="323"/>
      <c r="R191" s="318" t="b">
        <f t="shared" si="82"/>
        <v>0</v>
      </c>
      <c r="S191" s="318">
        <f t="shared" si="96"/>
        <v>0</v>
      </c>
      <c r="T191" s="324">
        <f t="shared" si="84"/>
        <v>0</v>
      </c>
      <c r="U191" s="324">
        <f t="shared" si="85"/>
        <v>0</v>
      </c>
      <c r="V191" s="376" t="str">
        <f t="shared" si="86"/>
        <v/>
      </c>
      <c r="W191" s="376" t="str">
        <f t="shared" si="87"/>
        <v/>
      </c>
      <c r="X191" s="323"/>
      <c r="Y191" s="318">
        <f t="shared" si="88"/>
        <v>0</v>
      </c>
      <c r="Z191" s="318">
        <f t="shared" si="89"/>
        <v>0</v>
      </c>
      <c r="AA191" s="318">
        <f t="shared" si="90"/>
        <v>0</v>
      </c>
      <c r="AB191" s="371">
        <f t="shared" si="94"/>
        <v>0</v>
      </c>
      <c r="AC191" s="706"/>
      <c r="AD191" s="373">
        <f t="shared" si="95"/>
        <v>0</v>
      </c>
      <c r="AE191" s="373">
        <f t="shared" si="91"/>
        <v>0</v>
      </c>
      <c r="AF191" s="325"/>
    </row>
    <row r="192" spans="1:32">
      <c r="A192" s="677"/>
      <c r="B192" s="665"/>
      <c r="C192" s="320"/>
      <c r="D192" s="367" t="str">
        <f>IF(ISNUMBER($A192),(VLOOKUP($A192,'DE MUTCD Signing Items'!$A$4:$F$2060,2,FALSE)),IF(ISTEXT($A192),(VLOOKUP($A192,'DE MUTCD Signing Items'!$A$4:$F$2060,2,FALSE))," "))</f>
        <v xml:space="preserve"> </v>
      </c>
      <c r="E192" s="321"/>
      <c r="F192" s="367" t="str">
        <f>IF(ISNUMBER($A192),(VLOOKUP($A192,'DE MUTCD Signing Items'!$A$4:$F$2060,3,FALSE)),IF(ISTEXT($A192),(VLOOKUP($A192,'DE MUTCD Signing Items'!$A$4:$F$2060,3,FALSE))," "))</f>
        <v xml:space="preserve"> </v>
      </c>
      <c r="G192" s="548" t="str">
        <f>IF(ISNUMBER($A192),(VLOOKUP($A192,'DE MUTCD Signing Items'!$A$4:$F$2060,4,FALSE)),IF(ISTEXT($A192),(VLOOKUP($A192,'DE MUTCD Signing Items'!$A$4:$F$2060,4,FALSE))," "))</f>
        <v xml:space="preserve"> </v>
      </c>
      <c r="H192" s="548" t="str">
        <f>IF(ISNUMBER($A192),(VLOOKUP($A192,'DE MUTCD Signing Items'!$A$4:$F$2060,5,FALSE)),IF(ISTEXT($A192),(VLOOKUP($A192,'DE MUTCD Signing Items'!$A$4:$F$2060,5,FALSE))," "))</f>
        <v xml:space="preserve"> </v>
      </c>
      <c r="I192" s="558" t="str">
        <f>IF(ISNUMBER($A192),(VLOOKUP($A192,'DE MUTCD Signing Items'!$A$4:$F$2060,6,FALSE)),IF(ISTEXT($A192),(VLOOKUP($A192,'DE MUTCD Signing Items'!$A$4:$F$2060,6,FALSE))," "))</f>
        <v xml:space="preserve"> </v>
      </c>
      <c r="J192" s="318" t="e">
        <f t="shared" si="92"/>
        <v>#VALUE!</v>
      </c>
      <c r="K192" s="369" t="str">
        <f t="shared" si="79"/>
        <v/>
      </c>
      <c r="L192" s="322"/>
      <c r="M192" s="318" t="b">
        <f t="shared" si="93"/>
        <v>0</v>
      </c>
      <c r="N192" s="373">
        <f t="shared" si="80"/>
        <v>0</v>
      </c>
      <c r="O192" s="372"/>
      <c r="P192" s="371">
        <f t="shared" si="81"/>
        <v>0</v>
      </c>
      <c r="Q192" s="323"/>
      <c r="R192" s="318" t="b">
        <f t="shared" si="82"/>
        <v>0</v>
      </c>
      <c r="S192" s="318">
        <f t="shared" si="96"/>
        <v>0</v>
      </c>
      <c r="T192" s="324">
        <f t="shared" si="84"/>
        <v>0</v>
      </c>
      <c r="U192" s="324">
        <f t="shared" si="85"/>
        <v>0</v>
      </c>
      <c r="V192" s="376" t="str">
        <f t="shared" si="86"/>
        <v/>
      </c>
      <c r="W192" s="376" t="str">
        <f t="shared" si="87"/>
        <v/>
      </c>
      <c r="X192" s="323"/>
      <c r="Y192" s="318">
        <f t="shared" si="88"/>
        <v>0</v>
      </c>
      <c r="Z192" s="318">
        <f t="shared" si="89"/>
        <v>0</v>
      </c>
      <c r="AA192" s="318">
        <f t="shared" si="90"/>
        <v>0</v>
      </c>
      <c r="AB192" s="371">
        <f t="shared" si="94"/>
        <v>0</v>
      </c>
      <c r="AC192" s="706"/>
      <c r="AD192" s="373">
        <f t="shared" si="95"/>
        <v>0</v>
      </c>
      <c r="AE192" s="373">
        <f t="shared" si="91"/>
        <v>0</v>
      </c>
      <c r="AF192" s="325"/>
    </row>
    <row r="193" spans="1:32">
      <c r="A193" s="677"/>
      <c r="B193" s="665"/>
      <c r="C193" s="320"/>
      <c r="D193" s="367" t="str">
        <f>IF(ISNUMBER($A193),(VLOOKUP($A193,'DE MUTCD Signing Items'!$A$4:$F$2060,2,FALSE)),IF(ISTEXT($A193),(VLOOKUP($A193,'DE MUTCD Signing Items'!$A$4:$F$2060,2,FALSE))," "))</f>
        <v xml:space="preserve"> </v>
      </c>
      <c r="E193" s="321"/>
      <c r="F193" s="367" t="str">
        <f>IF(ISNUMBER($A193),(VLOOKUP($A193,'DE MUTCD Signing Items'!$A$4:$F$2060,3,FALSE)),IF(ISTEXT($A193),(VLOOKUP($A193,'DE MUTCD Signing Items'!$A$4:$F$2060,3,FALSE))," "))</f>
        <v xml:space="preserve"> </v>
      </c>
      <c r="G193" s="548" t="str">
        <f>IF(ISNUMBER($A193),(VLOOKUP($A193,'DE MUTCD Signing Items'!$A$4:$F$2060,4,FALSE)),IF(ISTEXT($A193),(VLOOKUP($A193,'DE MUTCD Signing Items'!$A$4:$F$2060,4,FALSE))," "))</f>
        <v xml:space="preserve"> </v>
      </c>
      <c r="H193" s="548" t="str">
        <f>IF(ISNUMBER($A193),(VLOOKUP($A193,'DE MUTCD Signing Items'!$A$4:$F$2060,5,FALSE)),IF(ISTEXT($A193),(VLOOKUP($A193,'DE MUTCD Signing Items'!$A$4:$F$2060,5,FALSE))," "))</f>
        <v xml:space="preserve"> </v>
      </c>
      <c r="I193" s="558" t="str">
        <f>IF(ISNUMBER($A193),(VLOOKUP($A193,'DE MUTCD Signing Items'!$A$4:$F$2060,6,FALSE)),IF(ISTEXT($A193),(VLOOKUP($A193,'DE MUTCD Signing Items'!$A$4:$F$2060,6,FALSE))," "))</f>
        <v xml:space="preserve"> </v>
      </c>
      <c r="J193" s="318" t="e">
        <f t="shared" si="92"/>
        <v>#VALUE!</v>
      </c>
      <c r="K193" s="369" t="str">
        <f t="shared" si="79"/>
        <v/>
      </c>
      <c r="L193" s="322"/>
      <c r="M193" s="318" t="b">
        <f t="shared" si="93"/>
        <v>0</v>
      </c>
      <c r="N193" s="373">
        <f t="shared" si="80"/>
        <v>0</v>
      </c>
      <c r="O193" s="372"/>
      <c r="P193" s="371">
        <f t="shared" si="81"/>
        <v>0</v>
      </c>
      <c r="Q193" s="323"/>
      <c r="R193" s="318" t="b">
        <f t="shared" si="82"/>
        <v>0</v>
      </c>
      <c r="S193" s="318">
        <f t="shared" si="96"/>
        <v>0</v>
      </c>
      <c r="T193" s="324">
        <f t="shared" si="84"/>
        <v>0</v>
      </c>
      <c r="U193" s="324">
        <f t="shared" si="85"/>
        <v>0</v>
      </c>
      <c r="V193" s="376" t="str">
        <f t="shared" si="86"/>
        <v/>
      </c>
      <c r="W193" s="376" t="str">
        <f t="shared" si="87"/>
        <v/>
      </c>
      <c r="X193" s="323"/>
      <c r="Y193" s="318">
        <f t="shared" si="88"/>
        <v>0</v>
      </c>
      <c r="Z193" s="318">
        <f t="shared" si="89"/>
        <v>0</v>
      </c>
      <c r="AA193" s="318">
        <f t="shared" si="90"/>
        <v>0</v>
      </c>
      <c r="AB193" s="371">
        <f t="shared" si="94"/>
        <v>0</v>
      </c>
      <c r="AC193" s="706"/>
      <c r="AD193" s="373">
        <f t="shared" si="95"/>
        <v>0</v>
      </c>
      <c r="AE193" s="373">
        <f t="shared" si="91"/>
        <v>0</v>
      </c>
      <c r="AF193" s="325"/>
    </row>
    <row r="194" spans="1:32">
      <c r="A194" s="677"/>
      <c r="B194" s="665"/>
      <c r="C194" s="320"/>
      <c r="D194" s="367" t="str">
        <f>IF(ISNUMBER($A194),(VLOOKUP($A194,'DE MUTCD Signing Items'!$A$4:$F$2060,2,FALSE)),IF(ISTEXT($A194),(VLOOKUP($A194,'DE MUTCD Signing Items'!$A$4:$F$2060,2,FALSE))," "))</f>
        <v xml:space="preserve"> </v>
      </c>
      <c r="E194" s="321"/>
      <c r="F194" s="367" t="str">
        <f>IF(ISNUMBER($A194),(VLOOKUP($A194,'DE MUTCD Signing Items'!$A$4:$F$2060,3,FALSE)),IF(ISTEXT($A194),(VLOOKUP($A194,'DE MUTCD Signing Items'!$A$4:$F$2060,3,FALSE))," "))</f>
        <v xml:space="preserve"> </v>
      </c>
      <c r="G194" s="548" t="str">
        <f>IF(ISNUMBER($A194),(VLOOKUP($A194,'DE MUTCD Signing Items'!$A$4:$F$2060,4,FALSE)),IF(ISTEXT($A194),(VLOOKUP($A194,'DE MUTCD Signing Items'!$A$4:$F$2060,4,FALSE))," "))</f>
        <v xml:space="preserve"> </v>
      </c>
      <c r="H194" s="548" t="str">
        <f>IF(ISNUMBER($A194),(VLOOKUP($A194,'DE MUTCD Signing Items'!$A$4:$F$2060,5,FALSE)),IF(ISTEXT($A194),(VLOOKUP($A194,'DE MUTCD Signing Items'!$A$4:$F$2060,5,FALSE))," "))</f>
        <v xml:space="preserve"> </v>
      </c>
      <c r="I194" s="558" t="str">
        <f>IF(ISNUMBER($A194),(VLOOKUP($A194,'DE MUTCD Signing Items'!$A$4:$F$2060,6,FALSE)),IF(ISTEXT($A194),(VLOOKUP($A194,'DE MUTCD Signing Items'!$A$4:$F$2060,6,FALSE))," "))</f>
        <v xml:space="preserve"> </v>
      </c>
      <c r="J194" s="318" t="e">
        <f t="shared" si="92"/>
        <v>#VALUE!</v>
      </c>
      <c r="K194" s="369" t="str">
        <f t="shared" si="79"/>
        <v/>
      </c>
      <c r="L194" s="322"/>
      <c r="M194" s="318" t="b">
        <f t="shared" si="93"/>
        <v>0</v>
      </c>
      <c r="N194" s="373">
        <f t="shared" si="80"/>
        <v>0</v>
      </c>
      <c r="O194" s="372"/>
      <c r="P194" s="371">
        <f t="shared" si="81"/>
        <v>0</v>
      </c>
      <c r="Q194" s="323"/>
      <c r="R194" s="318" t="b">
        <f t="shared" si="82"/>
        <v>0</v>
      </c>
      <c r="S194" s="318">
        <f t="shared" si="96"/>
        <v>0</v>
      </c>
      <c r="T194" s="324">
        <f t="shared" si="84"/>
        <v>0</v>
      </c>
      <c r="U194" s="324">
        <f t="shared" si="85"/>
        <v>0</v>
      </c>
      <c r="V194" s="376" t="str">
        <f t="shared" si="86"/>
        <v/>
      </c>
      <c r="W194" s="376" t="str">
        <f t="shared" si="87"/>
        <v/>
      </c>
      <c r="X194" s="323"/>
      <c r="Y194" s="318">
        <f t="shared" si="88"/>
        <v>0</v>
      </c>
      <c r="Z194" s="318">
        <f t="shared" si="89"/>
        <v>0</v>
      </c>
      <c r="AA194" s="318">
        <f t="shared" si="90"/>
        <v>0</v>
      </c>
      <c r="AB194" s="371">
        <f t="shared" si="94"/>
        <v>0</v>
      </c>
      <c r="AC194" s="706"/>
      <c r="AD194" s="373">
        <f t="shared" si="95"/>
        <v>0</v>
      </c>
      <c r="AE194" s="373">
        <f t="shared" si="91"/>
        <v>0</v>
      </c>
      <c r="AF194" s="325"/>
    </row>
    <row r="195" spans="1:32">
      <c r="A195" s="677"/>
      <c r="B195" s="665"/>
      <c r="C195" s="320"/>
      <c r="D195" s="367" t="str">
        <f>IF(ISNUMBER($A195),(VLOOKUP($A195,'DE MUTCD Signing Items'!$A$4:$F$2060,2,FALSE)),IF(ISTEXT($A195),(VLOOKUP($A195,'DE MUTCD Signing Items'!$A$4:$F$2060,2,FALSE))," "))</f>
        <v xml:space="preserve"> </v>
      </c>
      <c r="E195" s="321"/>
      <c r="F195" s="367" t="str">
        <f>IF(ISNUMBER($A195),(VLOOKUP($A195,'DE MUTCD Signing Items'!$A$4:$F$2060,3,FALSE)),IF(ISTEXT($A195),(VLOOKUP($A195,'DE MUTCD Signing Items'!$A$4:$F$2060,3,FALSE))," "))</f>
        <v xml:space="preserve"> </v>
      </c>
      <c r="G195" s="548" t="str">
        <f>IF(ISNUMBER($A195),(VLOOKUP($A195,'DE MUTCD Signing Items'!$A$4:$F$2060,4,FALSE)),IF(ISTEXT($A195),(VLOOKUP($A195,'DE MUTCD Signing Items'!$A$4:$F$2060,4,FALSE))," "))</f>
        <v xml:space="preserve"> </v>
      </c>
      <c r="H195" s="548" t="str">
        <f>IF(ISNUMBER($A195),(VLOOKUP($A195,'DE MUTCD Signing Items'!$A$4:$F$2060,5,FALSE)),IF(ISTEXT($A195),(VLOOKUP($A195,'DE MUTCD Signing Items'!$A$4:$F$2060,5,FALSE))," "))</f>
        <v xml:space="preserve"> </v>
      </c>
      <c r="I195" s="558" t="str">
        <f>IF(ISNUMBER($A195),(VLOOKUP($A195,'DE MUTCD Signing Items'!$A$4:$F$2060,6,FALSE)),IF(ISTEXT($A195),(VLOOKUP($A195,'DE MUTCD Signing Items'!$A$4:$F$2060,6,FALSE))," "))</f>
        <v xml:space="preserve"> </v>
      </c>
      <c r="J195" s="318" t="e">
        <f t="shared" si="92"/>
        <v>#VALUE!</v>
      </c>
      <c r="K195" s="369" t="str">
        <f t="shared" si="79"/>
        <v/>
      </c>
      <c r="L195" s="322"/>
      <c r="M195" s="318" t="b">
        <f t="shared" si="93"/>
        <v>0</v>
      </c>
      <c r="N195" s="373">
        <f t="shared" si="80"/>
        <v>0</v>
      </c>
      <c r="O195" s="372"/>
      <c r="P195" s="371">
        <f t="shared" si="81"/>
        <v>0</v>
      </c>
      <c r="Q195" s="323"/>
      <c r="R195" s="318" t="b">
        <f t="shared" si="82"/>
        <v>0</v>
      </c>
      <c r="S195" s="318">
        <f t="shared" si="96"/>
        <v>0</v>
      </c>
      <c r="T195" s="324">
        <f t="shared" si="84"/>
        <v>0</v>
      </c>
      <c r="U195" s="324">
        <f t="shared" si="85"/>
        <v>0</v>
      </c>
      <c r="V195" s="376" t="str">
        <f t="shared" si="86"/>
        <v/>
      </c>
      <c r="W195" s="376" t="str">
        <f t="shared" si="87"/>
        <v/>
      </c>
      <c r="X195" s="323"/>
      <c r="Y195" s="318">
        <f t="shared" si="88"/>
        <v>0</v>
      </c>
      <c r="Z195" s="318">
        <f t="shared" si="89"/>
        <v>0</v>
      </c>
      <c r="AA195" s="318">
        <f t="shared" si="90"/>
        <v>0</v>
      </c>
      <c r="AB195" s="371">
        <f t="shared" si="94"/>
        <v>0</v>
      </c>
      <c r="AC195" s="706"/>
      <c r="AD195" s="373">
        <f t="shared" si="95"/>
        <v>0</v>
      </c>
      <c r="AE195" s="373">
        <f t="shared" si="91"/>
        <v>0</v>
      </c>
      <c r="AF195" s="325"/>
    </row>
    <row r="196" spans="1:32">
      <c r="A196" s="677"/>
      <c r="B196" s="665"/>
      <c r="C196" s="320"/>
      <c r="D196" s="367" t="str">
        <f>IF(ISNUMBER($A196),(VLOOKUP($A196,'DE MUTCD Signing Items'!$A$4:$F$2060,2,FALSE)),IF(ISTEXT($A196),(VLOOKUP($A196,'DE MUTCD Signing Items'!$A$4:$F$2060,2,FALSE))," "))</f>
        <v xml:space="preserve"> </v>
      </c>
      <c r="E196" s="321"/>
      <c r="F196" s="367" t="str">
        <f>IF(ISNUMBER($A196),(VLOOKUP($A196,'DE MUTCD Signing Items'!$A$4:$F$2060,3,FALSE)),IF(ISTEXT($A196),(VLOOKUP($A196,'DE MUTCD Signing Items'!$A$4:$F$2060,3,FALSE))," "))</f>
        <v xml:space="preserve"> </v>
      </c>
      <c r="G196" s="548" t="str">
        <f>IF(ISNUMBER($A196),(VLOOKUP($A196,'DE MUTCD Signing Items'!$A$4:$F$2060,4,FALSE)),IF(ISTEXT($A196),(VLOOKUP($A196,'DE MUTCD Signing Items'!$A$4:$F$2060,4,FALSE))," "))</f>
        <v xml:space="preserve"> </v>
      </c>
      <c r="H196" s="548" t="str">
        <f>IF(ISNUMBER($A196),(VLOOKUP($A196,'DE MUTCD Signing Items'!$A$4:$F$2060,5,FALSE)),IF(ISTEXT($A196),(VLOOKUP($A196,'DE MUTCD Signing Items'!$A$4:$F$2060,5,FALSE))," "))</f>
        <v xml:space="preserve"> </v>
      </c>
      <c r="I196" s="558" t="str">
        <f>IF(ISNUMBER($A196),(VLOOKUP($A196,'DE MUTCD Signing Items'!$A$4:$F$2060,6,FALSE)),IF(ISTEXT($A196),(VLOOKUP($A196,'DE MUTCD Signing Items'!$A$4:$F$2060,6,FALSE))," "))</f>
        <v xml:space="preserve"> </v>
      </c>
      <c r="J196" s="318" t="e">
        <f t="shared" si="92"/>
        <v>#VALUE!</v>
      </c>
      <c r="K196" s="369" t="str">
        <f t="shared" si="79"/>
        <v/>
      </c>
      <c r="L196" s="322"/>
      <c r="M196" s="318" t="b">
        <f t="shared" si="93"/>
        <v>0</v>
      </c>
      <c r="N196" s="373">
        <f t="shared" si="80"/>
        <v>0</v>
      </c>
      <c r="O196" s="372"/>
      <c r="P196" s="371">
        <f t="shared" si="81"/>
        <v>0</v>
      </c>
      <c r="Q196" s="323"/>
      <c r="R196" s="318" t="b">
        <f t="shared" si="82"/>
        <v>0</v>
      </c>
      <c r="S196" s="318">
        <f t="shared" si="96"/>
        <v>0</v>
      </c>
      <c r="T196" s="324">
        <f t="shared" si="84"/>
        <v>0</v>
      </c>
      <c r="U196" s="324">
        <f t="shared" si="85"/>
        <v>0</v>
      </c>
      <c r="V196" s="376" t="str">
        <f t="shared" si="86"/>
        <v/>
      </c>
      <c r="W196" s="376" t="str">
        <f t="shared" si="87"/>
        <v/>
      </c>
      <c r="X196" s="323"/>
      <c r="Y196" s="318">
        <f t="shared" si="88"/>
        <v>0</v>
      </c>
      <c r="Z196" s="318">
        <f t="shared" si="89"/>
        <v>0</v>
      </c>
      <c r="AA196" s="318">
        <f t="shared" si="90"/>
        <v>0</v>
      </c>
      <c r="AB196" s="371">
        <f t="shared" si="94"/>
        <v>0</v>
      </c>
      <c r="AC196" s="706"/>
      <c r="AD196" s="373">
        <f t="shared" si="95"/>
        <v>0</v>
      </c>
      <c r="AE196" s="373">
        <f t="shared" si="91"/>
        <v>0</v>
      </c>
      <c r="AF196" s="325"/>
    </row>
    <row r="197" spans="1:32">
      <c r="A197" s="677"/>
      <c r="B197" s="665"/>
      <c r="C197" s="320"/>
      <c r="D197" s="367" t="str">
        <f>IF(ISNUMBER($A197),(VLOOKUP($A197,'DE MUTCD Signing Items'!$A$4:$F$2060,2,FALSE)),IF(ISTEXT($A197),(VLOOKUP($A197,'DE MUTCD Signing Items'!$A$4:$F$2060,2,FALSE))," "))</f>
        <v xml:space="preserve"> </v>
      </c>
      <c r="E197" s="321"/>
      <c r="F197" s="367" t="str">
        <f>IF(ISNUMBER($A197),(VLOOKUP($A197,'DE MUTCD Signing Items'!$A$4:$F$2060,3,FALSE)),IF(ISTEXT($A197),(VLOOKUP($A197,'DE MUTCD Signing Items'!$A$4:$F$2060,3,FALSE))," "))</f>
        <v xml:space="preserve"> </v>
      </c>
      <c r="G197" s="548" t="str">
        <f>IF(ISNUMBER($A197),(VLOOKUP($A197,'DE MUTCD Signing Items'!$A$4:$F$2060,4,FALSE)),IF(ISTEXT($A197),(VLOOKUP($A197,'DE MUTCD Signing Items'!$A$4:$F$2060,4,FALSE))," "))</f>
        <v xml:space="preserve"> </v>
      </c>
      <c r="H197" s="548" t="str">
        <f>IF(ISNUMBER($A197),(VLOOKUP($A197,'DE MUTCD Signing Items'!$A$4:$F$2060,5,FALSE)),IF(ISTEXT($A197),(VLOOKUP($A197,'DE MUTCD Signing Items'!$A$4:$F$2060,5,FALSE))," "))</f>
        <v xml:space="preserve"> </v>
      </c>
      <c r="I197" s="558" t="str">
        <f>IF(ISNUMBER($A197),(VLOOKUP($A197,'DE MUTCD Signing Items'!$A$4:$F$2060,6,FALSE)),IF(ISTEXT($A197),(VLOOKUP($A197,'DE MUTCD Signing Items'!$A$4:$F$2060,6,FALSE))," "))</f>
        <v xml:space="preserve"> </v>
      </c>
      <c r="J197" s="318" t="e">
        <f t="shared" si="92"/>
        <v>#VALUE!</v>
      </c>
      <c r="K197" s="369" t="str">
        <f t="shared" si="79"/>
        <v/>
      </c>
      <c r="L197" s="322"/>
      <c r="M197" s="318" t="b">
        <f t="shared" si="93"/>
        <v>0</v>
      </c>
      <c r="N197" s="373">
        <f t="shared" si="80"/>
        <v>0</v>
      </c>
      <c r="O197" s="372"/>
      <c r="P197" s="371">
        <f t="shared" si="81"/>
        <v>0</v>
      </c>
      <c r="Q197" s="323"/>
      <c r="R197" s="318" t="b">
        <f t="shared" si="82"/>
        <v>0</v>
      </c>
      <c r="S197" s="318">
        <f t="shared" si="96"/>
        <v>0</v>
      </c>
      <c r="T197" s="324">
        <f t="shared" si="84"/>
        <v>0</v>
      </c>
      <c r="U197" s="324">
        <f t="shared" si="85"/>
        <v>0</v>
      </c>
      <c r="V197" s="376" t="str">
        <f t="shared" si="86"/>
        <v/>
      </c>
      <c r="W197" s="376" t="str">
        <f t="shared" si="87"/>
        <v/>
      </c>
      <c r="X197" s="323"/>
      <c r="Y197" s="318">
        <f t="shared" si="88"/>
        <v>0</v>
      </c>
      <c r="Z197" s="318">
        <f t="shared" si="89"/>
        <v>0</v>
      </c>
      <c r="AA197" s="318">
        <f t="shared" si="90"/>
        <v>0</v>
      </c>
      <c r="AB197" s="371">
        <f t="shared" si="94"/>
        <v>0</v>
      </c>
      <c r="AC197" s="706"/>
      <c r="AD197" s="373">
        <f t="shared" si="95"/>
        <v>0</v>
      </c>
      <c r="AE197" s="373">
        <f t="shared" si="91"/>
        <v>0</v>
      </c>
      <c r="AF197" s="325"/>
    </row>
    <row r="198" spans="1:32">
      <c r="A198" s="677"/>
      <c r="B198" s="665"/>
      <c r="C198" s="320"/>
      <c r="D198" s="367" t="str">
        <f>IF(ISNUMBER($A198),(VLOOKUP($A198,'DE MUTCD Signing Items'!$A$4:$F$2060,2,FALSE)),IF(ISTEXT($A198),(VLOOKUP($A198,'DE MUTCD Signing Items'!$A$4:$F$2060,2,FALSE))," "))</f>
        <v xml:space="preserve"> </v>
      </c>
      <c r="E198" s="321"/>
      <c r="F198" s="367" t="str">
        <f>IF(ISNUMBER($A198),(VLOOKUP($A198,'DE MUTCD Signing Items'!$A$4:$F$2060,3,FALSE)),IF(ISTEXT($A198),(VLOOKUP($A198,'DE MUTCD Signing Items'!$A$4:$F$2060,3,FALSE))," "))</f>
        <v xml:space="preserve"> </v>
      </c>
      <c r="G198" s="548" t="str">
        <f>IF(ISNUMBER($A198),(VLOOKUP($A198,'DE MUTCD Signing Items'!$A$4:$F$2060,4,FALSE)),IF(ISTEXT($A198),(VLOOKUP($A198,'DE MUTCD Signing Items'!$A$4:$F$2060,4,FALSE))," "))</f>
        <v xml:space="preserve"> </v>
      </c>
      <c r="H198" s="548" t="str">
        <f>IF(ISNUMBER($A198),(VLOOKUP($A198,'DE MUTCD Signing Items'!$A$4:$F$2060,5,FALSE)),IF(ISTEXT($A198),(VLOOKUP($A198,'DE MUTCD Signing Items'!$A$4:$F$2060,5,FALSE))," "))</f>
        <v xml:space="preserve"> </v>
      </c>
      <c r="I198" s="558" t="str">
        <f>IF(ISNUMBER($A198),(VLOOKUP($A198,'DE MUTCD Signing Items'!$A$4:$F$2060,6,FALSE)),IF(ISTEXT($A198),(VLOOKUP($A198,'DE MUTCD Signing Items'!$A$4:$F$2060,6,FALSE))," "))</f>
        <v xml:space="preserve"> </v>
      </c>
      <c r="J198" s="318" t="e">
        <f t="shared" si="92"/>
        <v>#VALUE!</v>
      </c>
      <c r="K198" s="369" t="str">
        <f t="shared" si="79"/>
        <v/>
      </c>
      <c r="L198" s="322"/>
      <c r="M198" s="318" t="b">
        <f t="shared" si="93"/>
        <v>0</v>
      </c>
      <c r="N198" s="373">
        <f t="shared" si="80"/>
        <v>0</v>
      </c>
      <c r="O198" s="372"/>
      <c r="P198" s="371">
        <f t="shared" si="81"/>
        <v>0</v>
      </c>
      <c r="Q198" s="323"/>
      <c r="R198" s="318" t="b">
        <f t="shared" si="82"/>
        <v>0</v>
      </c>
      <c r="S198" s="318">
        <f t="shared" si="96"/>
        <v>0</v>
      </c>
      <c r="T198" s="324">
        <f t="shared" si="84"/>
        <v>0</v>
      </c>
      <c r="U198" s="324">
        <f t="shared" si="85"/>
        <v>0</v>
      </c>
      <c r="V198" s="376" t="str">
        <f t="shared" si="86"/>
        <v/>
      </c>
      <c r="W198" s="376" t="str">
        <f t="shared" si="87"/>
        <v/>
      </c>
      <c r="X198" s="323"/>
      <c r="Y198" s="318">
        <f t="shared" si="88"/>
        <v>0</v>
      </c>
      <c r="Z198" s="318">
        <f t="shared" si="89"/>
        <v>0</v>
      </c>
      <c r="AA198" s="318">
        <f t="shared" si="90"/>
        <v>0</v>
      </c>
      <c r="AB198" s="371">
        <f t="shared" si="94"/>
        <v>0</v>
      </c>
      <c r="AC198" s="706"/>
      <c r="AD198" s="373">
        <f t="shared" si="95"/>
        <v>0</v>
      </c>
      <c r="AE198" s="373">
        <f t="shared" si="91"/>
        <v>0</v>
      </c>
      <c r="AF198" s="325"/>
    </row>
    <row r="199" spans="1:32">
      <c r="A199" s="677"/>
      <c r="B199" s="665"/>
      <c r="C199" s="320"/>
      <c r="D199" s="367" t="str">
        <f>IF(ISNUMBER($A199),(VLOOKUP($A199,'DE MUTCD Signing Items'!$A$4:$F$2060,2,FALSE)),IF(ISTEXT($A199),(VLOOKUP($A199,'DE MUTCD Signing Items'!$A$4:$F$2060,2,FALSE))," "))</f>
        <v xml:space="preserve"> </v>
      </c>
      <c r="E199" s="321"/>
      <c r="F199" s="367" t="str">
        <f>IF(ISNUMBER($A199),(VLOOKUP($A199,'DE MUTCD Signing Items'!$A$4:$F$2060,3,FALSE)),IF(ISTEXT($A199),(VLOOKUP($A199,'DE MUTCD Signing Items'!$A$4:$F$2060,3,FALSE))," "))</f>
        <v xml:space="preserve"> </v>
      </c>
      <c r="G199" s="548" t="str">
        <f>IF(ISNUMBER($A199),(VLOOKUP($A199,'DE MUTCD Signing Items'!$A$4:$F$2060,4,FALSE)),IF(ISTEXT($A199),(VLOOKUP($A199,'DE MUTCD Signing Items'!$A$4:$F$2060,4,FALSE))," "))</f>
        <v xml:space="preserve"> </v>
      </c>
      <c r="H199" s="548" t="str">
        <f>IF(ISNUMBER($A199),(VLOOKUP($A199,'DE MUTCD Signing Items'!$A$4:$F$2060,5,FALSE)),IF(ISTEXT($A199),(VLOOKUP($A199,'DE MUTCD Signing Items'!$A$4:$F$2060,5,FALSE))," "))</f>
        <v xml:space="preserve"> </v>
      </c>
      <c r="I199" s="558" t="str">
        <f>IF(ISNUMBER($A199),(VLOOKUP($A199,'DE MUTCD Signing Items'!$A$4:$F$2060,6,FALSE)),IF(ISTEXT($A199),(VLOOKUP($A199,'DE MUTCD Signing Items'!$A$4:$F$2060,6,FALSE))," "))</f>
        <v xml:space="preserve"> </v>
      </c>
      <c r="J199" s="318" t="e">
        <f t="shared" si="92"/>
        <v>#VALUE!</v>
      </c>
      <c r="K199" s="369" t="str">
        <f t="shared" si="79"/>
        <v/>
      </c>
      <c r="L199" s="322"/>
      <c r="M199" s="318" t="b">
        <f t="shared" si="93"/>
        <v>0</v>
      </c>
      <c r="N199" s="373">
        <f t="shared" si="80"/>
        <v>0</v>
      </c>
      <c r="O199" s="372"/>
      <c r="P199" s="371">
        <f t="shared" si="81"/>
        <v>0</v>
      </c>
      <c r="Q199" s="323"/>
      <c r="R199" s="318" t="b">
        <f t="shared" si="82"/>
        <v>0</v>
      </c>
      <c r="S199" s="318">
        <f t="shared" si="96"/>
        <v>0</v>
      </c>
      <c r="T199" s="324">
        <f t="shared" si="84"/>
        <v>0</v>
      </c>
      <c r="U199" s="324">
        <f t="shared" si="85"/>
        <v>0</v>
      </c>
      <c r="V199" s="376" t="str">
        <f t="shared" si="86"/>
        <v/>
      </c>
      <c r="W199" s="376" t="str">
        <f t="shared" si="87"/>
        <v/>
      </c>
      <c r="X199" s="323"/>
      <c r="Y199" s="318">
        <f t="shared" si="88"/>
        <v>0</v>
      </c>
      <c r="Z199" s="318">
        <f t="shared" si="89"/>
        <v>0</v>
      </c>
      <c r="AA199" s="318">
        <f t="shared" si="90"/>
        <v>0</v>
      </c>
      <c r="AB199" s="371">
        <f t="shared" si="94"/>
        <v>0</v>
      </c>
      <c r="AC199" s="706"/>
      <c r="AD199" s="373">
        <f t="shared" si="95"/>
        <v>0</v>
      </c>
      <c r="AE199" s="373">
        <f t="shared" si="91"/>
        <v>0</v>
      </c>
      <c r="AF199" s="325"/>
    </row>
    <row r="200" spans="1:32">
      <c r="A200" s="677"/>
      <c r="B200" s="665"/>
      <c r="C200" s="320"/>
      <c r="D200" s="367" t="str">
        <f>IF(ISNUMBER($A200),(VLOOKUP($A200,'DE MUTCD Signing Items'!$A$4:$F$2060,2,FALSE)),IF(ISTEXT($A200),(VLOOKUP($A200,'DE MUTCD Signing Items'!$A$4:$F$2060,2,FALSE))," "))</f>
        <v xml:space="preserve"> </v>
      </c>
      <c r="E200" s="321"/>
      <c r="F200" s="367" t="str">
        <f>IF(ISNUMBER($A200),(VLOOKUP($A200,'DE MUTCD Signing Items'!$A$4:$F$2060,3,FALSE)),IF(ISTEXT($A200),(VLOOKUP($A200,'DE MUTCD Signing Items'!$A$4:$F$2060,3,FALSE))," "))</f>
        <v xml:space="preserve"> </v>
      </c>
      <c r="G200" s="548" t="str">
        <f>IF(ISNUMBER($A200),(VLOOKUP($A200,'DE MUTCD Signing Items'!$A$4:$F$2060,4,FALSE)),IF(ISTEXT($A200),(VLOOKUP($A200,'DE MUTCD Signing Items'!$A$4:$F$2060,4,FALSE))," "))</f>
        <v xml:space="preserve"> </v>
      </c>
      <c r="H200" s="548" t="str">
        <f>IF(ISNUMBER($A200),(VLOOKUP($A200,'DE MUTCD Signing Items'!$A$4:$F$2060,5,FALSE)),IF(ISTEXT($A200),(VLOOKUP($A200,'DE MUTCD Signing Items'!$A$4:$F$2060,5,FALSE))," "))</f>
        <v xml:space="preserve"> </v>
      </c>
      <c r="I200" s="558" t="str">
        <f>IF(ISNUMBER($A200),(VLOOKUP($A200,'DE MUTCD Signing Items'!$A$4:$F$2060,6,FALSE)),IF(ISTEXT($A200),(VLOOKUP($A200,'DE MUTCD Signing Items'!$A$4:$F$2060,6,FALSE))," "))</f>
        <v xml:space="preserve"> </v>
      </c>
      <c r="J200" s="318" t="e">
        <f t="shared" si="92"/>
        <v>#VALUE!</v>
      </c>
      <c r="K200" s="369" t="str">
        <f t="shared" si="79"/>
        <v/>
      </c>
      <c r="L200" s="322"/>
      <c r="M200" s="318" t="b">
        <f t="shared" si="93"/>
        <v>0</v>
      </c>
      <c r="N200" s="373">
        <f t="shared" si="80"/>
        <v>0</v>
      </c>
      <c r="O200" s="372"/>
      <c r="P200" s="371">
        <f t="shared" si="81"/>
        <v>0</v>
      </c>
      <c r="Q200" s="323"/>
      <c r="R200" s="318" t="b">
        <f t="shared" si="82"/>
        <v>0</v>
      </c>
      <c r="S200" s="318">
        <f t="shared" si="96"/>
        <v>0</v>
      </c>
      <c r="T200" s="324">
        <f t="shared" si="84"/>
        <v>0</v>
      </c>
      <c r="U200" s="324">
        <f t="shared" si="85"/>
        <v>0</v>
      </c>
      <c r="V200" s="376" t="str">
        <f t="shared" si="86"/>
        <v/>
      </c>
      <c r="W200" s="376" t="str">
        <f t="shared" si="87"/>
        <v/>
      </c>
      <c r="X200" s="323"/>
      <c r="Y200" s="318">
        <f t="shared" si="88"/>
        <v>0</v>
      </c>
      <c r="Z200" s="318">
        <f t="shared" si="89"/>
        <v>0</v>
      </c>
      <c r="AA200" s="318">
        <f t="shared" si="90"/>
        <v>0</v>
      </c>
      <c r="AB200" s="371">
        <f t="shared" si="94"/>
        <v>0</v>
      </c>
      <c r="AC200" s="706"/>
      <c r="AD200" s="373">
        <f t="shared" si="95"/>
        <v>0</v>
      </c>
      <c r="AE200" s="373">
        <f t="shared" si="91"/>
        <v>0</v>
      </c>
      <c r="AF200" s="325"/>
    </row>
    <row r="201" spans="1:32">
      <c r="A201" s="677"/>
      <c r="B201" s="665"/>
      <c r="C201" s="320"/>
      <c r="D201" s="367" t="str">
        <f>IF(ISNUMBER($A201),(VLOOKUP($A201,'DE MUTCD Signing Items'!$A$4:$F$2060,2,FALSE)),IF(ISTEXT($A201),(VLOOKUP($A201,'DE MUTCD Signing Items'!$A$4:$F$2060,2,FALSE))," "))</f>
        <v xml:space="preserve"> </v>
      </c>
      <c r="E201" s="321"/>
      <c r="F201" s="367" t="str">
        <f>IF(ISNUMBER($A201),(VLOOKUP($A201,'DE MUTCD Signing Items'!$A$4:$F$2060,3,FALSE)),IF(ISTEXT($A201),(VLOOKUP($A201,'DE MUTCD Signing Items'!$A$4:$F$2060,3,FALSE))," "))</f>
        <v xml:space="preserve"> </v>
      </c>
      <c r="G201" s="548" t="str">
        <f>IF(ISNUMBER($A201),(VLOOKUP($A201,'DE MUTCD Signing Items'!$A$4:$F$2060,4,FALSE)),IF(ISTEXT($A201),(VLOOKUP($A201,'DE MUTCD Signing Items'!$A$4:$F$2060,4,FALSE))," "))</f>
        <v xml:space="preserve"> </v>
      </c>
      <c r="H201" s="548" t="str">
        <f>IF(ISNUMBER($A201),(VLOOKUP($A201,'DE MUTCD Signing Items'!$A$4:$F$2060,5,FALSE)),IF(ISTEXT($A201),(VLOOKUP($A201,'DE MUTCD Signing Items'!$A$4:$F$2060,5,FALSE))," "))</f>
        <v xml:space="preserve"> </v>
      </c>
      <c r="I201" s="558" t="str">
        <f>IF(ISNUMBER($A201),(VLOOKUP($A201,'DE MUTCD Signing Items'!$A$4:$F$2060,6,FALSE)),IF(ISTEXT($A201),(VLOOKUP($A201,'DE MUTCD Signing Items'!$A$4:$F$2060,6,FALSE))," "))</f>
        <v xml:space="preserve"> </v>
      </c>
      <c r="J201" s="318" t="e">
        <f t="shared" si="92"/>
        <v>#VALUE!</v>
      </c>
      <c r="K201" s="369" t="str">
        <f t="shared" si="79"/>
        <v/>
      </c>
      <c r="L201" s="322"/>
      <c r="M201" s="318" t="b">
        <f t="shared" si="93"/>
        <v>0</v>
      </c>
      <c r="N201" s="373">
        <f t="shared" si="80"/>
        <v>0</v>
      </c>
      <c r="O201" s="372"/>
      <c r="P201" s="371">
        <f t="shared" si="81"/>
        <v>0</v>
      </c>
      <c r="Q201" s="323"/>
      <c r="R201" s="318" t="b">
        <f t="shared" si="82"/>
        <v>0</v>
      </c>
      <c r="S201" s="318">
        <f t="shared" si="96"/>
        <v>0</v>
      </c>
      <c r="T201" s="324">
        <f t="shared" si="84"/>
        <v>0</v>
      </c>
      <c r="U201" s="324">
        <f t="shared" si="85"/>
        <v>0</v>
      </c>
      <c r="V201" s="376" t="str">
        <f t="shared" si="86"/>
        <v/>
      </c>
      <c r="W201" s="376" t="str">
        <f t="shared" si="87"/>
        <v/>
      </c>
      <c r="X201" s="323"/>
      <c r="Y201" s="318">
        <f t="shared" si="88"/>
        <v>0</v>
      </c>
      <c r="Z201" s="318">
        <f t="shared" si="89"/>
        <v>0</v>
      </c>
      <c r="AA201" s="318">
        <f t="shared" si="90"/>
        <v>0</v>
      </c>
      <c r="AB201" s="371">
        <f t="shared" si="94"/>
        <v>0</v>
      </c>
      <c r="AC201" s="706"/>
      <c r="AD201" s="373">
        <f t="shared" si="95"/>
        <v>0</v>
      </c>
      <c r="AE201" s="373">
        <f t="shared" si="91"/>
        <v>0</v>
      </c>
      <c r="AF201" s="325"/>
    </row>
    <row r="202" spans="1:32">
      <c r="A202" s="677"/>
      <c r="B202" s="665"/>
      <c r="C202" s="320"/>
      <c r="D202" s="367" t="str">
        <f>IF(ISNUMBER($A202),(VLOOKUP($A202,'DE MUTCD Signing Items'!$A$4:$F$2060,2,FALSE)),IF(ISTEXT($A202),(VLOOKUP($A202,'DE MUTCD Signing Items'!$A$4:$F$2060,2,FALSE))," "))</f>
        <v xml:space="preserve"> </v>
      </c>
      <c r="E202" s="321"/>
      <c r="F202" s="367" t="str">
        <f>IF(ISNUMBER($A202),(VLOOKUP($A202,'DE MUTCD Signing Items'!$A$4:$F$2060,3,FALSE)),IF(ISTEXT($A202),(VLOOKUP($A202,'DE MUTCD Signing Items'!$A$4:$F$2060,3,FALSE))," "))</f>
        <v xml:space="preserve"> </v>
      </c>
      <c r="G202" s="548" t="str">
        <f>IF(ISNUMBER($A202),(VLOOKUP($A202,'DE MUTCD Signing Items'!$A$4:$F$2060,4,FALSE)),IF(ISTEXT($A202),(VLOOKUP($A202,'DE MUTCD Signing Items'!$A$4:$F$2060,4,FALSE))," "))</f>
        <v xml:space="preserve"> </v>
      </c>
      <c r="H202" s="548" t="str">
        <f>IF(ISNUMBER($A202),(VLOOKUP($A202,'DE MUTCD Signing Items'!$A$4:$F$2060,5,FALSE)),IF(ISTEXT($A202),(VLOOKUP($A202,'DE MUTCD Signing Items'!$A$4:$F$2060,5,FALSE))," "))</f>
        <v xml:space="preserve"> </v>
      </c>
      <c r="I202" s="558" t="str">
        <f>IF(ISNUMBER($A202),(VLOOKUP($A202,'DE MUTCD Signing Items'!$A$4:$F$2060,6,FALSE)),IF(ISTEXT($A202),(VLOOKUP($A202,'DE MUTCD Signing Items'!$A$4:$F$2060,6,FALSE))," "))</f>
        <v xml:space="preserve"> </v>
      </c>
      <c r="J202" s="318" t="e">
        <f t="shared" si="92"/>
        <v>#VALUE!</v>
      </c>
      <c r="K202" s="369" t="str">
        <f t="shared" si="79"/>
        <v/>
      </c>
      <c r="L202" s="322"/>
      <c r="M202" s="318" t="b">
        <f t="shared" si="93"/>
        <v>0</v>
      </c>
      <c r="N202" s="373">
        <f t="shared" si="80"/>
        <v>0</v>
      </c>
      <c r="O202" s="372"/>
      <c r="P202" s="371">
        <f t="shared" si="81"/>
        <v>0</v>
      </c>
      <c r="Q202" s="323"/>
      <c r="R202" s="318" t="b">
        <f t="shared" si="82"/>
        <v>0</v>
      </c>
      <c r="S202" s="318">
        <f t="shared" si="96"/>
        <v>0</v>
      </c>
      <c r="T202" s="324">
        <f t="shared" si="84"/>
        <v>0</v>
      </c>
      <c r="U202" s="324">
        <f t="shared" si="85"/>
        <v>0</v>
      </c>
      <c r="V202" s="376" t="str">
        <f t="shared" si="86"/>
        <v/>
      </c>
      <c r="W202" s="376" t="str">
        <f t="shared" si="87"/>
        <v/>
      </c>
      <c r="X202" s="323"/>
      <c r="Y202" s="318">
        <f t="shared" si="88"/>
        <v>0</v>
      </c>
      <c r="Z202" s="318">
        <f t="shared" si="89"/>
        <v>0</v>
      </c>
      <c r="AA202" s="318">
        <f t="shared" si="90"/>
        <v>0</v>
      </c>
      <c r="AB202" s="371">
        <f t="shared" si="94"/>
        <v>0</v>
      </c>
      <c r="AC202" s="706"/>
      <c r="AD202" s="373">
        <f t="shared" si="95"/>
        <v>0</v>
      </c>
      <c r="AE202" s="373">
        <f t="shared" si="91"/>
        <v>0</v>
      </c>
      <c r="AF202" s="325"/>
    </row>
    <row r="203" spans="1:32">
      <c r="A203" s="677"/>
      <c r="B203" s="665"/>
      <c r="C203" s="320"/>
      <c r="D203" s="367" t="str">
        <f>IF(ISNUMBER($A203),(VLOOKUP($A203,'DE MUTCD Signing Items'!$A$4:$F$2060,2,FALSE)),IF(ISTEXT($A203),(VLOOKUP($A203,'DE MUTCD Signing Items'!$A$4:$F$2060,2,FALSE))," "))</f>
        <v xml:space="preserve"> </v>
      </c>
      <c r="E203" s="321"/>
      <c r="F203" s="367" t="str">
        <f>IF(ISNUMBER($A203),(VLOOKUP($A203,'DE MUTCD Signing Items'!$A$4:$F$2060,3,FALSE)),IF(ISTEXT($A203),(VLOOKUP($A203,'DE MUTCD Signing Items'!$A$4:$F$2060,3,FALSE))," "))</f>
        <v xml:space="preserve"> </v>
      </c>
      <c r="G203" s="548" t="str">
        <f>IF(ISNUMBER($A203),(VLOOKUP($A203,'DE MUTCD Signing Items'!$A$4:$F$2060,4,FALSE)),IF(ISTEXT($A203),(VLOOKUP($A203,'DE MUTCD Signing Items'!$A$4:$F$2060,4,FALSE))," "))</f>
        <v xml:space="preserve"> </v>
      </c>
      <c r="H203" s="548" t="str">
        <f>IF(ISNUMBER($A203),(VLOOKUP($A203,'DE MUTCD Signing Items'!$A$4:$F$2060,5,FALSE)),IF(ISTEXT($A203),(VLOOKUP($A203,'DE MUTCD Signing Items'!$A$4:$F$2060,5,FALSE))," "))</f>
        <v xml:space="preserve"> </v>
      </c>
      <c r="I203" s="558" t="str">
        <f>IF(ISNUMBER($A203),(VLOOKUP($A203,'DE MUTCD Signing Items'!$A$4:$F$2060,6,FALSE)),IF(ISTEXT($A203),(VLOOKUP($A203,'DE MUTCD Signing Items'!$A$4:$F$2060,6,FALSE))," "))</f>
        <v xml:space="preserve"> </v>
      </c>
      <c r="J203" s="318" t="e">
        <f t="shared" si="92"/>
        <v>#VALUE!</v>
      </c>
      <c r="K203" s="369" t="str">
        <f t="shared" si="79"/>
        <v/>
      </c>
      <c r="L203" s="322"/>
      <c r="M203" s="318" t="b">
        <f t="shared" si="93"/>
        <v>0</v>
      </c>
      <c r="N203" s="373">
        <f t="shared" si="80"/>
        <v>0</v>
      </c>
      <c r="O203" s="372"/>
      <c r="P203" s="371">
        <f t="shared" si="81"/>
        <v>0</v>
      </c>
      <c r="Q203" s="323"/>
      <c r="R203" s="318" t="b">
        <f t="shared" si="82"/>
        <v>0</v>
      </c>
      <c r="S203" s="318">
        <f t="shared" si="96"/>
        <v>0</v>
      </c>
      <c r="T203" s="324">
        <f t="shared" si="84"/>
        <v>0</v>
      </c>
      <c r="U203" s="324">
        <f t="shared" si="85"/>
        <v>0</v>
      </c>
      <c r="V203" s="376" t="str">
        <f t="shared" si="86"/>
        <v/>
      </c>
      <c r="W203" s="376" t="str">
        <f t="shared" si="87"/>
        <v/>
      </c>
      <c r="X203" s="323"/>
      <c r="Y203" s="318">
        <f t="shared" si="88"/>
        <v>0</v>
      </c>
      <c r="Z203" s="318">
        <f t="shared" si="89"/>
        <v>0</v>
      </c>
      <c r="AA203" s="318">
        <f t="shared" si="90"/>
        <v>0</v>
      </c>
      <c r="AB203" s="371">
        <f t="shared" si="94"/>
        <v>0</v>
      </c>
      <c r="AC203" s="706"/>
      <c r="AD203" s="373">
        <f t="shared" si="95"/>
        <v>0</v>
      </c>
      <c r="AE203" s="373">
        <f t="shared" si="91"/>
        <v>0</v>
      </c>
      <c r="AF203" s="325"/>
    </row>
    <row r="204" spans="1:32">
      <c r="A204" s="677"/>
      <c r="B204" s="665"/>
      <c r="C204" s="320"/>
      <c r="D204" s="367" t="str">
        <f>IF(ISNUMBER($A204),(VLOOKUP($A204,'DE MUTCD Signing Items'!$A$4:$F$2060,2,FALSE)),IF(ISTEXT($A204),(VLOOKUP($A204,'DE MUTCD Signing Items'!$A$4:$F$2060,2,FALSE))," "))</f>
        <v xml:space="preserve"> </v>
      </c>
      <c r="E204" s="321"/>
      <c r="F204" s="367" t="str">
        <f>IF(ISNUMBER($A204),(VLOOKUP($A204,'DE MUTCD Signing Items'!$A$4:$F$2060,3,FALSE)),IF(ISTEXT($A204),(VLOOKUP($A204,'DE MUTCD Signing Items'!$A$4:$F$2060,3,FALSE))," "))</f>
        <v xml:space="preserve"> </v>
      </c>
      <c r="G204" s="548" t="str">
        <f>IF(ISNUMBER($A204),(VLOOKUP($A204,'DE MUTCD Signing Items'!$A$4:$F$2060,4,FALSE)),IF(ISTEXT($A204),(VLOOKUP($A204,'DE MUTCD Signing Items'!$A$4:$F$2060,4,FALSE))," "))</f>
        <v xml:space="preserve"> </v>
      </c>
      <c r="H204" s="548" t="str">
        <f>IF(ISNUMBER($A204),(VLOOKUP($A204,'DE MUTCD Signing Items'!$A$4:$F$2060,5,FALSE)),IF(ISTEXT($A204),(VLOOKUP($A204,'DE MUTCD Signing Items'!$A$4:$F$2060,5,FALSE))," "))</f>
        <v xml:space="preserve"> </v>
      </c>
      <c r="I204" s="558" t="str">
        <f>IF(ISNUMBER($A204),(VLOOKUP($A204,'DE MUTCD Signing Items'!$A$4:$F$2060,6,FALSE)),IF(ISTEXT($A204),(VLOOKUP($A204,'DE MUTCD Signing Items'!$A$4:$F$2060,6,FALSE))," "))</f>
        <v xml:space="preserve"> </v>
      </c>
      <c r="J204" s="318" t="e">
        <f t="shared" si="92"/>
        <v>#VALUE!</v>
      </c>
      <c r="K204" s="369" t="str">
        <f t="shared" si="79"/>
        <v/>
      </c>
      <c r="L204" s="322"/>
      <c r="M204" s="318" t="b">
        <f t="shared" si="93"/>
        <v>0</v>
      </c>
      <c r="N204" s="373">
        <f t="shared" si="80"/>
        <v>0</v>
      </c>
      <c r="O204" s="372"/>
      <c r="P204" s="371">
        <f t="shared" si="81"/>
        <v>0</v>
      </c>
      <c r="Q204" s="323"/>
      <c r="R204" s="318" t="b">
        <f t="shared" si="82"/>
        <v>0</v>
      </c>
      <c r="S204" s="318">
        <f t="shared" si="96"/>
        <v>0</v>
      </c>
      <c r="T204" s="324">
        <f t="shared" si="84"/>
        <v>0</v>
      </c>
      <c r="U204" s="324">
        <f t="shared" si="85"/>
        <v>0</v>
      </c>
      <c r="V204" s="376" t="str">
        <f t="shared" si="86"/>
        <v/>
      </c>
      <c r="W204" s="376" t="str">
        <f t="shared" si="87"/>
        <v/>
      </c>
      <c r="X204" s="323"/>
      <c r="Y204" s="318">
        <f t="shared" si="88"/>
        <v>0</v>
      </c>
      <c r="Z204" s="318">
        <f t="shared" si="89"/>
        <v>0</v>
      </c>
      <c r="AA204" s="318">
        <f t="shared" si="90"/>
        <v>0</v>
      </c>
      <c r="AB204" s="371">
        <f t="shared" si="94"/>
        <v>0</v>
      </c>
      <c r="AC204" s="706"/>
      <c r="AD204" s="373">
        <f t="shared" si="95"/>
        <v>0</v>
      </c>
      <c r="AE204" s="373">
        <f t="shared" si="91"/>
        <v>0</v>
      </c>
      <c r="AF204" s="325"/>
    </row>
    <row r="205" spans="1:32">
      <c r="A205" s="677"/>
      <c r="B205" s="665"/>
      <c r="C205" s="320"/>
      <c r="D205" s="367" t="str">
        <f>IF(ISNUMBER($A205),(VLOOKUP($A205,'DE MUTCD Signing Items'!$A$4:$F$2060,2,FALSE)),IF(ISTEXT($A205),(VLOOKUP($A205,'DE MUTCD Signing Items'!$A$4:$F$2060,2,FALSE))," "))</f>
        <v xml:space="preserve"> </v>
      </c>
      <c r="E205" s="321"/>
      <c r="F205" s="367" t="str">
        <f>IF(ISNUMBER($A205),(VLOOKUP($A205,'DE MUTCD Signing Items'!$A$4:$F$2060,3,FALSE)),IF(ISTEXT($A205),(VLOOKUP($A205,'DE MUTCD Signing Items'!$A$4:$F$2060,3,FALSE))," "))</f>
        <v xml:space="preserve"> </v>
      </c>
      <c r="G205" s="548" t="str">
        <f>IF(ISNUMBER($A205),(VLOOKUP($A205,'DE MUTCD Signing Items'!$A$4:$F$2060,4,FALSE)),IF(ISTEXT($A205),(VLOOKUP($A205,'DE MUTCD Signing Items'!$A$4:$F$2060,4,FALSE))," "))</f>
        <v xml:space="preserve"> </v>
      </c>
      <c r="H205" s="548" t="str">
        <f>IF(ISNUMBER($A205),(VLOOKUP($A205,'DE MUTCD Signing Items'!$A$4:$F$2060,5,FALSE)),IF(ISTEXT($A205),(VLOOKUP($A205,'DE MUTCD Signing Items'!$A$4:$F$2060,5,FALSE))," "))</f>
        <v xml:space="preserve"> </v>
      </c>
      <c r="I205" s="558" t="str">
        <f>IF(ISNUMBER($A205),(VLOOKUP($A205,'DE MUTCD Signing Items'!$A$4:$F$2060,6,FALSE)),IF(ISTEXT($A205),(VLOOKUP($A205,'DE MUTCD Signing Items'!$A$4:$F$2060,6,FALSE))," "))</f>
        <v xml:space="preserve"> </v>
      </c>
      <c r="J205" s="318" t="e">
        <f t="shared" si="92"/>
        <v>#VALUE!</v>
      </c>
      <c r="K205" s="369" t="str">
        <f t="shared" si="79"/>
        <v/>
      </c>
      <c r="L205" s="322"/>
      <c r="M205" s="318" t="b">
        <f t="shared" si="93"/>
        <v>0</v>
      </c>
      <c r="N205" s="371">
        <f t="shared" si="80"/>
        <v>0</v>
      </c>
      <c r="O205" s="372"/>
      <c r="P205" s="371">
        <f t="shared" si="81"/>
        <v>0</v>
      </c>
      <c r="Q205" s="323"/>
      <c r="R205" s="318" t="b">
        <f t="shared" si="82"/>
        <v>0</v>
      </c>
      <c r="S205" s="318">
        <f t="shared" si="96"/>
        <v>0</v>
      </c>
      <c r="T205" s="324">
        <f t="shared" si="84"/>
        <v>0</v>
      </c>
      <c r="U205" s="324">
        <f t="shared" si="85"/>
        <v>0</v>
      </c>
      <c r="V205" s="376" t="str">
        <f t="shared" si="86"/>
        <v/>
      </c>
      <c r="W205" s="376" t="str">
        <f t="shared" si="87"/>
        <v/>
      </c>
      <c r="X205" s="323"/>
      <c r="Y205" s="318">
        <f t="shared" si="88"/>
        <v>0</v>
      </c>
      <c r="Z205" s="318">
        <f t="shared" si="89"/>
        <v>0</v>
      </c>
      <c r="AA205" s="318">
        <f t="shared" si="90"/>
        <v>0</v>
      </c>
      <c r="AB205" s="371">
        <f t="shared" si="94"/>
        <v>0</v>
      </c>
      <c r="AC205" s="706"/>
      <c r="AD205" s="373">
        <f t="shared" si="95"/>
        <v>0</v>
      </c>
      <c r="AE205" s="373">
        <f t="shared" si="91"/>
        <v>0</v>
      </c>
      <c r="AF205" s="325"/>
    </row>
    <row r="206" spans="1:32" ht="13.5" thickBot="1">
      <c r="A206" s="677"/>
      <c r="B206" s="666"/>
      <c r="C206" s="326"/>
      <c r="D206" s="368" t="str">
        <f>IF(ISNUMBER($A206),(VLOOKUP($A206,'DE MUTCD Signing Items'!$A$4:$F$2060,2,FALSE)),IF(ISTEXT($A206),(VLOOKUP($A206,'DE MUTCD Signing Items'!$A$4:$F$2060,2,FALSE))," "))</f>
        <v xml:space="preserve"> </v>
      </c>
      <c r="E206" s="327"/>
      <c r="F206" s="368" t="str">
        <f>IF(ISNUMBER($A206),(VLOOKUP($A206,'DE MUTCD Signing Items'!$A$4:$F$2060,3,FALSE)),IF(ISTEXT($A206),(VLOOKUP($A206,'DE MUTCD Signing Items'!$A$4:$F$2060,3,FALSE))," "))</f>
        <v xml:space="preserve"> </v>
      </c>
      <c r="G206" s="549" t="str">
        <f>IF(ISNUMBER($A206),(VLOOKUP($A206,'DE MUTCD Signing Items'!$A$4:$F$2060,4,FALSE)),IF(ISTEXT($A206),(VLOOKUP($A206,'DE MUTCD Signing Items'!$A$4:$F$2060,4,FALSE))," "))</f>
        <v xml:space="preserve"> </v>
      </c>
      <c r="H206" s="549" t="str">
        <f>IF(ISNUMBER($A206),(VLOOKUP($A206,'DE MUTCD Signing Items'!$A$4:$F$2060,5,FALSE)),IF(ISTEXT($A206),(VLOOKUP($A206,'DE MUTCD Signing Items'!$A$4:$F$2060,5,FALSE))," "))</f>
        <v xml:space="preserve"> </v>
      </c>
      <c r="I206" s="559" t="str">
        <f>IF(ISNUMBER($A206),(VLOOKUP($A206,'DE MUTCD Signing Items'!$A$4:$F$2060,6,FALSE)),IF(ISTEXT($A206),(VLOOKUP($A206,'DE MUTCD Signing Items'!$A$4:$F$2060,6,FALSE))," "))</f>
        <v xml:space="preserve"> </v>
      </c>
      <c r="J206" s="328" t="e">
        <f t="shared" si="92"/>
        <v>#VALUE!</v>
      </c>
      <c r="K206" s="370" t="str">
        <f t="shared" si="79"/>
        <v/>
      </c>
      <c r="L206" s="329"/>
      <c r="M206" s="328" t="b">
        <f>OR(L206="REMOVE", L206="REPOSITION", L206="RENEW")</f>
        <v>0</v>
      </c>
      <c r="N206" s="374">
        <f t="shared" si="80"/>
        <v>0</v>
      </c>
      <c r="O206" s="375"/>
      <c r="P206" s="374">
        <f t="shared" si="81"/>
        <v>0</v>
      </c>
      <c r="Q206" s="330"/>
      <c r="R206" s="328" t="b">
        <f t="shared" si="82"/>
        <v>0</v>
      </c>
      <c r="S206" s="328">
        <f t="shared" si="96"/>
        <v>0</v>
      </c>
      <c r="T206" s="331">
        <f t="shared" si="84"/>
        <v>0</v>
      </c>
      <c r="U206" s="331">
        <f t="shared" si="85"/>
        <v>0</v>
      </c>
      <c r="V206" s="377" t="str">
        <f t="shared" si="86"/>
        <v/>
      </c>
      <c r="W206" s="377" t="str">
        <f t="shared" si="87"/>
        <v/>
      </c>
      <c r="X206" s="330"/>
      <c r="Y206" s="328">
        <f t="shared" si="88"/>
        <v>0</v>
      </c>
      <c r="Z206" s="328">
        <f t="shared" si="89"/>
        <v>0</v>
      </c>
      <c r="AA206" s="328">
        <f t="shared" si="90"/>
        <v>0</v>
      </c>
      <c r="AB206" s="374">
        <f t="shared" si="94"/>
        <v>0</v>
      </c>
      <c r="AC206" s="707"/>
      <c r="AD206" s="379">
        <f t="shared" si="95"/>
        <v>0</v>
      </c>
      <c r="AE206" s="379">
        <f t="shared" si="91"/>
        <v>0</v>
      </c>
      <c r="AF206" s="332"/>
    </row>
    <row r="207" spans="1:32" ht="13.15" customHeight="1" thickBot="1">
      <c r="A207" s="678"/>
      <c r="B207" s="920" t="s">
        <v>884</v>
      </c>
      <c r="C207" s="921"/>
      <c r="D207" s="921"/>
      <c r="E207" s="921"/>
      <c r="F207" s="921"/>
      <c r="G207" s="921"/>
      <c r="H207" s="922"/>
      <c r="I207" s="556"/>
      <c r="J207" s="337"/>
      <c r="K207" s="682">
        <f>SUM(K147:K206)</f>
        <v>0</v>
      </c>
      <c r="L207" s="334"/>
      <c r="M207" s="335"/>
      <c r="N207" s="551">
        <f>SUM(N147:N206)</f>
        <v>0</v>
      </c>
      <c r="O207" s="550"/>
      <c r="P207" s="551">
        <f>SUM(P147:P206)</f>
        <v>0</v>
      </c>
      <c r="Q207" s="335"/>
      <c r="R207" s="335"/>
      <c r="S207" s="335"/>
      <c r="T207" s="203">
        <f>SUM(T147:T206)</f>
        <v>0</v>
      </c>
      <c r="U207" s="203">
        <f>SUM(U147:U206)</f>
        <v>0</v>
      </c>
      <c r="V207" s="551">
        <f>SUM(V147:V206)</f>
        <v>0</v>
      </c>
      <c r="W207" s="551">
        <f>SUM(W147:W206)</f>
        <v>0</v>
      </c>
      <c r="X207" s="203"/>
      <c r="Y207" s="335">
        <f t="shared" si="88"/>
        <v>0</v>
      </c>
      <c r="Z207" s="335">
        <f>IF(Y207="SOIL",(Q207+X207),0)</f>
        <v>0</v>
      </c>
      <c r="AA207" s="335">
        <f>IF(Z207="SOIL",(#REF!+Y207),0)</f>
        <v>0</v>
      </c>
      <c r="AB207" s="685">
        <f>SUM(AB147:AB206)</f>
        <v>0</v>
      </c>
      <c r="AC207" s="682">
        <f>SUM(AC147:AC206)</f>
        <v>0</v>
      </c>
      <c r="AD207" s="551">
        <f>SUM(AD147:AD206)</f>
        <v>0</v>
      </c>
      <c r="AE207" s="551">
        <f>SUM(AE147:AE206)</f>
        <v>0</v>
      </c>
      <c r="AF207" s="336"/>
    </row>
    <row r="208" spans="1:32" ht="13.15" customHeight="1" thickTop="1" thickBot="1">
      <c r="A208" s="679"/>
      <c r="B208" s="667"/>
      <c r="C208" s="668"/>
      <c r="D208" s="668"/>
      <c r="E208" s="669"/>
      <c r="F208" s="669"/>
      <c r="G208" s="669"/>
      <c r="H208" s="669"/>
      <c r="I208" s="669"/>
      <c r="J208" s="669"/>
      <c r="K208" s="669"/>
      <c r="L208" s="669"/>
      <c r="M208" s="669"/>
      <c r="N208" s="669"/>
      <c r="O208" s="669"/>
      <c r="P208" s="669"/>
      <c r="Q208" s="669"/>
      <c r="R208" s="669"/>
      <c r="S208" s="669"/>
      <c r="T208" s="669"/>
      <c r="U208" s="669"/>
      <c r="V208" s="669"/>
      <c r="W208" s="669"/>
      <c r="X208" s="668"/>
      <c r="Y208" s="669"/>
      <c r="Z208" s="669"/>
      <c r="AA208" s="669"/>
      <c r="AB208" s="669"/>
      <c r="AC208" s="708"/>
      <c r="AD208" s="669"/>
      <c r="AE208" s="669"/>
      <c r="AF208" s="670"/>
    </row>
    <row r="209" spans="1:32" ht="21.75" customHeight="1" thickBot="1">
      <c r="A209" s="680"/>
      <c r="B209" s="931" t="s">
        <v>4646</v>
      </c>
      <c r="C209" s="932"/>
      <c r="D209" s="932"/>
      <c r="E209" s="932"/>
      <c r="F209" s="932"/>
      <c r="G209" s="932"/>
      <c r="H209" s="932"/>
      <c r="I209" s="932"/>
      <c r="J209" s="932"/>
      <c r="K209" s="932"/>
      <c r="L209" s="932"/>
      <c r="M209" s="932"/>
      <c r="N209" s="932"/>
      <c r="O209" s="932"/>
      <c r="P209" s="932"/>
      <c r="Q209" s="932"/>
      <c r="R209" s="932"/>
      <c r="S209" s="932"/>
      <c r="T209" s="932"/>
      <c r="U209" s="932"/>
      <c r="V209" s="932"/>
      <c r="W209" s="932"/>
      <c r="X209" s="932"/>
      <c r="Y209" s="932"/>
      <c r="Z209" s="932"/>
      <c r="AA209" s="932"/>
      <c r="AB209" s="932"/>
      <c r="AC209" s="932"/>
      <c r="AD209" s="932"/>
      <c r="AE209" s="932"/>
      <c r="AF209" s="933"/>
    </row>
    <row r="210" spans="1:32" ht="38.25" customHeight="1">
      <c r="A210" s="871" t="s">
        <v>868</v>
      </c>
      <c r="B210" s="878" t="s">
        <v>874</v>
      </c>
      <c r="C210" s="880" t="s">
        <v>4636</v>
      </c>
      <c r="D210" s="880" t="s">
        <v>504</v>
      </c>
      <c r="E210" s="865" t="s">
        <v>875</v>
      </c>
      <c r="F210" s="884" t="s">
        <v>608</v>
      </c>
      <c r="G210" s="865" t="s">
        <v>876</v>
      </c>
      <c r="H210" s="865" t="s">
        <v>877</v>
      </c>
      <c r="I210" s="865" t="s">
        <v>877</v>
      </c>
      <c r="J210" s="863" t="s">
        <v>4637</v>
      </c>
      <c r="K210" s="865" t="s">
        <v>878</v>
      </c>
      <c r="L210" s="875" t="s">
        <v>4917</v>
      </c>
      <c r="M210" s="876"/>
      <c r="N210" s="876"/>
      <c r="O210" s="876"/>
      <c r="P210" s="877"/>
      <c r="Q210" s="885" t="s">
        <v>4644</v>
      </c>
      <c r="R210" s="886"/>
      <c r="S210" s="886"/>
      <c r="T210" s="886"/>
      <c r="U210" s="886"/>
      <c r="V210" s="886"/>
      <c r="W210" s="887"/>
      <c r="X210" s="869" t="s">
        <v>879</v>
      </c>
      <c r="Y210" s="890" t="s">
        <v>537</v>
      </c>
      <c r="Z210" s="888" t="s">
        <v>880</v>
      </c>
      <c r="AA210" s="888" t="s">
        <v>881</v>
      </c>
      <c r="AB210" s="869" t="s">
        <v>4802</v>
      </c>
      <c r="AC210" s="897" t="s">
        <v>4877</v>
      </c>
      <c r="AD210" s="869" t="s">
        <v>4638</v>
      </c>
      <c r="AE210" s="869" t="s">
        <v>4639</v>
      </c>
      <c r="AF210" s="861" t="s">
        <v>869</v>
      </c>
    </row>
    <row r="211" spans="1:32" ht="25.5">
      <c r="A211" s="871"/>
      <c r="B211" s="879"/>
      <c r="C211" s="881"/>
      <c r="D211" s="882"/>
      <c r="E211" s="883"/>
      <c r="F211" s="866"/>
      <c r="G211" s="866"/>
      <c r="H211" s="866"/>
      <c r="I211" s="866"/>
      <c r="J211" s="864"/>
      <c r="K211" s="866"/>
      <c r="L211" s="662" t="s">
        <v>4630</v>
      </c>
      <c r="M211" s="318" t="s">
        <v>882</v>
      </c>
      <c r="N211" s="661" t="s">
        <v>870</v>
      </c>
      <c r="O211" s="318" t="s">
        <v>883</v>
      </c>
      <c r="P211" s="661" t="s">
        <v>871</v>
      </c>
      <c r="Q211" s="662" t="s">
        <v>4630</v>
      </c>
      <c r="R211" s="318" t="s">
        <v>882</v>
      </c>
      <c r="S211" s="319" t="s">
        <v>882</v>
      </c>
      <c r="T211" s="318" t="s">
        <v>870</v>
      </c>
      <c r="U211" s="318" t="s">
        <v>871</v>
      </c>
      <c r="V211" s="555" t="s">
        <v>870</v>
      </c>
      <c r="W211" s="555" t="s">
        <v>871</v>
      </c>
      <c r="X211" s="870"/>
      <c r="Y211" s="891"/>
      <c r="Z211" s="889"/>
      <c r="AA211" s="889"/>
      <c r="AB211" s="881"/>
      <c r="AC211" s="898"/>
      <c r="AD211" s="870"/>
      <c r="AE211" s="870"/>
      <c r="AF211" s="862"/>
    </row>
    <row r="212" spans="1:32">
      <c r="A212" s="677"/>
      <c r="B212" s="665"/>
      <c r="C212" s="320"/>
      <c r="D212" s="367" t="str">
        <f>IF(ISNUMBER($A212),(VLOOKUP($A212,'DE MUTCD Signing Items'!$A$4:$F$2060,2,FALSE)),IF(ISTEXT($A212),(VLOOKUP($A212,'DE MUTCD Signing Items'!$A$4:$F$2060,2,FALSE))," "))</f>
        <v xml:space="preserve"> </v>
      </c>
      <c r="E212" s="321"/>
      <c r="F212" s="367" t="str">
        <f>IF(ISNUMBER($A212),(VLOOKUP($A212,'DE MUTCD Signing Items'!$A$4:$F$2060,3,FALSE)),IF(ISTEXT($A212),(VLOOKUP($A212,'DE MUTCD Signing Items'!$A$4:$F$2060,3,FALSE))," "))</f>
        <v xml:space="preserve"> </v>
      </c>
      <c r="G212" s="548" t="str">
        <f>IF(ISNUMBER($A212),(VLOOKUP($A212,'DE MUTCD Signing Items'!$A$4:$F$2060,4,FALSE)),IF(ISTEXT($A212),(VLOOKUP($A212,'DE MUTCD Signing Items'!$A$4:$F$2060,4,FALSE))," "))</f>
        <v xml:space="preserve"> </v>
      </c>
      <c r="H212" s="548" t="str">
        <f>IF(ISNUMBER($A212),(VLOOKUP($A212,'DE MUTCD Signing Items'!$A$4:$F$2060,5,FALSE)),IF(ISTEXT($A212),(VLOOKUP($A212,'DE MUTCD Signing Items'!$A$4:$F$2060,5,FALSE))," "))</f>
        <v xml:space="preserve"> </v>
      </c>
      <c r="I212" s="558" t="str">
        <f>IF(ISNUMBER($A212),(VLOOKUP($A212,'DE MUTCD Signing Items'!$A$4:$F$2060,6,FALSE)),IF(ISTEXT($A212),(VLOOKUP($A212,'DE MUTCD Signing Items'!$A$4:$F$2060,6,FALSE))," "))</f>
        <v xml:space="preserve"> </v>
      </c>
      <c r="J212" s="318" t="e">
        <f>IF(I212=0,(G212*H212/144)*E212,I212*E212)</f>
        <v>#VALUE!</v>
      </c>
      <c r="K212" s="369" t="str">
        <f t="shared" ref="K212:K271" si="110">IF(ISERROR(IF(OR(L212="REMAIN",L212="REMOVE",L212="REPOSITION",Q212="REMAIN",Q212="REMOVE",Q212="REPOSITION"),"",J212)),"",IF(OR(L212="REMAIN",L212="REMOVE",L212="REPOSITION",Q212="REMAIN",Q212="REMOVE",Q212="REPOSITION"),"",J212))</f>
        <v/>
      </c>
      <c r="L212" s="322"/>
      <c r="M212" s="318" t="b">
        <f>OR(L212="REMOVE", L212="REPOSITION", L212="RENEW")</f>
        <v>0</v>
      </c>
      <c r="N212" s="371">
        <f t="shared" ref="N212:N271" si="111">IF(OR($L212="REMOVE",$L212="REPOSITION",$L212="RENEW"),$E212,0)</f>
        <v>0</v>
      </c>
      <c r="O212" s="372"/>
      <c r="P212" s="371">
        <f t="shared" ref="P212:P271" si="112">IF(OR($L212="REPOSITION",$L212="RENEW",$L212="NEW",$L212="ADD TO ASSEMBLY"),$E212,0)</f>
        <v>0</v>
      </c>
      <c r="Q212" s="323"/>
      <c r="R212" s="318" t="b">
        <f t="shared" ref="R212:R271" si="113">OR(Q212="REMOVE", Q212="REPOSITION", Q212="RENEW")</f>
        <v>0</v>
      </c>
      <c r="S212" s="318">
        <f t="shared" ref="S212" si="114">IF(R212=TRUE, 1,0)</f>
        <v>0</v>
      </c>
      <c r="T212" s="324">
        <f t="shared" ref="T212:T271" si="115">IF(OR($Q212="REMOVE",$Q212="REPOSITION"),$E212*2,0)</f>
        <v>0</v>
      </c>
      <c r="U212" s="324">
        <f t="shared" ref="U212:U271" si="116">IF(OR($Q212="REPOSITION",$Q212="NEW"),$E212*2,0)</f>
        <v>0</v>
      </c>
      <c r="V212" s="376" t="str">
        <f t="shared" ref="V212:V271" si="117">IF(OR(Q212="REMOVE",Q212="REPOSITION",Q212="RENEW"),$J212,"")</f>
        <v/>
      </c>
      <c r="W212" s="376" t="str">
        <f t="shared" ref="W212:W271" si="118">IF(OR(Q212="REPOSITION",Q212="RENEW",Q212="NEW",Q212="ADD TO ASSEMBLY"),$J212,"")</f>
        <v/>
      </c>
      <c r="X212" s="323"/>
      <c r="Y212" s="318">
        <f t="shared" ref="Y212:Y272" si="119">IF(X212="SOIL",(P212+U212),0)</f>
        <v>0</v>
      </c>
      <c r="Z212" s="318">
        <f t="shared" ref="Z212:Z271" si="120">IF(L212="NEW",(P212),0)</f>
        <v>0</v>
      </c>
      <c r="AA212" s="318">
        <f t="shared" ref="AA212:AA271" si="121">IF(Q212="NEW",(U212),0)</f>
        <v>0</v>
      </c>
      <c r="AB212" s="371">
        <f>SUM(Z212:AA212)</f>
        <v>0</v>
      </c>
      <c r="AC212" s="706"/>
      <c r="AD212" s="373">
        <f>IF(X212="EX. CONCRETE",(P212+U212),0)</f>
        <v>0</v>
      </c>
      <c r="AE212" s="373">
        <f t="shared" ref="AE212:AE271" si="122">IF(X212="BITUMINOUS",(P212+U212),0)</f>
        <v>0</v>
      </c>
      <c r="AF212" s="325"/>
    </row>
    <row r="213" spans="1:32">
      <c r="A213" s="677"/>
      <c r="B213" s="665"/>
      <c r="C213" s="320"/>
      <c r="D213" s="367" t="str">
        <f>IF(ISNUMBER($A213),(VLOOKUP($A213,'DE MUTCD Signing Items'!$A$4:$F$2060,2,FALSE)),IF(ISTEXT($A213),(VLOOKUP($A213,'DE MUTCD Signing Items'!$A$4:$F$2060,2,FALSE))," "))</f>
        <v xml:space="preserve"> </v>
      </c>
      <c r="E213" s="321"/>
      <c r="F213" s="367" t="str">
        <f>IF(ISNUMBER($A213),(VLOOKUP($A213,'DE MUTCD Signing Items'!$A$4:$F$2060,3,FALSE)),IF(ISTEXT($A213),(VLOOKUP($A213,'DE MUTCD Signing Items'!$A$4:$F$2060,3,FALSE))," "))</f>
        <v xml:space="preserve"> </v>
      </c>
      <c r="G213" s="548" t="str">
        <f>IF(ISNUMBER($A213),(VLOOKUP($A213,'DE MUTCD Signing Items'!$A$4:$F$2060,4,FALSE)),IF(ISTEXT($A213),(VLOOKUP($A213,'DE MUTCD Signing Items'!$A$4:$F$2060,4,FALSE))," "))</f>
        <v xml:space="preserve"> </v>
      </c>
      <c r="H213" s="548" t="str">
        <f>IF(ISNUMBER($A213),(VLOOKUP($A213,'DE MUTCD Signing Items'!$A$4:$F$2060,5,FALSE)),IF(ISTEXT($A213),(VLOOKUP($A213,'DE MUTCD Signing Items'!$A$4:$F$2060,5,FALSE))," "))</f>
        <v xml:space="preserve"> </v>
      </c>
      <c r="I213" s="558" t="str">
        <f>IF(ISNUMBER($A213),(VLOOKUP($A213,'DE MUTCD Signing Items'!$A$4:$F$2060,6,FALSE)),IF(ISTEXT($A213),(VLOOKUP($A213,'DE MUTCD Signing Items'!$A$4:$F$2060,6,FALSE))," "))</f>
        <v xml:space="preserve"> </v>
      </c>
      <c r="J213" s="318" t="e">
        <f t="shared" ref="J213:J271" si="123">IF(I213=0,(G213*H213/144)*E213,I213*E213)</f>
        <v>#VALUE!</v>
      </c>
      <c r="K213" s="369" t="str">
        <f t="shared" si="110"/>
        <v/>
      </c>
      <c r="L213" s="322"/>
      <c r="M213" s="318" t="b">
        <f t="shared" ref="M213:M270" si="124">OR(L213="REMOVE", L213="REPOSITION", L213="RENEW")</f>
        <v>0</v>
      </c>
      <c r="N213" s="373">
        <f t="shared" si="111"/>
        <v>0</v>
      </c>
      <c r="O213" s="372"/>
      <c r="P213" s="371">
        <f t="shared" si="112"/>
        <v>0</v>
      </c>
      <c r="Q213" s="323"/>
      <c r="R213" s="318" t="b">
        <f t="shared" si="113"/>
        <v>0</v>
      </c>
      <c r="S213" s="318">
        <f>IF(R213=TRUE, 1,0)</f>
        <v>0</v>
      </c>
      <c r="T213" s="324">
        <f t="shared" si="115"/>
        <v>0</v>
      </c>
      <c r="U213" s="324">
        <f t="shared" si="116"/>
        <v>0</v>
      </c>
      <c r="V213" s="376" t="str">
        <f t="shared" si="117"/>
        <v/>
      </c>
      <c r="W213" s="376" t="str">
        <f t="shared" si="118"/>
        <v/>
      </c>
      <c r="X213" s="323"/>
      <c r="Y213" s="318">
        <f t="shared" si="119"/>
        <v>0</v>
      </c>
      <c r="Z213" s="318">
        <f t="shared" si="120"/>
        <v>0</v>
      </c>
      <c r="AA213" s="318">
        <f t="shared" si="121"/>
        <v>0</v>
      </c>
      <c r="AB213" s="371">
        <f t="shared" ref="AB213:AB271" si="125">SUM(Z213:AA213)</f>
        <v>0</v>
      </c>
      <c r="AC213" s="706"/>
      <c r="AD213" s="373">
        <f t="shared" ref="AD213:AD271" si="126">IF(X213="EX. CONCRETE",(P213+U213),0)</f>
        <v>0</v>
      </c>
      <c r="AE213" s="373">
        <f t="shared" si="122"/>
        <v>0</v>
      </c>
      <c r="AF213" s="325"/>
    </row>
    <row r="214" spans="1:32">
      <c r="A214" s="677"/>
      <c r="B214" s="665"/>
      <c r="C214" s="320"/>
      <c r="D214" s="367" t="str">
        <f>IF(ISNUMBER($A214),(VLOOKUP($A214,'DE MUTCD Signing Items'!$A$4:$F$2060,2,FALSE)),IF(ISTEXT($A214),(VLOOKUP($A214,'DE MUTCD Signing Items'!$A$4:$F$2060,2,FALSE))," "))</f>
        <v xml:space="preserve"> </v>
      </c>
      <c r="E214" s="321"/>
      <c r="F214" s="367" t="str">
        <f>IF(ISNUMBER($A214),(VLOOKUP($A214,'DE MUTCD Signing Items'!$A$4:$F$2060,3,FALSE)),IF(ISTEXT($A214),(VLOOKUP($A214,'DE MUTCD Signing Items'!$A$4:$F$2060,3,FALSE))," "))</f>
        <v xml:space="preserve"> </v>
      </c>
      <c r="G214" s="548" t="str">
        <f>IF(ISNUMBER($A214),(VLOOKUP($A214,'DE MUTCD Signing Items'!$A$4:$F$2060,4,FALSE)),IF(ISTEXT($A214),(VLOOKUP($A214,'DE MUTCD Signing Items'!$A$4:$F$2060,4,FALSE))," "))</f>
        <v xml:space="preserve"> </v>
      </c>
      <c r="H214" s="548" t="str">
        <f>IF(ISNUMBER($A214),(VLOOKUP($A214,'DE MUTCD Signing Items'!$A$4:$F$2060,5,FALSE)),IF(ISTEXT($A214),(VLOOKUP($A214,'DE MUTCD Signing Items'!$A$4:$F$2060,5,FALSE))," "))</f>
        <v xml:space="preserve"> </v>
      </c>
      <c r="I214" s="558" t="str">
        <f>IF(ISNUMBER($A214),(VLOOKUP($A214,'DE MUTCD Signing Items'!$A$4:$F$2060,6,FALSE)),IF(ISTEXT($A214),(VLOOKUP($A214,'DE MUTCD Signing Items'!$A$4:$F$2060,6,FALSE))," "))</f>
        <v xml:space="preserve"> </v>
      </c>
      <c r="J214" s="318" t="e">
        <f t="shared" si="123"/>
        <v>#VALUE!</v>
      </c>
      <c r="K214" s="369" t="str">
        <f t="shared" si="110"/>
        <v/>
      </c>
      <c r="L214" s="322"/>
      <c r="M214" s="318" t="b">
        <f t="shared" si="124"/>
        <v>0</v>
      </c>
      <c r="N214" s="373">
        <f t="shared" si="111"/>
        <v>0</v>
      </c>
      <c r="O214" s="372"/>
      <c r="P214" s="371">
        <f t="shared" si="112"/>
        <v>0</v>
      </c>
      <c r="Q214" s="323"/>
      <c r="R214" s="318" t="b">
        <f t="shared" si="113"/>
        <v>0</v>
      </c>
      <c r="S214" s="318">
        <f t="shared" ref="S214:S271" si="127">IF(R214=TRUE, 1,0)</f>
        <v>0</v>
      </c>
      <c r="T214" s="324">
        <f t="shared" si="115"/>
        <v>0</v>
      </c>
      <c r="U214" s="324">
        <f t="shared" si="116"/>
        <v>0</v>
      </c>
      <c r="V214" s="376" t="str">
        <f t="shared" si="117"/>
        <v/>
      </c>
      <c r="W214" s="376" t="str">
        <f t="shared" si="118"/>
        <v/>
      </c>
      <c r="X214" s="323"/>
      <c r="Y214" s="318">
        <f t="shared" si="119"/>
        <v>0</v>
      </c>
      <c r="Z214" s="318">
        <f t="shared" si="120"/>
        <v>0</v>
      </c>
      <c r="AA214" s="318">
        <f t="shared" si="121"/>
        <v>0</v>
      </c>
      <c r="AB214" s="371">
        <f t="shared" si="125"/>
        <v>0</v>
      </c>
      <c r="AC214" s="706"/>
      <c r="AD214" s="373">
        <f t="shared" si="126"/>
        <v>0</v>
      </c>
      <c r="AE214" s="373">
        <f t="shared" si="122"/>
        <v>0</v>
      </c>
      <c r="AF214" s="325"/>
    </row>
    <row r="215" spans="1:32">
      <c r="A215" s="677"/>
      <c r="B215" s="665"/>
      <c r="C215" s="320"/>
      <c r="D215" s="367" t="str">
        <f>IF(ISNUMBER($A215),(VLOOKUP($A215,'DE MUTCD Signing Items'!$A$4:$F$2060,2,FALSE)),IF(ISTEXT($A215),(VLOOKUP($A215,'DE MUTCD Signing Items'!$A$4:$F$2060,2,FALSE))," "))</f>
        <v xml:space="preserve"> </v>
      </c>
      <c r="E215" s="321"/>
      <c r="F215" s="367" t="str">
        <f>IF(ISNUMBER($A215),(VLOOKUP($A215,'DE MUTCD Signing Items'!$A$4:$F$2060,3,FALSE)),IF(ISTEXT($A215),(VLOOKUP($A215,'DE MUTCD Signing Items'!$A$4:$F$2060,3,FALSE))," "))</f>
        <v xml:space="preserve"> </v>
      </c>
      <c r="G215" s="548" t="str">
        <f>IF(ISNUMBER($A215),(VLOOKUP($A215,'DE MUTCD Signing Items'!$A$4:$F$2060,4,FALSE)),IF(ISTEXT($A215),(VLOOKUP($A215,'DE MUTCD Signing Items'!$A$4:$F$2060,4,FALSE))," "))</f>
        <v xml:space="preserve"> </v>
      </c>
      <c r="H215" s="548" t="str">
        <f>IF(ISNUMBER($A215),(VLOOKUP($A215,'DE MUTCD Signing Items'!$A$4:$F$2060,5,FALSE)),IF(ISTEXT($A215),(VLOOKUP($A215,'DE MUTCD Signing Items'!$A$4:$F$2060,5,FALSE))," "))</f>
        <v xml:space="preserve"> </v>
      </c>
      <c r="I215" s="558" t="str">
        <f>IF(ISNUMBER($A215),(VLOOKUP($A215,'DE MUTCD Signing Items'!$A$4:$F$2060,6,FALSE)),IF(ISTEXT($A215),(VLOOKUP($A215,'DE MUTCD Signing Items'!$A$4:$F$2060,6,FALSE))," "))</f>
        <v xml:space="preserve"> </v>
      </c>
      <c r="J215" s="318" t="e">
        <f t="shared" si="123"/>
        <v>#VALUE!</v>
      </c>
      <c r="K215" s="369" t="str">
        <f t="shared" si="110"/>
        <v/>
      </c>
      <c r="L215" s="322"/>
      <c r="M215" s="318" t="b">
        <f t="shared" si="124"/>
        <v>0</v>
      </c>
      <c r="N215" s="373">
        <f t="shared" si="111"/>
        <v>0</v>
      </c>
      <c r="O215" s="372"/>
      <c r="P215" s="371">
        <f t="shared" si="112"/>
        <v>0</v>
      </c>
      <c r="Q215" s="323"/>
      <c r="R215" s="318" t="b">
        <f t="shared" si="113"/>
        <v>0</v>
      </c>
      <c r="S215" s="318">
        <f t="shared" si="127"/>
        <v>0</v>
      </c>
      <c r="T215" s="324">
        <f t="shared" si="115"/>
        <v>0</v>
      </c>
      <c r="U215" s="324">
        <f t="shared" si="116"/>
        <v>0</v>
      </c>
      <c r="V215" s="376" t="str">
        <f t="shared" si="117"/>
        <v/>
      </c>
      <c r="W215" s="376" t="str">
        <f t="shared" si="118"/>
        <v/>
      </c>
      <c r="X215" s="323"/>
      <c r="Y215" s="318">
        <f t="shared" si="119"/>
        <v>0</v>
      </c>
      <c r="Z215" s="318">
        <f t="shared" si="120"/>
        <v>0</v>
      </c>
      <c r="AA215" s="318">
        <f t="shared" si="121"/>
        <v>0</v>
      </c>
      <c r="AB215" s="371">
        <f t="shared" si="125"/>
        <v>0</v>
      </c>
      <c r="AC215" s="706"/>
      <c r="AD215" s="373">
        <f t="shared" si="126"/>
        <v>0</v>
      </c>
      <c r="AE215" s="373">
        <f t="shared" si="122"/>
        <v>0</v>
      </c>
      <c r="AF215" s="325"/>
    </row>
    <row r="216" spans="1:32">
      <c r="A216" s="677"/>
      <c r="B216" s="665"/>
      <c r="C216" s="320"/>
      <c r="D216" s="367" t="str">
        <f>IF(ISNUMBER($A216),(VLOOKUP($A216,'DE MUTCD Signing Items'!$A$4:$F$2060,2,FALSE)),IF(ISTEXT($A216),(VLOOKUP($A216,'DE MUTCD Signing Items'!$A$4:$F$2060,2,FALSE))," "))</f>
        <v xml:space="preserve"> </v>
      </c>
      <c r="E216" s="321"/>
      <c r="F216" s="367" t="str">
        <f>IF(ISNUMBER($A216),(VLOOKUP($A216,'DE MUTCD Signing Items'!$A$4:$F$2060,3,FALSE)),IF(ISTEXT($A216),(VLOOKUP($A216,'DE MUTCD Signing Items'!$A$4:$F$2060,3,FALSE))," "))</f>
        <v xml:space="preserve"> </v>
      </c>
      <c r="G216" s="548" t="str">
        <f>IF(ISNUMBER($A216),(VLOOKUP($A216,'DE MUTCD Signing Items'!$A$4:$F$2060,4,FALSE)),IF(ISTEXT($A216),(VLOOKUP($A216,'DE MUTCD Signing Items'!$A$4:$F$2060,4,FALSE))," "))</f>
        <v xml:space="preserve"> </v>
      </c>
      <c r="H216" s="548" t="str">
        <f>IF(ISNUMBER($A216),(VLOOKUP($A216,'DE MUTCD Signing Items'!$A$4:$F$2060,5,FALSE)),IF(ISTEXT($A216),(VLOOKUP($A216,'DE MUTCD Signing Items'!$A$4:$F$2060,5,FALSE))," "))</f>
        <v xml:space="preserve"> </v>
      </c>
      <c r="I216" s="558" t="str">
        <f>IF(ISNUMBER($A216),(VLOOKUP($A216,'DE MUTCD Signing Items'!$A$4:$F$2060,6,FALSE)),IF(ISTEXT($A216),(VLOOKUP($A216,'DE MUTCD Signing Items'!$A$4:$F$2060,6,FALSE))," "))</f>
        <v xml:space="preserve"> </v>
      </c>
      <c r="J216" s="318" t="e">
        <f t="shared" si="123"/>
        <v>#VALUE!</v>
      </c>
      <c r="K216" s="369" t="str">
        <f t="shared" si="110"/>
        <v/>
      </c>
      <c r="L216" s="322"/>
      <c r="M216" s="318" t="b">
        <f t="shared" si="124"/>
        <v>0</v>
      </c>
      <c r="N216" s="373">
        <f t="shared" si="111"/>
        <v>0</v>
      </c>
      <c r="O216" s="372"/>
      <c r="P216" s="371">
        <f t="shared" si="112"/>
        <v>0</v>
      </c>
      <c r="Q216" s="323"/>
      <c r="R216" s="318" t="b">
        <f t="shared" si="113"/>
        <v>0</v>
      </c>
      <c r="S216" s="318">
        <f t="shared" si="127"/>
        <v>0</v>
      </c>
      <c r="T216" s="324">
        <f t="shared" si="115"/>
        <v>0</v>
      </c>
      <c r="U216" s="324">
        <f t="shared" si="116"/>
        <v>0</v>
      </c>
      <c r="V216" s="376" t="str">
        <f t="shared" si="117"/>
        <v/>
      </c>
      <c r="W216" s="376" t="str">
        <f t="shared" si="118"/>
        <v/>
      </c>
      <c r="X216" s="323"/>
      <c r="Y216" s="318">
        <f t="shared" si="119"/>
        <v>0</v>
      </c>
      <c r="Z216" s="318">
        <f t="shared" si="120"/>
        <v>0</v>
      </c>
      <c r="AA216" s="318">
        <f t="shared" si="121"/>
        <v>0</v>
      </c>
      <c r="AB216" s="371">
        <f t="shared" si="125"/>
        <v>0</v>
      </c>
      <c r="AC216" s="706"/>
      <c r="AD216" s="373">
        <f t="shared" si="126"/>
        <v>0</v>
      </c>
      <c r="AE216" s="373">
        <f t="shared" si="122"/>
        <v>0</v>
      </c>
      <c r="AF216" s="325"/>
    </row>
    <row r="217" spans="1:32">
      <c r="A217" s="677"/>
      <c r="B217" s="665"/>
      <c r="C217" s="320"/>
      <c r="D217" s="367" t="str">
        <f>IF(ISNUMBER($A217),(VLOOKUP($A217,'DE MUTCD Signing Items'!$A$4:$F$2060,2,FALSE)),IF(ISTEXT($A217),(VLOOKUP($A217,'DE MUTCD Signing Items'!$A$4:$F$2060,2,FALSE))," "))</f>
        <v xml:space="preserve"> </v>
      </c>
      <c r="E217" s="321"/>
      <c r="F217" s="367" t="str">
        <f>IF(ISNUMBER($A217),(VLOOKUP($A217,'DE MUTCD Signing Items'!$A$4:$F$2060,3,FALSE)),IF(ISTEXT($A217),(VLOOKUP($A217,'DE MUTCD Signing Items'!$A$4:$F$2060,3,FALSE))," "))</f>
        <v xml:space="preserve"> </v>
      </c>
      <c r="G217" s="548" t="str">
        <f>IF(ISNUMBER($A217),(VLOOKUP($A217,'DE MUTCD Signing Items'!$A$4:$F$2060,4,FALSE)),IF(ISTEXT($A217),(VLOOKUP($A217,'DE MUTCD Signing Items'!$A$4:$F$2060,4,FALSE))," "))</f>
        <v xml:space="preserve"> </v>
      </c>
      <c r="H217" s="548" t="str">
        <f>IF(ISNUMBER($A217),(VLOOKUP($A217,'DE MUTCD Signing Items'!$A$4:$F$2060,5,FALSE)),IF(ISTEXT($A217),(VLOOKUP($A217,'DE MUTCD Signing Items'!$A$4:$F$2060,5,FALSE))," "))</f>
        <v xml:space="preserve"> </v>
      </c>
      <c r="I217" s="558" t="str">
        <f>IF(ISNUMBER($A217),(VLOOKUP($A217,'DE MUTCD Signing Items'!$A$4:$F$2060,6,FALSE)),IF(ISTEXT($A217),(VLOOKUP($A217,'DE MUTCD Signing Items'!$A$4:$F$2060,6,FALSE))," "))</f>
        <v xml:space="preserve"> </v>
      </c>
      <c r="J217" s="318" t="e">
        <f t="shared" si="123"/>
        <v>#VALUE!</v>
      </c>
      <c r="K217" s="369" t="str">
        <f t="shared" si="110"/>
        <v/>
      </c>
      <c r="L217" s="322"/>
      <c r="M217" s="318" t="b">
        <f t="shared" si="124"/>
        <v>0</v>
      </c>
      <c r="N217" s="373">
        <f t="shared" si="111"/>
        <v>0</v>
      </c>
      <c r="O217" s="372"/>
      <c r="P217" s="371">
        <f t="shared" si="112"/>
        <v>0</v>
      </c>
      <c r="Q217" s="323"/>
      <c r="R217" s="318" t="b">
        <f t="shared" si="113"/>
        <v>0</v>
      </c>
      <c r="S217" s="318">
        <f t="shared" si="127"/>
        <v>0</v>
      </c>
      <c r="T217" s="324">
        <f t="shared" si="115"/>
        <v>0</v>
      </c>
      <c r="U217" s="324">
        <f t="shared" si="116"/>
        <v>0</v>
      </c>
      <c r="V217" s="376" t="str">
        <f t="shared" si="117"/>
        <v/>
      </c>
      <c r="W217" s="376" t="str">
        <f t="shared" si="118"/>
        <v/>
      </c>
      <c r="X217" s="323"/>
      <c r="Y217" s="318">
        <f t="shared" si="119"/>
        <v>0</v>
      </c>
      <c r="Z217" s="318">
        <f t="shared" si="120"/>
        <v>0</v>
      </c>
      <c r="AA217" s="318">
        <f t="shared" si="121"/>
        <v>0</v>
      </c>
      <c r="AB217" s="371">
        <f t="shared" si="125"/>
        <v>0</v>
      </c>
      <c r="AC217" s="706"/>
      <c r="AD217" s="373">
        <f t="shared" si="126"/>
        <v>0</v>
      </c>
      <c r="AE217" s="373">
        <f t="shared" si="122"/>
        <v>0</v>
      </c>
      <c r="AF217" s="325"/>
    </row>
    <row r="218" spans="1:32">
      <c r="A218" s="677"/>
      <c r="B218" s="665"/>
      <c r="C218" s="320"/>
      <c r="D218" s="367" t="str">
        <f>IF(ISNUMBER($A218),(VLOOKUP($A218,'DE MUTCD Signing Items'!$A$4:$F$2060,2,FALSE)),IF(ISTEXT($A218),(VLOOKUP($A218,'DE MUTCD Signing Items'!$A$4:$F$2060,2,FALSE))," "))</f>
        <v xml:space="preserve"> </v>
      </c>
      <c r="E218" s="321"/>
      <c r="F218" s="367" t="str">
        <f>IF(ISNUMBER($A218),(VLOOKUP($A218,'DE MUTCD Signing Items'!$A$4:$F$2060,3,FALSE)),IF(ISTEXT($A218),(VLOOKUP($A218,'DE MUTCD Signing Items'!$A$4:$F$2060,3,FALSE))," "))</f>
        <v xml:space="preserve"> </v>
      </c>
      <c r="G218" s="548" t="str">
        <f>IF(ISNUMBER($A218),(VLOOKUP($A218,'DE MUTCD Signing Items'!$A$4:$F$2060,4,FALSE)),IF(ISTEXT($A218),(VLOOKUP($A218,'DE MUTCD Signing Items'!$A$4:$F$2060,4,FALSE))," "))</f>
        <v xml:space="preserve"> </v>
      </c>
      <c r="H218" s="548" t="str">
        <f>IF(ISNUMBER($A218),(VLOOKUP($A218,'DE MUTCD Signing Items'!$A$4:$F$2060,5,FALSE)),IF(ISTEXT($A218),(VLOOKUP($A218,'DE MUTCD Signing Items'!$A$4:$F$2060,5,FALSE))," "))</f>
        <v xml:space="preserve"> </v>
      </c>
      <c r="I218" s="558" t="str">
        <f>IF(ISNUMBER($A218),(VLOOKUP($A218,'DE MUTCD Signing Items'!$A$4:$F$2060,6,FALSE)),IF(ISTEXT($A218),(VLOOKUP($A218,'DE MUTCD Signing Items'!$A$4:$F$2060,6,FALSE))," "))</f>
        <v xml:space="preserve"> </v>
      </c>
      <c r="J218" s="318" t="e">
        <f t="shared" si="123"/>
        <v>#VALUE!</v>
      </c>
      <c r="K218" s="369" t="str">
        <f t="shared" si="110"/>
        <v/>
      </c>
      <c r="L218" s="322"/>
      <c r="M218" s="318" t="b">
        <f t="shared" si="124"/>
        <v>0</v>
      </c>
      <c r="N218" s="373">
        <f t="shared" si="111"/>
        <v>0</v>
      </c>
      <c r="O218" s="372"/>
      <c r="P218" s="371">
        <f t="shared" si="112"/>
        <v>0</v>
      </c>
      <c r="Q218" s="323"/>
      <c r="R218" s="318" t="b">
        <f t="shared" si="113"/>
        <v>0</v>
      </c>
      <c r="S218" s="318">
        <f t="shared" si="127"/>
        <v>0</v>
      </c>
      <c r="T218" s="324">
        <f t="shared" si="115"/>
        <v>0</v>
      </c>
      <c r="U218" s="324">
        <f t="shared" si="116"/>
        <v>0</v>
      </c>
      <c r="V218" s="376" t="str">
        <f t="shared" si="117"/>
        <v/>
      </c>
      <c r="W218" s="376" t="str">
        <f t="shared" si="118"/>
        <v/>
      </c>
      <c r="X218" s="323"/>
      <c r="Y218" s="318">
        <f t="shared" si="119"/>
        <v>0</v>
      </c>
      <c r="Z218" s="318">
        <f t="shared" si="120"/>
        <v>0</v>
      </c>
      <c r="AA218" s="318">
        <f t="shared" si="121"/>
        <v>0</v>
      </c>
      <c r="AB218" s="371">
        <f t="shared" si="125"/>
        <v>0</v>
      </c>
      <c r="AC218" s="706"/>
      <c r="AD218" s="373">
        <f t="shared" si="126"/>
        <v>0</v>
      </c>
      <c r="AE218" s="373">
        <f t="shared" si="122"/>
        <v>0</v>
      </c>
      <c r="AF218" s="325"/>
    </row>
    <row r="219" spans="1:32">
      <c r="A219" s="677"/>
      <c r="B219" s="665"/>
      <c r="C219" s="320"/>
      <c r="D219" s="367" t="str">
        <f>IF(ISNUMBER($A219),(VLOOKUP($A219,'DE MUTCD Signing Items'!$A$4:$F$2060,2,FALSE)),IF(ISTEXT($A219),(VLOOKUP($A219,'DE MUTCD Signing Items'!$A$4:$F$2060,2,FALSE))," "))</f>
        <v xml:space="preserve"> </v>
      </c>
      <c r="E219" s="321"/>
      <c r="F219" s="367" t="str">
        <f>IF(ISNUMBER($A219),(VLOOKUP($A219,'DE MUTCD Signing Items'!$A$4:$F$2060,3,FALSE)),IF(ISTEXT($A219),(VLOOKUP($A219,'DE MUTCD Signing Items'!$A$4:$F$2060,3,FALSE))," "))</f>
        <v xml:space="preserve"> </v>
      </c>
      <c r="G219" s="548" t="str">
        <f>IF(ISNUMBER($A219),(VLOOKUP($A219,'DE MUTCD Signing Items'!$A$4:$F$2060,4,FALSE)),IF(ISTEXT($A219),(VLOOKUP($A219,'DE MUTCD Signing Items'!$A$4:$F$2060,4,FALSE))," "))</f>
        <v xml:space="preserve"> </v>
      </c>
      <c r="H219" s="548" t="str">
        <f>IF(ISNUMBER($A219),(VLOOKUP($A219,'DE MUTCD Signing Items'!$A$4:$F$2060,5,FALSE)),IF(ISTEXT($A219),(VLOOKUP($A219,'DE MUTCD Signing Items'!$A$4:$F$2060,5,FALSE))," "))</f>
        <v xml:space="preserve"> </v>
      </c>
      <c r="I219" s="558" t="str">
        <f>IF(ISNUMBER($A219),(VLOOKUP($A219,'DE MUTCD Signing Items'!$A$4:$F$2060,6,FALSE)),IF(ISTEXT($A219),(VLOOKUP($A219,'DE MUTCD Signing Items'!$A$4:$F$2060,6,FALSE))," "))</f>
        <v xml:space="preserve"> </v>
      </c>
      <c r="J219" s="318" t="e">
        <f t="shared" si="123"/>
        <v>#VALUE!</v>
      </c>
      <c r="K219" s="369" t="str">
        <f t="shared" si="110"/>
        <v/>
      </c>
      <c r="L219" s="322"/>
      <c r="M219" s="318" t="b">
        <f t="shared" si="124"/>
        <v>0</v>
      </c>
      <c r="N219" s="373">
        <f t="shared" si="111"/>
        <v>0</v>
      </c>
      <c r="O219" s="372"/>
      <c r="P219" s="371">
        <f t="shared" si="112"/>
        <v>0</v>
      </c>
      <c r="Q219" s="323"/>
      <c r="R219" s="318" t="b">
        <f t="shared" si="113"/>
        <v>0</v>
      </c>
      <c r="S219" s="318">
        <f t="shared" si="127"/>
        <v>0</v>
      </c>
      <c r="T219" s="324">
        <f t="shared" si="115"/>
        <v>0</v>
      </c>
      <c r="U219" s="324">
        <f t="shared" si="116"/>
        <v>0</v>
      </c>
      <c r="V219" s="376" t="str">
        <f t="shared" si="117"/>
        <v/>
      </c>
      <c r="W219" s="376" t="str">
        <f t="shared" si="118"/>
        <v/>
      </c>
      <c r="X219" s="323"/>
      <c r="Y219" s="318">
        <f t="shared" si="119"/>
        <v>0</v>
      </c>
      <c r="Z219" s="318">
        <f t="shared" si="120"/>
        <v>0</v>
      </c>
      <c r="AA219" s="318">
        <f t="shared" si="121"/>
        <v>0</v>
      </c>
      <c r="AB219" s="371">
        <f t="shared" si="125"/>
        <v>0</v>
      </c>
      <c r="AC219" s="706"/>
      <c r="AD219" s="373">
        <f t="shared" si="126"/>
        <v>0</v>
      </c>
      <c r="AE219" s="373">
        <f t="shared" si="122"/>
        <v>0</v>
      </c>
      <c r="AF219" s="325"/>
    </row>
    <row r="220" spans="1:32">
      <c r="A220" s="677"/>
      <c r="B220" s="665"/>
      <c r="C220" s="320"/>
      <c r="D220" s="367" t="str">
        <f>IF(ISNUMBER($A220),(VLOOKUP($A220,'DE MUTCD Signing Items'!$A$4:$F$2060,2,FALSE)),IF(ISTEXT($A220),(VLOOKUP($A220,'DE MUTCD Signing Items'!$A$4:$F$2060,2,FALSE))," "))</f>
        <v xml:space="preserve"> </v>
      </c>
      <c r="E220" s="321"/>
      <c r="F220" s="367" t="str">
        <f>IF(ISNUMBER($A220),(VLOOKUP($A220,'DE MUTCD Signing Items'!$A$4:$F$2060,3,FALSE)),IF(ISTEXT($A220),(VLOOKUP($A220,'DE MUTCD Signing Items'!$A$4:$F$2060,3,FALSE))," "))</f>
        <v xml:space="preserve"> </v>
      </c>
      <c r="G220" s="548" t="str">
        <f>IF(ISNUMBER($A220),(VLOOKUP($A220,'DE MUTCD Signing Items'!$A$4:$F$2060,4,FALSE)),IF(ISTEXT($A220),(VLOOKUP($A220,'DE MUTCD Signing Items'!$A$4:$F$2060,4,FALSE))," "))</f>
        <v xml:space="preserve"> </v>
      </c>
      <c r="H220" s="548" t="str">
        <f>IF(ISNUMBER($A220),(VLOOKUP($A220,'DE MUTCD Signing Items'!$A$4:$F$2060,5,FALSE)),IF(ISTEXT($A220),(VLOOKUP($A220,'DE MUTCD Signing Items'!$A$4:$F$2060,5,FALSE))," "))</f>
        <v xml:space="preserve"> </v>
      </c>
      <c r="I220" s="558" t="str">
        <f>IF(ISNUMBER($A220),(VLOOKUP($A220,'DE MUTCD Signing Items'!$A$4:$F$2060,6,FALSE)),IF(ISTEXT($A220),(VLOOKUP($A220,'DE MUTCD Signing Items'!$A$4:$F$2060,6,FALSE))," "))</f>
        <v xml:space="preserve"> </v>
      </c>
      <c r="J220" s="318" t="e">
        <f t="shared" si="123"/>
        <v>#VALUE!</v>
      </c>
      <c r="K220" s="369" t="str">
        <f t="shared" si="110"/>
        <v/>
      </c>
      <c r="L220" s="322"/>
      <c r="M220" s="318" t="b">
        <f t="shared" si="124"/>
        <v>0</v>
      </c>
      <c r="N220" s="373">
        <f t="shared" si="111"/>
        <v>0</v>
      </c>
      <c r="O220" s="372"/>
      <c r="P220" s="371">
        <f t="shared" si="112"/>
        <v>0</v>
      </c>
      <c r="Q220" s="323"/>
      <c r="R220" s="318" t="b">
        <f t="shared" si="113"/>
        <v>0</v>
      </c>
      <c r="S220" s="318">
        <f t="shared" si="127"/>
        <v>0</v>
      </c>
      <c r="T220" s="324">
        <f t="shared" si="115"/>
        <v>0</v>
      </c>
      <c r="U220" s="324">
        <f t="shared" si="116"/>
        <v>0</v>
      </c>
      <c r="V220" s="376" t="str">
        <f t="shared" si="117"/>
        <v/>
      </c>
      <c r="W220" s="376" t="str">
        <f t="shared" si="118"/>
        <v/>
      </c>
      <c r="X220" s="323"/>
      <c r="Y220" s="318">
        <f t="shared" si="119"/>
        <v>0</v>
      </c>
      <c r="Z220" s="318">
        <f t="shared" si="120"/>
        <v>0</v>
      </c>
      <c r="AA220" s="318">
        <f t="shared" si="121"/>
        <v>0</v>
      </c>
      <c r="AB220" s="371">
        <f t="shared" si="125"/>
        <v>0</v>
      </c>
      <c r="AC220" s="706"/>
      <c r="AD220" s="373">
        <f t="shared" si="126"/>
        <v>0</v>
      </c>
      <c r="AE220" s="373">
        <f t="shared" si="122"/>
        <v>0</v>
      </c>
      <c r="AF220" s="325"/>
    </row>
    <row r="221" spans="1:32">
      <c r="A221" s="677"/>
      <c r="B221" s="665"/>
      <c r="C221" s="320"/>
      <c r="D221" s="367" t="str">
        <f>IF(ISNUMBER($A221),(VLOOKUP($A221,'DE MUTCD Signing Items'!$A$4:$F$2060,2,FALSE)),IF(ISTEXT($A221),(VLOOKUP($A221,'DE MUTCD Signing Items'!$A$4:$F$2060,2,FALSE))," "))</f>
        <v xml:space="preserve"> </v>
      </c>
      <c r="E221" s="321"/>
      <c r="F221" s="367" t="str">
        <f>IF(ISNUMBER($A221),(VLOOKUP($A221,'DE MUTCD Signing Items'!$A$4:$F$2060,3,FALSE)),IF(ISTEXT($A221),(VLOOKUP($A221,'DE MUTCD Signing Items'!$A$4:$F$2060,3,FALSE))," "))</f>
        <v xml:space="preserve"> </v>
      </c>
      <c r="G221" s="548" t="str">
        <f>IF(ISNUMBER($A221),(VLOOKUP($A221,'DE MUTCD Signing Items'!$A$4:$F$2060,4,FALSE)),IF(ISTEXT($A221),(VLOOKUP($A221,'DE MUTCD Signing Items'!$A$4:$F$2060,4,FALSE))," "))</f>
        <v xml:space="preserve"> </v>
      </c>
      <c r="H221" s="548" t="str">
        <f>IF(ISNUMBER($A221),(VLOOKUP($A221,'DE MUTCD Signing Items'!$A$4:$F$2060,5,FALSE)),IF(ISTEXT($A221),(VLOOKUP($A221,'DE MUTCD Signing Items'!$A$4:$F$2060,5,FALSE))," "))</f>
        <v xml:space="preserve"> </v>
      </c>
      <c r="I221" s="558" t="str">
        <f>IF(ISNUMBER($A221),(VLOOKUP($A221,'DE MUTCD Signing Items'!$A$4:$F$2060,6,FALSE)),IF(ISTEXT($A221),(VLOOKUP($A221,'DE MUTCD Signing Items'!$A$4:$F$2060,6,FALSE))," "))</f>
        <v xml:space="preserve"> </v>
      </c>
      <c r="J221" s="318" t="e">
        <f t="shared" ref="J221:J240" si="128">IF(I221=0,(G221*H221/144)*E221,I221*E221)</f>
        <v>#VALUE!</v>
      </c>
      <c r="K221" s="369" t="str">
        <f t="shared" ref="K221:K240" si="129">IF(ISERROR(IF(OR(L221="REMAIN",L221="REMOVE",L221="REPOSITION",Q221="REMAIN",Q221="REMOVE",Q221="REPOSITION"),"",J221)),"",IF(OR(L221="REMAIN",L221="REMOVE",L221="REPOSITION",Q221="REMAIN",Q221="REMOVE",Q221="REPOSITION"),"",J221))</f>
        <v/>
      </c>
      <c r="L221" s="322"/>
      <c r="M221" s="318" t="b">
        <f t="shared" ref="M221:M240" si="130">OR(L221="REMOVE", L221="REPOSITION", L221="RENEW")</f>
        <v>0</v>
      </c>
      <c r="N221" s="373">
        <f t="shared" si="111"/>
        <v>0</v>
      </c>
      <c r="O221" s="372"/>
      <c r="P221" s="371">
        <f t="shared" si="112"/>
        <v>0</v>
      </c>
      <c r="Q221" s="323"/>
      <c r="R221" s="318" t="b">
        <f t="shared" ref="R221:R240" si="131">OR(Q221="REMOVE", Q221="REPOSITION", Q221="RENEW")</f>
        <v>0</v>
      </c>
      <c r="S221" s="318">
        <f t="shared" ref="S221:S240" si="132">IF(R221=TRUE, 1,0)</f>
        <v>0</v>
      </c>
      <c r="T221" s="324">
        <f t="shared" si="115"/>
        <v>0</v>
      </c>
      <c r="U221" s="324">
        <f t="shared" si="116"/>
        <v>0</v>
      </c>
      <c r="V221" s="376" t="str">
        <f t="shared" ref="V221:V240" si="133">IF(OR(Q221="REMOVE",Q221="REPOSITION",Q221="RENEW"),$J221,"")</f>
        <v/>
      </c>
      <c r="W221" s="376" t="str">
        <f t="shared" ref="W221:W240" si="134">IF(OR(Q221="REPOSITION",Q221="RENEW",Q221="NEW",Q221="ADD TO ASSEMBLY"),$J221,"")</f>
        <v/>
      </c>
      <c r="X221" s="323"/>
      <c r="Y221" s="318">
        <f t="shared" ref="Y221:Y240" si="135">IF(X221="SOIL",(P221+U221),0)</f>
        <v>0</v>
      </c>
      <c r="Z221" s="318">
        <f t="shared" ref="Z221:Z240" si="136">IF(L221="NEW",(P221),0)</f>
        <v>0</v>
      </c>
      <c r="AA221" s="318">
        <f t="shared" ref="AA221:AA240" si="137">IF(Q221="NEW",(U221),0)</f>
        <v>0</v>
      </c>
      <c r="AB221" s="371">
        <f t="shared" ref="AB221:AB240" si="138">SUM(Z221:AA221)</f>
        <v>0</v>
      </c>
      <c r="AC221" s="706"/>
      <c r="AD221" s="373">
        <f t="shared" ref="AD221:AD240" si="139">IF(X221="EX. CONCRETE",(P221+U221),0)</f>
        <v>0</v>
      </c>
      <c r="AE221" s="373">
        <f t="shared" ref="AE221:AE240" si="140">IF(X221="BITUMINOUS",(P221+U221),0)</f>
        <v>0</v>
      </c>
      <c r="AF221" s="325"/>
    </row>
    <row r="222" spans="1:32">
      <c r="A222" s="677"/>
      <c r="B222" s="665"/>
      <c r="C222" s="320"/>
      <c r="D222" s="367" t="str">
        <f>IF(ISNUMBER($A222),(VLOOKUP($A222,'DE MUTCD Signing Items'!$A$4:$F$2060,2,FALSE)),IF(ISTEXT($A222),(VLOOKUP($A222,'DE MUTCD Signing Items'!$A$4:$F$2060,2,FALSE))," "))</f>
        <v xml:space="preserve"> </v>
      </c>
      <c r="E222" s="321"/>
      <c r="F222" s="367" t="str">
        <f>IF(ISNUMBER($A222),(VLOOKUP($A222,'DE MUTCD Signing Items'!$A$4:$F$2060,3,FALSE)),IF(ISTEXT($A222),(VLOOKUP($A222,'DE MUTCD Signing Items'!$A$4:$F$2060,3,FALSE))," "))</f>
        <v xml:space="preserve"> </v>
      </c>
      <c r="G222" s="548" t="str">
        <f>IF(ISNUMBER($A222),(VLOOKUP($A222,'DE MUTCD Signing Items'!$A$4:$F$2060,4,FALSE)),IF(ISTEXT($A222),(VLOOKUP($A222,'DE MUTCD Signing Items'!$A$4:$F$2060,4,FALSE))," "))</f>
        <v xml:space="preserve"> </v>
      </c>
      <c r="H222" s="548" t="str">
        <f>IF(ISNUMBER($A222),(VLOOKUP($A222,'DE MUTCD Signing Items'!$A$4:$F$2060,5,FALSE)),IF(ISTEXT($A222),(VLOOKUP($A222,'DE MUTCD Signing Items'!$A$4:$F$2060,5,FALSE))," "))</f>
        <v xml:space="preserve"> </v>
      </c>
      <c r="I222" s="558" t="str">
        <f>IF(ISNUMBER($A222),(VLOOKUP($A222,'DE MUTCD Signing Items'!$A$4:$F$2060,6,FALSE)),IF(ISTEXT($A222),(VLOOKUP($A222,'DE MUTCD Signing Items'!$A$4:$F$2060,6,FALSE))," "))</f>
        <v xml:space="preserve"> </v>
      </c>
      <c r="J222" s="318" t="e">
        <f t="shared" si="128"/>
        <v>#VALUE!</v>
      </c>
      <c r="K222" s="369" t="str">
        <f t="shared" si="129"/>
        <v/>
      </c>
      <c r="L222" s="322"/>
      <c r="M222" s="318" t="b">
        <f t="shared" si="130"/>
        <v>0</v>
      </c>
      <c r="N222" s="373">
        <f t="shared" si="111"/>
        <v>0</v>
      </c>
      <c r="O222" s="372"/>
      <c r="P222" s="371">
        <f t="shared" si="112"/>
        <v>0</v>
      </c>
      <c r="Q222" s="323"/>
      <c r="R222" s="318" t="b">
        <f t="shared" si="131"/>
        <v>0</v>
      </c>
      <c r="S222" s="318">
        <f t="shared" si="132"/>
        <v>0</v>
      </c>
      <c r="T222" s="324">
        <f t="shared" si="115"/>
        <v>0</v>
      </c>
      <c r="U222" s="324">
        <f t="shared" si="116"/>
        <v>0</v>
      </c>
      <c r="V222" s="376" t="str">
        <f t="shared" si="133"/>
        <v/>
      </c>
      <c r="W222" s="376" t="str">
        <f t="shared" si="134"/>
        <v/>
      </c>
      <c r="X222" s="323"/>
      <c r="Y222" s="318">
        <f t="shared" si="135"/>
        <v>0</v>
      </c>
      <c r="Z222" s="318">
        <f t="shared" si="136"/>
        <v>0</v>
      </c>
      <c r="AA222" s="318">
        <f t="shared" si="137"/>
        <v>0</v>
      </c>
      <c r="AB222" s="371">
        <f t="shared" si="138"/>
        <v>0</v>
      </c>
      <c r="AC222" s="706"/>
      <c r="AD222" s="373">
        <f t="shared" si="139"/>
        <v>0</v>
      </c>
      <c r="AE222" s="373">
        <f t="shared" si="140"/>
        <v>0</v>
      </c>
      <c r="AF222" s="325"/>
    </row>
    <row r="223" spans="1:32">
      <c r="A223" s="677"/>
      <c r="B223" s="665"/>
      <c r="C223" s="320"/>
      <c r="D223" s="367" t="str">
        <f>IF(ISNUMBER($A223),(VLOOKUP($A223,'DE MUTCD Signing Items'!$A$4:$F$2060,2,FALSE)),IF(ISTEXT($A223),(VLOOKUP($A223,'DE MUTCD Signing Items'!$A$4:$F$2060,2,FALSE))," "))</f>
        <v xml:space="preserve"> </v>
      </c>
      <c r="E223" s="321"/>
      <c r="F223" s="367" t="str">
        <f>IF(ISNUMBER($A223),(VLOOKUP($A223,'DE MUTCD Signing Items'!$A$4:$F$2060,3,FALSE)),IF(ISTEXT($A223),(VLOOKUP($A223,'DE MUTCD Signing Items'!$A$4:$F$2060,3,FALSE))," "))</f>
        <v xml:space="preserve"> </v>
      </c>
      <c r="G223" s="548" t="str">
        <f>IF(ISNUMBER($A223),(VLOOKUP($A223,'DE MUTCD Signing Items'!$A$4:$F$2060,4,FALSE)),IF(ISTEXT($A223),(VLOOKUP($A223,'DE MUTCD Signing Items'!$A$4:$F$2060,4,FALSE))," "))</f>
        <v xml:space="preserve"> </v>
      </c>
      <c r="H223" s="548" t="str">
        <f>IF(ISNUMBER($A223),(VLOOKUP($A223,'DE MUTCD Signing Items'!$A$4:$F$2060,5,FALSE)),IF(ISTEXT($A223),(VLOOKUP($A223,'DE MUTCD Signing Items'!$A$4:$F$2060,5,FALSE))," "))</f>
        <v xml:space="preserve"> </v>
      </c>
      <c r="I223" s="558" t="str">
        <f>IF(ISNUMBER($A223),(VLOOKUP($A223,'DE MUTCD Signing Items'!$A$4:$F$2060,6,FALSE)),IF(ISTEXT($A223),(VLOOKUP($A223,'DE MUTCD Signing Items'!$A$4:$F$2060,6,FALSE))," "))</f>
        <v xml:space="preserve"> </v>
      </c>
      <c r="J223" s="318" t="e">
        <f t="shared" si="128"/>
        <v>#VALUE!</v>
      </c>
      <c r="K223" s="369" t="str">
        <f t="shared" si="129"/>
        <v/>
      </c>
      <c r="L223" s="322"/>
      <c r="M223" s="318" t="b">
        <f t="shared" si="130"/>
        <v>0</v>
      </c>
      <c r="N223" s="373">
        <f t="shared" si="111"/>
        <v>0</v>
      </c>
      <c r="O223" s="372"/>
      <c r="P223" s="371">
        <f t="shared" si="112"/>
        <v>0</v>
      </c>
      <c r="Q223" s="323"/>
      <c r="R223" s="318" t="b">
        <f t="shared" si="131"/>
        <v>0</v>
      </c>
      <c r="S223" s="318">
        <f t="shared" si="132"/>
        <v>0</v>
      </c>
      <c r="T223" s="324">
        <f t="shared" si="115"/>
        <v>0</v>
      </c>
      <c r="U223" s="324">
        <f t="shared" si="116"/>
        <v>0</v>
      </c>
      <c r="V223" s="376" t="str">
        <f t="shared" si="133"/>
        <v/>
      </c>
      <c r="W223" s="376" t="str">
        <f t="shared" si="134"/>
        <v/>
      </c>
      <c r="X223" s="323"/>
      <c r="Y223" s="318">
        <f t="shared" si="135"/>
        <v>0</v>
      </c>
      <c r="Z223" s="318">
        <f t="shared" si="136"/>
        <v>0</v>
      </c>
      <c r="AA223" s="318">
        <f t="shared" si="137"/>
        <v>0</v>
      </c>
      <c r="AB223" s="371">
        <f t="shared" si="138"/>
        <v>0</v>
      </c>
      <c r="AC223" s="706"/>
      <c r="AD223" s="373">
        <f t="shared" si="139"/>
        <v>0</v>
      </c>
      <c r="AE223" s="373">
        <f t="shared" si="140"/>
        <v>0</v>
      </c>
      <c r="AF223" s="325"/>
    </row>
    <row r="224" spans="1:32">
      <c r="A224" s="677"/>
      <c r="B224" s="665"/>
      <c r="C224" s="320"/>
      <c r="D224" s="367" t="str">
        <f>IF(ISNUMBER($A224),(VLOOKUP($A224,'DE MUTCD Signing Items'!$A$4:$F$2060,2,FALSE)),IF(ISTEXT($A224),(VLOOKUP($A224,'DE MUTCD Signing Items'!$A$4:$F$2060,2,FALSE))," "))</f>
        <v xml:space="preserve"> </v>
      </c>
      <c r="E224" s="321"/>
      <c r="F224" s="367" t="str">
        <f>IF(ISNUMBER($A224),(VLOOKUP($A224,'DE MUTCD Signing Items'!$A$4:$F$2060,3,FALSE)),IF(ISTEXT($A224),(VLOOKUP($A224,'DE MUTCD Signing Items'!$A$4:$F$2060,3,FALSE))," "))</f>
        <v xml:space="preserve"> </v>
      </c>
      <c r="G224" s="548" t="str">
        <f>IF(ISNUMBER($A224),(VLOOKUP($A224,'DE MUTCD Signing Items'!$A$4:$F$2060,4,FALSE)),IF(ISTEXT($A224),(VLOOKUP($A224,'DE MUTCD Signing Items'!$A$4:$F$2060,4,FALSE))," "))</f>
        <v xml:space="preserve"> </v>
      </c>
      <c r="H224" s="548" t="str">
        <f>IF(ISNUMBER($A224),(VLOOKUP($A224,'DE MUTCD Signing Items'!$A$4:$F$2060,5,FALSE)),IF(ISTEXT($A224),(VLOOKUP($A224,'DE MUTCD Signing Items'!$A$4:$F$2060,5,FALSE))," "))</f>
        <v xml:space="preserve"> </v>
      </c>
      <c r="I224" s="558" t="str">
        <f>IF(ISNUMBER($A224),(VLOOKUP($A224,'DE MUTCD Signing Items'!$A$4:$F$2060,6,FALSE)),IF(ISTEXT($A224),(VLOOKUP($A224,'DE MUTCD Signing Items'!$A$4:$F$2060,6,FALSE))," "))</f>
        <v xml:space="preserve"> </v>
      </c>
      <c r="J224" s="318" t="e">
        <f t="shared" si="128"/>
        <v>#VALUE!</v>
      </c>
      <c r="K224" s="369" t="str">
        <f t="shared" si="129"/>
        <v/>
      </c>
      <c r="L224" s="322"/>
      <c r="M224" s="318" t="b">
        <f t="shared" si="130"/>
        <v>0</v>
      </c>
      <c r="N224" s="373">
        <f t="shared" si="111"/>
        <v>0</v>
      </c>
      <c r="O224" s="372"/>
      <c r="P224" s="371">
        <f t="shared" si="112"/>
        <v>0</v>
      </c>
      <c r="Q224" s="323"/>
      <c r="R224" s="318" t="b">
        <f t="shared" si="131"/>
        <v>0</v>
      </c>
      <c r="S224" s="318">
        <f t="shared" si="132"/>
        <v>0</v>
      </c>
      <c r="T224" s="324">
        <f t="shared" si="115"/>
        <v>0</v>
      </c>
      <c r="U224" s="324">
        <f t="shared" si="116"/>
        <v>0</v>
      </c>
      <c r="V224" s="376" t="str">
        <f t="shared" si="133"/>
        <v/>
      </c>
      <c r="W224" s="376" t="str">
        <f t="shared" si="134"/>
        <v/>
      </c>
      <c r="X224" s="323"/>
      <c r="Y224" s="318">
        <f t="shared" si="135"/>
        <v>0</v>
      </c>
      <c r="Z224" s="318">
        <f t="shared" si="136"/>
        <v>0</v>
      </c>
      <c r="AA224" s="318">
        <f t="shared" si="137"/>
        <v>0</v>
      </c>
      <c r="AB224" s="371">
        <f t="shared" si="138"/>
        <v>0</v>
      </c>
      <c r="AC224" s="706"/>
      <c r="AD224" s="373">
        <f t="shared" si="139"/>
        <v>0</v>
      </c>
      <c r="AE224" s="373">
        <f t="shared" si="140"/>
        <v>0</v>
      </c>
      <c r="AF224" s="325"/>
    </row>
    <row r="225" spans="1:32">
      <c r="A225" s="677"/>
      <c r="B225" s="665"/>
      <c r="C225" s="320"/>
      <c r="D225" s="367" t="str">
        <f>IF(ISNUMBER($A225),(VLOOKUP($A225,'DE MUTCD Signing Items'!$A$4:$F$2060,2,FALSE)),IF(ISTEXT($A225),(VLOOKUP($A225,'DE MUTCD Signing Items'!$A$4:$F$2060,2,FALSE))," "))</f>
        <v xml:space="preserve"> </v>
      </c>
      <c r="E225" s="321"/>
      <c r="F225" s="367" t="str">
        <f>IF(ISNUMBER($A225),(VLOOKUP($A225,'DE MUTCD Signing Items'!$A$4:$F$2060,3,FALSE)),IF(ISTEXT($A225),(VLOOKUP($A225,'DE MUTCD Signing Items'!$A$4:$F$2060,3,FALSE))," "))</f>
        <v xml:space="preserve"> </v>
      </c>
      <c r="G225" s="548" t="str">
        <f>IF(ISNUMBER($A225),(VLOOKUP($A225,'DE MUTCD Signing Items'!$A$4:$F$2060,4,FALSE)),IF(ISTEXT($A225),(VLOOKUP($A225,'DE MUTCD Signing Items'!$A$4:$F$2060,4,FALSE))," "))</f>
        <v xml:space="preserve"> </v>
      </c>
      <c r="H225" s="548" t="str">
        <f>IF(ISNUMBER($A225),(VLOOKUP($A225,'DE MUTCD Signing Items'!$A$4:$F$2060,5,FALSE)),IF(ISTEXT($A225),(VLOOKUP($A225,'DE MUTCD Signing Items'!$A$4:$F$2060,5,FALSE))," "))</f>
        <v xml:space="preserve"> </v>
      </c>
      <c r="I225" s="558" t="str">
        <f>IF(ISNUMBER($A225),(VLOOKUP($A225,'DE MUTCD Signing Items'!$A$4:$F$2060,6,FALSE)),IF(ISTEXT($A225),(VLOOKUP($A225,'DE MUTCD Signing Items'!$A$4:$F$2060,6,FALSE))," "))</f>
        <v xml:space="preserve"> </v>
      </c>
      <c r="J225" s="318" t="e">
        <f t="shared" si="128"/>
        <v>#VALUE!</v>
      </c>
      <c r="K225" s="369" t="str">
        <f t="shared" si="129"/>
        <v/>
      </c>
      <c r="L225" s="322"/>
      <c r="M225" s="318" t="b">
        <f t="shared" si="130"/>
        <v>0</v>
      </c>
      <c r="N225" s="373">
        <f t="shared" si="111"/>
        <v>0</v>
      </c>
      <c r="O225" s="372"/>
      <c r="P225" s="371">
        <f t="shared" si="112"/>
        <v>0</v>
      </c>
      <c r="Q225" s="323"/>
      <c r="R225" s="318" t="b">
        <f t="shared" si="131"/>
        <v>0</v>
      </c>
      <c r="S225" s="318">
        <f t="shared" si="132"/>
        <v>0</v>
      </c>
      <c r="T225" s="324">
        <f t="shared" si="115"/>
        <v>0</v>
      </c>
      <c r="U225" s="324">
        <f t="shared" si="116"/>
        <v>0</v>
      </c>
      <c r="V225" s="376" t="str">
        <f t="shared" si="133"/>
        <v/>
      </c>
      <c r="W225" s="376" t="str">
        <f t="shared" si="134"/>
        <v/>
      </c>
      <c r="X225" s="323"/>
      <c r="Y225" s="318">
        <f t="shared" si="135"/>
        <v>0</v>
      </c>
      <c r="Z225" s="318">
        <f t="shared" si="136"/>
        <v>0</v>
      </c>
      <c r="AA225" s="318">
        <f t="shared" si="137"/>
        <v>0</v>
      </c>
      <c r="AB225" s="371">
        <f t="shared" si="138"/>
        <v>0</v>
      </c>
      <c r="AC225" s="706"/>
      <c r="AD225" s="373">
        <f t="shared" si="139"/>
        <v>0</v>
      </c>
      <c r="AE225" s="373">
        <f t="shared" si="140"/>
        <v>0</v>
      </c>
      <c r="AF225" s="325"/>
    </row>
    <row r="226" spans="1:32">
      <c r="A226" s="677"/>
      <c r="B226" s="665"/>
      <c r="C226" s="320"/>
      <c r="D226" s="367" t="str">
        <f>IF(ISNUMBER($A226),(VLOOKUP($A226,'DE MUTCD Signing Items'!$A$4:$F$2060,2,FALSE)),IF(ISTEXT($A226),(VLOOKUP($A226,'DE MUTCD Signing Items'!$A$4:$F$2060,2,FALSE))," "))</f>
        <v xml:space="preserve"> </v>
      </c>
      <c r="E226" s="321"/>
      <c r="F226" s="367" t="str">
        <f>IF(ISNUMBER($A226),(VLOOKUP($A226,'DE MUTCD Signing Items'!$A$4:$F$2060,3,FALSE)),IF(ISTEXT($A226),(VLOOKUP($A226,'DE MUTCD Signing Items'!$A$4:$F$2060,3,FALSE))," "))</f>
        <v xml:space="preserve"> </v>
      </c>
      <c r="G226" s="548" t="str">
        <f>IF(ISNUMBER($A226),(VLOOKUP($A226,'DE MUTCD Signing Items'!$A$4:$F$2060,4,FALSE)),IF(ISTEXT($A226),(VLOOKUP($A226,'DE MUTCD Signing Items'!$A$4:$F$2060,4,FALSE))," "))</f>
        <v xml:space="preserve"> </v>
      </c>
      <c r="H226" s="548" t="str">
        <f>IF(ISNUMBER($A226),(VLOOKUP($A226,'DE MUTCD Signing Items'!$A$4:$F$2060,5,FALSE)),IF(ISTEXT($A226),(VLOOKUP($A226,'DE MUTCD Signing Items'!$A$4:$F$2060,5,FALSE))," "))</f>
        <v xml:space="preserve"> </v>
      </c>
      <c r="I226" s="558" t="str">
        <f>IF(ISNUMBER($A226),(VLOOKUP($A226,'DE MUTCD Signing Items'!$A$4:$F$2060,6,FALSE)),IF(ISTEXT($A226),(VLOOKUP($A226,'DE MUTCD Signing Items'!$A$4:$F$2060,6,FALSE))," "))</f>
        <v xml:space="preserve"> </v>
      </c>
      <c r="J226" s="318" t="e">
        <f t="shared" si="128"/>
        <v>#VALUE!</v>
      </c>
      <c r="K226" s="369" t="str">
        <f t="shared" si="129"/>
        <v/>
      </c>
      <c r="L226" s="322"/>
      <c r="M226" s="318" t="b">
        <f t="shared" si="130"/>
        <v>0</v>
      </c>
      <c r="N226" s="373">
        <f t="shared" si="111"/>
        <v>0</v>
      </c>
      <c r="O226" s="372"/>
      <c r="P226" s="371">
        <f t="shared" si="112"/>
        <v>0</v>
      </c>
      <c r="Q226" s="323"/>
      <c r="R226" s="318" t="b">
        <f t="shared" si="131"/>
        <v>0</v>
      </c>
      <c r="S226" s="318">
        <f t="shared" si="132"/>
        <v>0</v>
      </c>
      <c r="T226" s="324">
        <f t="shared" si="115"/>
        <v>0</v>
      </c>
      <c r="U226" s="324">
        <f t="shared" si="116"/>
        <v>0</v>
      </c>
      <c r="V226" s="376" t="str">
        <f t="shared" si="133"/>
        <v/>
      </c>
      <c r="W226" s="376" t="str">
        <f t="shared" si="134"/>
        <v/>
      </c>
      <c r="X226" s="323"/>
      <c r="Y226" s="318">
        <f t="shared" si="135"/>
        <v>0</v>
      </c>
      <c r="Z226" s="318">
        <f t="shared" si="136"/>
        <v>0</v>
      </c>
      <c r="AA226" s="318">
        <f t="shared" si="137"/>
        <v>0</v>
      </c>
      <c r="AB226" s="371">
        <f t="shared" si="138"/>
        <v>0</v>
      </c>
      <c r="AC226" s="706"/>
      <c r="AD226" s="373">
        <f t="shared" si="139"/>
        <v>0</v>
      </c>
      <c r="AE226" s="373">
        <f t="shared" si="140"/>
        <v>0</v>
      </c>
      <c r="AF226" s="325"/>
    </row>
    <row r="227" spans="1:32">
      <c r="A227" s="677"/>
      <c r="B227" s="665"/>
      <c r="C227" s="320"/>
      <c r="D227" s="367" t="str">
        <f>IF(ISNUMBER($A227),(VLOOKUP($A227,'DE MUTCD Signing Items'!$A$4:$F$2060,2,FALSE)),IF(ISTEXT($A227),(VLOOKUP($A227,'DE MUTCD Signing Items'!$A$4:$F$2060,2,FALSE))," "))</f>
        <v xml:space="preserve"> </v>
      </c>
      <c r="E227" s="321"/>
      <c r="F227" s="367" t="str">
        <f>IF(ISNUMBER($A227),(VLOOKUP($A227,'DE MUTCD Signing Items'!$A$4:$F$2060,3,FALSE)),IF(ISTEXT($A227),(VLOOKUP($A227,'DE MUTCD Signing Items'!$A$4:$F$2060,3,FALSE))," "))</f>
        <v xml:space="preserve"> </v>
      </c>
      <c r="G227" s="548" t="str">
        <f>IF(ISNUMBER($A227),(VLOOKUP($A227,'DE MUTCD Signing Items'!$A$4:$F$2060,4,FALSE)),IF(ISTEXT($A227),(VLOOKUP($A227,'DE MUTCD Signing Items'!$A$4:$F$2060,4,FALSE))," "))</f>
        <v xml:space="preserve"> </v>
      </c>
      <c r="H227" s="548" t="str">
        <f>IF(ISNUMBER($A227),(VLOOKUP($A227,'DE MUTCD Signing Items'!$A$4:$F$2060,5,FALSE)),IF(ISTEXT($A227),(VLOOKUP($A227,'DE MUTCD Signing Items'!$A$4:$F$2060,5,FALSE))," "))</f>
        <v xml:space="preserve"> </v>
      </c>
      <c r="I227" s="558" t="str">
        <f>IF(ISNUMBER($A227),(VLOOKUP($A227,'DE MUTCD Signing Items'!$A$4:$F$2060,6,FALSE)),IF(ISTEXT($A227),(VLOOKUP($A227,'DE MUTCD Signing Items'!$A$4:$F$2060,6,FALSE))," "))</f>
        <v xml:space="preserve"> </v>
      </c>
      <c r="J227" s="318" t="e">
        <f t="shared" si="128"/>
        <v>#VALUE!</v>
      </c>
      <c r="K227" s="369" t="str">
        <f t="shared" si="129"/>
        <v/>
      </c>
      <c r="L227" s="322"/>
      <c r="M227" s="318" t="b">
        <f t="shared" si="130"/>
        <v>0</v>
      </c>
      <c r="N227" s="373">
        <f t="shared" si="111"/>
        <v>0</v>
      </c>
      <c r="O227" s="372"/>
      <c r="P227" s="371">
        <f t="shared" si="112"/>
        <v>0</v>
      </c>
      <c r="Q227" s="323"/>
      <c r="R227" s="318" t="b">
        <f t="shared" si="131"/>
        <v>0</v>
      </c>
      <c r="S227" s="318">
        <f t="shared" si="132"/>
        <v>0</v>
      </c>
      <c r="T227" s="324">
        <f t="shared" si="115"/>
        <v>0</v>
      </c>
      <c r="U227" s="324">
        <f t="shared" si="116"/>
        <v>0</v>
      </c>
      <c r="V227" s="376" t="str">
        <f t="shared" si="133"/>
        <v/>
      </c>
      <c r="W227" s="376" t="str">
        <f t="shared" si="134"/>
        <v/>
      </c>
      <c r="X227" s="323"/>
      <c r="Y227" s="318">
        <f t="shared" si="135"/>
        <v>0</v>
      </c>
      <c r="Z227" s="318">
        <f t="shared" si="136"/>
        <v>0</v>
      </c>
      <c r="AA227" s="318">
        <f t="shared" si="137"/>
        <v>0</v>
      </c>
      <c r="AB227" s="371">
        <f t="shared" si="138"/>
        <v>0</v>
      </c>
      <c r="AC227" s="706"/>
      <c r="AD227" s="373">
        <f t="shared" si="139"/>
        <v>0</v>
      </c>
      <c r="AE227" s="373">
        <f t="shared" si="140"/>
        <v>0</v>
      </c>
      <c r="AF227" s="325"/>
    </row>
    <row r="228" spans="1:32">
      <c r="A228" s="677"/>
      <c r="B228" s="665"/>
      <c r="C228" s="320"/>
      <c r="D228" s="367" t="str">
        <f>IF(ISNUMBER($A228),(VLOOKUP($A228,'DE MUTCD Signing Items'!$A$4:$F$2060,2,FALSE)),IF(ISTEXT($A228),(VLOOKUP($A228,'DE MUTCD Signing Items'!$A$4:$F$2060,2,FALSE))," "))</f>
        <v xml:space="preserve"> </v>
      </c>
      <c r="E228" s="321"/>
      <c r="F228" s="367" t="str">
        <f>IF(ISNUMBER($A228),(VLOOKUP($A228,'DE MUTCD Signing Items'!$A$4:$F$2060,3,FALSE)),IF(ISTEXT($A228),(VLOOKUP($A228,'DE MUTCD Signing Items'!$A$4:$F$2060,3,FALSE))," "))</f>
        <v xml:space="preserve"> </v>
      </c>
      <c r="G228" s="548" t="str">
        <f>IF(ISNUMBER($A228),(VLOOKUP($A228,'DE MUTCD Signing Items'!$A$4:$F$2060,4,FALSE)),IF(ISTEXT($A228),(VLOOKUP($A228,'DE MUTCD Signing Items'!$A$4:$F$2060,4,FALSE))," "))</f>
        <v xml:space="preserve"> </v>
      </c>
      <c r="H228" s="548" t="str">
        <f>IF(ISNUMBER($A228),(VLOOKUP($A228,'DE MUTCD Signing Items'!$A$4:$F$2060,5,FALSE)),IF(ISTEXT($A228),(VLOOKUP($A228,'DE MUTCD Signing Items'!$A$4:$F$2060,5,FALSE))," "))</f>
        <v xml:space="preserve"> </v>
      </c>
      <c r="I228" s="558" t="str">
        <f>IF(ISNUMBER($A228),(VLOOKUP($A228,'DE MUTCD Signing Items'!$A$4:$F$2060,6,FALSE)),IF(ISTEXT($A228),(VLOOKUP($A228,'DE MUTCD Signing Items'!$A$4:$F$2060,6,FALSE))," "))</f>
        <v xml:space="preserve"> </v>
      </c>
      <c r="J228" s="318" t="e">
        <f t="shared" si="128"/>
        <v>#VALUE!</v>
      </c>
      <c r="K228" s="369" t="str">
        <f t="shared" si="129"/>
        <v/>
      </c>
      <c r="L228" s="322"/>
      <c r="M228" s="318" t="b">
        <f t="shared" si="130"/>
        <v>0</v>
      </c>
      <c r="N228" s="373">
        <f t="shared" si="111"/>
        <v>0</v>
      </c>
      <c r="O228" s="372"/>
      <c r="P228" s="371">
        <f t="shared" si="112"/>
        <v>0</v>
      </c>
      <c r="Q228" s="323"/>
      <c r="R228" s="318" t="b">
        <f t="shared" si="131"/>
        <v>0</v>
      </c>
      <c r="S228" s="318">
        <f t="shared" si="132"/>
        <v>0</v>
      </c>
      <c r="T228" s="324">
        <f t="shared" si="115"/>
        <v>0</v>
      </c>
      <c r="U228" s="324">
        <f t="shared" si="116"/>
        <v>0</v>
      </c>
      <c r="V228" s="376" t="str">
        <f t="shared" si="133"/>
        <v/>
      </c>
      <c r="W228" s="376" t="str">
        <f t="shared" si="134"/>
        <v/>
      </c>
      <c r="X228" s="323"/>
      <c r="Y228" s="318">
        <f t="shared" si="135"/>
        <v>0</v>
      </c>
      <c r="Z228" s="318">
        <f t="shared" si="136"/>
        <v>0</v>
      </c>
      <c r="AA228" s="318">
        <f t="shared" si="137"/>
        <v>0</v>
      </c>
      <c r="AB228" s="371">
        <f t="shared" si="138"/>
        <v>0</v>
      </c>
      <c r="AC228" s="706"/>
      <c r="AD228" s="373">
        <f t="shared" si="139"/>
        <v>0</v>
      </c>
      <c r="AE228" s="373">
        <f t="shared" si="140"/>
        <v>0</v>
      </c>
      <c r="AF228" s="325"/>
    </row>
    <row r="229" spans="1:32">
      <c r="A229" s="677"/>
      <c r="B229" s="665"/>
      <c r="C229" s="320"/>
      <c r="D229" s="367" t="str">
        <f>IF(ISNUMBER($A229),(VLOOKUP($A229,'DE MUTCD Signing Items'!$A$4:$F$2060,2,FALSE)),IF(ISTEXT($A229),(VLOOKUP($A229,'DE MUTCD Signing Items'!$A$4:$F$2060,2,FALSE))," "))</f>
        <v xml:space="preserve"> </v>
      </c>
      <c r="E229" s="321"/>
      <c r="F229" s="367" t="str">
        <f>IF(ISNUMBER($A229),(VLOOKUP($A229,'DE MUTCD Signing Items'!$A$4:$F$2060,3,FALSE)),IF(ISTEXT($A229),(VLOOKUP($A229,'DE MUTCD Signing Items'!$A$4:$F$2060,3,FALSE))," "))</f>
        <v xml:space="preserve"> </v>
      </c>
      <c r="G229" s="548" t="str">
        <f>IF(ISNUMBER($A229),(VLOOKUP($A229,'DE MUTCD Signing Items'!$A$4:$F$2060,4,FALSE)),IF(ISTEXT($A229),(VLOOKUP($A229,'DE MUTCD Signing Items'!$A$4:$F$2060,4,FALSE))," "))</f>
        <v xml:space="preserve"> </v>
      </c>
      <c r="H229" s="548" t="str">
        <f>IF(ISNUMBER($A229),(VLOOKUP($A229,'DE MUTCD Signing Items'!$A$4:$F$2060,5,FALSE)),IF(ISTEXT($A229),(VLOOKUP($A229,'DE MUTCD Signing Items'!$A$4:$F$2060,5,FALSE))," "))</f>
        <v xml:space="preserve"> </v>
      </c>
      <c r="I229" s="558" t="str">
        <f>IF(ISNUMBER($A229),(VLOOKUP($A229,'DE MUTCD Signing Items'!$A$4:$F$2060,6,FALSE)),IF(ISTEXT($A229),(VLOOKUP($A229,'DE MUTCD Signing Items'!$A$4:$F$2060,6,FALSE))," "))</f>
        <v xml:space="preserve"> </v>
      </c>
      <c r="J229" s="318" t="e">
        <f t="shared" si="128"/>
        <v>#VALUE!</v>
      </c>
      <c r="K229" s="369" t="str">
        <f t="shared" si="129"/>
        <v/>
      </c>
      <c r="L229" s="322"/>
      <c r="M229" s="318" t="b">
        <f t="shared" si="130"/>
        <v>0</v>
      </c>
      <c r="N229" s="373">
        <f t="shared" si="111"/>
        <v>0</v>
      </c>
      <c r="O229" s="372"/>
      <c r="P229" s="371">
        <f t="shared" si="112"/>
        <v>0</v>
      </c>
      <c r="Q229" s="323"/>
      <c r="R229" s="318" t="b">
        <f t="shared" si="131"/>
        <v>0</v>
      </c>
      <c r="S229" s="318">
        <f t="shared" si="132"/>
        <v>0</v>
      </c>
      <c r="T229" s="324">
        <f t="shared" si="115"/>
        <v>0</v>
      </c>
      <c r="U229" s="324">
        <f t="shared" si="116"/>
        <v>0</v>
      </c>
      <c r="V229" s="376" t="str">
        <f t="shared" si="133"/>
        <v/>
      </c>
      <c r="W229" s="376" t="str">
        <f t="shared" si="134"/>
        <v/>
      </c>
      <c r="X229" s="323"/>
      <c r="Y229" s="318">
        <f t="shared" si="135"/>
        <v>0</v>
      </c>
      <c r="Z229" s="318">
        <f t="shared" si="136"/>
        <v>0</v>
      </c>
      <c r="AA229" s="318">
        <f t="shared" si="137"/>
        <v>0</v>
      </c>
      <c r="AB229" s="371">
        <f t="shared" si="138"/>
        <v>0</v>
      </c>
      <c r="AC229" s="706"/>
      <c r="AD229" s="373">
        <f t="shared" si="139"/>
        <v>0</v>
      </c>
      <c r="AE229" s="373">
        <f t="shared" si="140"/>
        <v>0</v>
      </c>
      <c r="AF229" s="325"/>
    </row>
    <row r="230" spans="1:32">
      <c r="A230" s="677"/>
      <c r="B230" s="665"/>
      <c r="C230" s="320"/>
      <c r="D230" s="367" t="str">
        <f>IF(ISNUMBER($A230),(VLOOKUP($A230,'DE MUTCD Signing Items'!$A$4:$F$2060,2,FALSE)),IF(ISTEXT($A230),(VLOOKUP($A230,'DE MUTCD Signing Items'!$A$4:$F$2060,2,FALSE))," "))</f>
        <v xml:space="preserve"> </v>
      </c>
      <c r="E230" s="321"/>
      <c r="F230" s="367" t="str">
        <f>IF(ISNUMBER($A230),(VLOOKUP($A230,'DE MUTCD Signing Items'!$A$4:$F$2060,3,FALSE)),IF(ISTEXT($A230),(VLOOKUP($A230,'DE MUTCD Signing Items'!$A$4:$F$2060,3,FALSE))," "))</f>
        <v xml:space="preserve"> </v>
      </c>
      <c r="G230" s="548" t="str">
        <f>IF(ISNUMBER($A230),(VLOOKUP($A230,'DE MUTCD Signing Items'!$A$4:$F$2060,4,FALSE)),IF(ISTEXT($A230),(VLOOKUP($A230,'DE MUTCD Signing Items'!$A$4:$F$2060,4,FALSE))," "))</f>
        <v xml:space="preserve"> </v>
      </c>
      <c r="H230" s="548" t="str">
        <f>IF(ISNUMBER($A230),(VLOOKUP($A230,'DE MUTCD Signing Items'!$A$4:$F$2060,5,FALSE)),IF(ISTEXT($A230),(VLOOKUP($A230,'DE MUTCD Signing Items'!$A$4:$F$2060,5,FALSE))," "))</f>
        <v xml:space="preserve"> </v>
      </c>
      <c r="I230" s="558" t="str">
        <f>IF(ISNUMBER($A230),(VLOOKUP($A230,'DE MUTCD Signing Items'!$A$4:$F$2060,6,FALSE)),IF(ISTEXT($A230),(VLOOKUP($A230,'DE MUTCD Signing Items'!$A$4:$F$2060,6,FALSE))," "))</f>
        <v xml:space="preserve"> </v>
      </c>
      <c r="J230" s="318" t="e">
        <f t="shared" si="128"/>
        <v>#VALUE!</v>
      </c>
      <c r="K230" s="369" t="str">
        <f t="shared" si="129"/>
        <v/>
      </c>
      <c r="L230" s="322"/>
      <c r="M230" s="318" t="b">
        <f t="shared" si="130"/>
        <v>0</v>
      </c>
      <c r="N230" s="373">
        <f t="shared" si="111"/>
        <v>0</v>
      </c>
      <c r="O230" s="372"/>
      <c r="P230" s="371">
        <f t="shared" si="112"/>
        <v>0</v>
      </c>
      <c r="Q230" s="323"/>
      <c r="R230" s="318" t="b">
        <f t="shared" si="131"/>
        <v>0</v>
      </c>
      <c r="S230" s="318">
        <f t="shared" si="132"/>
        <v>0</v>
      </c>
      <c r="T230" s="324">
        <f t="shared" si="115"/>
        <v>0</v>
      </c>
      <c r="U230" s="324">
        <f t="shared" si="116"/>
        <v>0</v>
      </c>
      <c r="V230" s="376" t="str">
        <f t="shared" si="133"/>
        <v/>
      </c>
      <c r="W230" s="376" t="str">
        <f t="shared" si="134"/>
        <v/>
      </c>
      <c r="X230" s="323"/>
      <c r="Y230" s="318">
        <f t="shared" si="135"/>
        <v>0</v>
      </c>
      <c r="Z230" s="318">
        <f t="shared" si="136"/>
        <v>0</v>
      </c>
      <c r="AA230" s="318">
        <f t="shared" si="137"/>
        <v>0</v>
      </c>
      <c r="AB230" s="371">
        <f t="shared" si="138"/>
        <v>0</v>
      </c>
      <c r="AC230" s="706"/>
      <c r="AD230" s="373">
        <f t="shared" si="139"/>
        <v>0</v>
      </c>
      <c r="AE230" s="373">
        <f t="shared" si="140"/>
        <v>0</v>
      </c>
      <c r="AF230" s="325"/>
    </row>
    <row r="231" spans="1:32">
      <c r="A231" s="677"/>
      <c r="B231" s="665"/>
      <c r="C231" s="320"/>
      <c r="D231" s="367" t="str">
        <f>IF(ISNUMBER($A231),(VLOOKUP($A231,'DE MUTCD Signing Items'!$A$4:$F$2060,2,FALSE)),IF(ISTEXT($A231),(VLOOKUP($A231,'DE MUTCD Signing Items'!$A$4:$F$2060,2,FALSE))," "))</f>
        <v xml:space="preserve"> </v>
      </c>
      <c r="E231" s="321"/>
      <c r="F231" s="367" t="str">
        <f>IF(ISNUMBER($A231),(VLOOKUP($A231,'DE MUTCD Signing Items'!$A$4:$F$2060,3,FALSE)),IF(ISTEXT($A231),(VLOOKUP($A231,'DE MUTCD Signing Items'!$A$4:$F$2060,3,FALSE))," "))</f>
        <v xml:space="preserve"> </v>
      </c>
      <c r="G231" s="548" t="str">
        <f>IF(ISNUMBER($A231),(VLOOKUP($A231,'DE MUTCD Signing Items'!$A$4:$F$2060,4,FALSE)),IF(ISTEXT($A231),(VLOOKUP($A231,'DE MUTCD Signing Items'!$A$4:$F$2060,4,FALSE))," "))</f>
        <v xml:space="preserve"> </v>
      </c>
      <c r="H231" s="548" t="str">
        <f>IF(ISNUMBER($A231),(VLOOKUP($A231,'DE MUTCD Signing Items'!$A$4:$F$2060,5,FALSE)),IF(ISTEXT($A231),(VLOOKUP($A231,'DE MUTCD Signing Items'!$A$4:$F$2060,5,FALSE))," "))</f>
        <v xml:space="preserve"> </v>
      </c>
      <c r="I231" s="558" t="str">
        <f>IF(ISNUMBER($A231),(VLOOKUP($A231,'DE MUTCD Signing Items'!$A$4:$F$2060,6,FALSE)),IF(ISTEXT($A231),(VLOOKUP($A231,'DE MUTCD Signing Items'!$A$4:$F$2060,6,FALSE))," "))</f>
        <v xml:space="preserve"> </v>
      </c>
      <c r="J231" s="318" t="e">
        <f t="shared" si="128"/>
        <v>#VALUE!</v>
      </c>
      <c r="K231" s="369" t="str">
        <f t="shared" si="129"/>
        <v/>
      </c>
      <c r="L231" s="322"/>
      <c r="M231" s="318" t="b">
        <f t="shared" si="130"/>
        <v>0</v>
      </c>
      <c r="N231" s="373">
        <f t="shared" si="111"/>
        <v>0</v>
      </c>
      <c r="O231" s="372"/>
      <c r="P231" s="371">
        <f t="shared" si="112"/>
        <v>0</v>
      </c>
      <c r="Q231" s="323"/>
      <c r="R231" s="318" t="b">
        <f t="shared" si="131"/>
        <v>0</v>
      </c>
      <c r="S231" s="318">
        <f t="shared" si="132"/>
        <v>0</v>
      </c>
      <c r="T231" s="324">
        <f t="shared" si="115"/>
        <v>0</v>
      </c>
      <c r="U231" s="324">
        <f t="shared" si="116"/>
        <v>0</v>
      </c>
      <c r="V231" s="376" t="str">
        <f t="shared" si="133"/>
        <v/>
      </c>
      <c r="W231" s="376" t="str">
        <f t="shared" si="134"/>
        <v/>
      </c>
      <c r="X231" s="323"/>
      <c r="Y231" s="318">
        <f t="shared" si="135"/>
        <v>0</v>
      </c>
      <c r="Z231" s="318">
        <f t="shared" si="136"/>
        <v>0</v>
      </c>
      <c r="AA231" s="318">
        <f t="shared" si="137"/>
        <v>0</v>
      </c>
      <c r="AB231" s="371">
        <f t="shared" si="138"/>
        <v>0</v>
      </c>
      <c r="AC231" s="706"/>
      <c r="AD231" s="373">
        <f t="shared" si="139"/>
        <v>0</v>
      </c>
      <c r="AE231" s="373">
        <f t="shared" si="140"/>
        <v>0</v>
      </c>
      <c r="AF231" s="325"/>
    </row>
    <row r="232" spans="1:32">
      <c r="A232" s="677"/>
      <c r="B232" s="665"/>
      <c r="C232" s="320"/>
      <c r="D232" s="367" t="str">
        <f>IF(ISNUMBER($A232),(VLOOKUP($A232,'DE MUTCD Signing Items'!$A$4:$F$2060,2,FALSE)),IF(ISTEXT($A232),(VLOOKUP($A232,'DE MUTCD Signing Items'!$A$4:$F$2060,2,FALSE))," "))</f>
        <v xml:space="preserve"> </v>
      </c>
      <c r="E232" s="321"/>
      <c r="F232" s="367" t="str">
        <f>IF(ISNUMBER($A232),(VLOOKUP($A232,'DE MUTCD Signing Items'!$A$4:$F$2060,3,FALSE)),IF(ISTEXT($A232),(VLOOKUP($A232,'DE MUTCD Signing Items'!$A$4:$F$2060,3,FALSE))," "))</f>
        <v xml:space="preserve"> </v>
      </c>
      <c r="G232" s="548" t="str">
        <f>IF(ISNUMBER($A232),(VLOOKUP($A232,'DE MUTCD Signing Items'!$A$4:$F$2060,4,FALSE)),IF(ISTEXT($A232),(VLOOKUP($A232,'DE MUTCD Signing Items'!$A$4:$F$2060,4,FALSE))," "))</f>
        <v xml:space="preserve"> </v>
      </c>
      <c r="H232" s="548" t="str">
        <f>IF(ISNUMBER($A232),(VLOOKUP($A232,'DE MUTCD Signing Items'!$A$4:$F$2060,5,FALSE)),IF(ISTEXT($A232),(VLOOKUP($A232,'DE MUTCD Signing Items'!$A$4:$F$2060,5,FALSE))," "))</f>
        <v xml:space="preserve"> </v>
      </c>
      <c r="I232" s="558" t="str">
        <f>IF(ISNUMBER($A232),(VLOOKUP($A232,'DE MUTCD Signing Items'!$A$4:$F$2060,6,FALSE)),IF(ISTEXT($A232),(VLOOKUP($A232,'DE MUTCD Signing Items'!$A$4:$F$2060,6,FALSE))," "))</f>
        <v xml:space="preserve"> </v>
      </c>
      <c r="J232" s="318" t="e">
        <f t="shared" si="128"/>
        <v>#VALUE!</v>
      </c>
      <c r="K232" s="369" t="str">
        <f t="shared" si="129"/>
        <v/>
      </c>
      <c r="L232" s="322"/>
      <c r="M232" s="318" t="b">
        <f t="shared" si="130"/>
        <v>0</v>
      </c>
      <c r="N232" s="373">
        <f t="shared" si="111"/>
        <v>0</v>
      </c>
      <c r="O232" s="372"/>
      <c r="P232" s="371">
        <f t="shared" si="112"/>
        <v>0</v>
      </c>
      <c r="Q232" s="323"/>
      <c r="R232" s="318" t="b">
        <f t="shared" si="131"/>
        <v>0</v>
      </c>
      <c r="S232" s="318">
        <f t="shared" si="132"/>
        <v>0</v>
      </c>
      <c r="T232" s="324">
        <f t="shared" si="115"/>
        <v>0</v>
      </c>
      <c r="U232" s="324">
        <f t="shared" si="116"/>
        <v>0</v>
      </c>
      <c r="V232" s="376" t="str">
        <f t="shared" si="133"/>
        <v/>
      </c>
      <c r="W232" s="376" t="str">
        <f t="shared" si="134"/>
        <v/>
      </c>
      <c r="X232" s="323"/>
      <c r="Y232" s="318">
        <f t="shared" si="135"/>
        <v>0</v>
      </c>
      <c r="Z232" s="318">
        <f t="shared" si="136"/>
        <v>0</v>
      </c>
      <c r="AA232" s="318">
        <f t="shared" si="137"/>
        <v>0</v>
      </c>
      <c r="AB232" s="371">
        <f t="shared" si="138"/>
        <v>0</v>
      </c>
      <c r="AC232" s="706"/>
      <c r="AD232" s="373">
        <f t="shared" si="139"/>
        <v>0</v>
      </c>
      <c r="AE232" s="373">
        <f t="shared" si="140"/>
        <v>0</v>
      </c>
      <c r="AF232" s="325"/>
    </row>
    <row r="233" spans="1:32">
      <c r="A233" s="677"/>
      <c r="B233" s="665"/>
      <c r="C233" s="320"/>
      <c r="D233" s="367" t="str">
        <f>IF(ISNUMBER($A233),(VLOOKUP($A233,'DE MUTCD Signing Items'!$A$4:$F$2060,2,FALSE)),IF(ISTEXT($A233),(VLOOKUP($A233,'DE MUTCD Signing Items'!$A$4:$F$2060,2,FALSE))," "))</f>
        <v xml:space="preserve"> </v>
      </c>
      <c r="E233" s="321"/>
      <c r="F233" s="367" t="str">
        <f>IF(ISNUMBER($A233),(VLOOKUP($A233,'DE MUTCD Signing Items'!$A$4:$F$2060,3,FALSE)),IF(ISTEXT($A233),(VLOOKUP($A233,'DE MUTCD Signing Items'!$A$4:$F$2060,3,FALSE))," "))</f>
        <v xml:space="preserve"> </v>
      </c>
      <c r="G233" s="548" t="str">
        <f>IF(ISNUMBER($A233),(VLOOKUP($A233,'DE MUTCD Signing Items'!$A$4:$F$2060,4,FALSE)),IF(ISTEXT($A233),(VLOOKUP($A233,'DE MUTCD Signing Items'!$A$4:$F$2060,4,FALSE))," "))</f>
        <v xml:space="preserve"> </v>
      </c>
      <c r="H233" s="548" t="str">
        <f>IF(ISNUMBER($A233),(VLOOKUP($A233,'DE MUTCD Signing Items'!$A$4:$F$2060,5,FALSE)),IF(ISTEXT($A233),(VLOOKUP($A233,'DE MUTCD Signing Items'!$A$4:$F$2060,5,FALSE))," "))</f>
        <v xml:space="preserve"> </v>
      </c>
      <c r="I233" s="558" t="str">
        <f>IF(ISNUMBER($A233),(VLOOKUP($A233,'DE MUTCD Signing Items'!$A$4:$F$2060,6,FALSE)),IF(ISTEXT($A233),(VLOOKUP($A233,'DE MUTCD Signing Items'!$A$4:$F$2060,6,FALSE))," "))</f>
        <v xml:space="preserve"> </v>
      </c>
      <c r="J233" s="318" t="e">
        <f t="shared" si="128"/>
        <v>#VALUE!</v>
      </c>
      <c r="K233" s="369" t="str">
        <f t="shared" si="129"/>
        <v/>
      </c>
      <c r="L233" s="322"/>
      <c r="M233" s="318" t="b">
        <f t="shared" si="130"/>
        <v>0</v>
      </c>
      <c r="N233" s="373">
        <f t="shared" si="111"/>
        <v>0</v>
      </c>
      <c r="O233" s="372"/>
      <c r="P233" s="371">
        <f t="shared" si="112"/>
        <v>0</v>
      </c>
      <c r="Q233" s="323"/>
      <c r="R233" s="318" t="b">
        <f t="shared" si="131"/>
        <v>0</v>
      </c>
      <c r="S233" s="318">
        <f t="shared" si="132"/>
        <v>0</v>
      </c>
      <c r="T233" s="324">
        <f t="shared" si="115"/>
        <v>0</v>
      </c>
      <c r="U233" s="324">
        <f t="shared" si="116"/>
        <v>0</v>
      </c>
      <c r="V233" s="376" t="str">
        <f t="shared" si="133"/>
        <v/>
      </c>
      <c r="W233" s="376" t="str">
        <f t="shared" si="134"/>
        <v/>
      </c>
      <c r="X233" s="323"/>
      <c r="Y233" s="318">
        <f t="shared" si="135"/>
        <v>0</v>
      </c>
      <c r="Z233" s="318">
        <f t="shared" si="136"/>
        <v>0</v>
      </c>
      <c r="AA233" s="318">
        <f t="shared" si="137"/>
        <v>0</v>
      </c>
      <c r="AB233" s="371">
        <f t="shared" si="138"/>
        <v>0</v>
      </c>
      <c r="AC233" s="706"/>
      <c r="AD233" s="373">
        <f t="shared" si="139"/>
        <v>0</v>
      </c>
      <c r="AE233" s="373">
        <f t="shared" si="140"/>
        <v>0</v>
      </c>
      <c r="AF233" s="325"/>
    </row>
    <row r="234" spans="1:32">
      <c r="A234" s="677"/>
      <c r="B234" s="665"/>
      <c r="C234" s="320"/>
      <c r="D234" s="367" t="str">
        <f>IF(ISNUMBER($A234),(VLOOKUP($A234,'DE MUTCD Signing Items'!$A$4:$F$2060,2,FALSE)),IF(ISTEXT($A234),(VLOOKUP($A234,'DE MUTCD Signing Items'!$A$4:$F$2060,2,FALSE))," "))</f>
        <v xml:space="preserve"> </v>
      </c>
      <c r="E234" s="321"/>
      <c r="F234" s="367" t="str">
        <f>IF(ISNUMBER($A234),(VLOOKUP($A234,'DE MUTCD Signing Items'!$A$4:$F$2060,3,FALSE)),IF(ISTEXT($A234),(VLOOKUP($A234,'DE MUTCD Signing Items'!$A$4:$F$2060,3,FALSE))," "))</f>
        <v xml:space="preserve"> </v>
      </c>
      <c r="G234" s="548" t="str">
        <f>IF(ISNUMBER($A234),(VLOOKUP($A234,'DE MUTCD Signing Items'!$A$4:$F$2060,4,FALSE)),IF(ISTEXT($A234),(VLOOKUP($A234,'DE MUTCD Signing Items'!$A$4:$F$2060,4,FALSE))," "))</f>
        <v xml:space="preserve"> </v>
      </c>
      <c r="H234" s="548" t="str">
        <f>IF(ISNUMBER($A234),(VLOOKUP($A234,'DE MUTCD Signing Items'!$A$4:$F$2060,5,FALSE)),IF(ISTEXT($A234),(VLOOKUP($A234,'DE MUTCD Signing Items'!$A$4:$F$2060,5,FALSE))," "))</f>
        <v xml:space="preserve"> </v>
      </c>
      <c r="I234" s="558" t="str">
        <f>IF(ISNUMBER($A234),(VLOOKUP($A234,'DE MUTCD Signing Items'!$A$4:$F$2060,6,FALSE)),IF(ISTEXT($A234),(VLOOKUP($A234,'DE MUTCD Signing Items'!$A$4:$F$2060,6,FALSE))," "))</f>
        <v xml:space="preserve"> </v>
      </c>
      <c r="J234" s="318" t="e">
        <f t="shared" si="128"/>
        <v>#VALUE!</v>
      </c>
      <c r="K234" s="369" t="str">
        <f t="shared" si="129"/>
        <v/>
      </c>
      <c r="L234" s="322"/>
      <c r="M234" s="318" t="b">
        <f t="shared" si="130"/>
        <v>0</v>
      </c>
      <c r="N234" s="373">
        <f t="shared" si="111"/>
        <v>0</v>
      </c>
      <c r="O234" s="372"/>
      <c r="P234" s="371">
        <f t="shared" si="112"/>
        <v>0</v>
      </c>
      <c r="Q234" s="323"/>
      <c r="R234" s="318" t="b">
        <f t="shared" si="131"/>
        <v>0</v>
      </c>
      <c r="S234" s="318">
        <f t="shared" si="132"/>
        <v>0</v>
      </c>
      <c r="T234" s="324">
        <f t="shared" si="115"/>
        <v>0</v>
      </c>
      <c r="U234" s="324">
        <f t="shared" si="116"/>
        <v>0</v>
      </c>
      <c r="V234" s="376" t="str">
        <f t="shared" si="133"/>
        <v/>
      </c>
      <c r="W234" s="376" t="str">
        <f t="shared" si="134"/>
        <v/>
      </c>
      <c r="X234" s="323"/>
      <c r="Y234" s="318">
        <f t="shared" si="135"/>
        <v>0</v>
      </c>
      <c r="Z234" s="318">
        <f t="shared" si="136"/>
        <v>0</v>
      </c>
      <c r="AA234" s="318">
        <f t="shared" si="137"/>
        <v>0</v>
      </c>
      <c r="AB234" s="371">
        <f t="shared" si="138"/>
        <v>0</v>
      </c>
      <c r="AC234" s="706"/>
      <c r="AD234" s="373">
        <f t="shared" si="139"/>
        <v>0</v>
      </c>
      <c r="AE234" s="373">
        <f t="shared" si="140"/>
        <v>0</v>
      </c>
      <c r="AF234" s="325"/>
    </row>
    <row r="235" spans="1:32">
      <c r="A235" s="677"/>
      <c r="B235" s="665"/>
      <c r="C235" s="320"/>
      <c r="D235" s="367" t="str">
        <f>IF(ISNUMBER($A235),(VLOOKUP($A235,'DE MUTCD Signing Items'!$A$4:$F$2060,2,FALSE)),IF(ISTEXT($A235),(VLOOKUP($A235,'DE MUTCD Signing Items'!$A$4:$F$2060,2,FALSE))," "))</f>
        <v xml:space="preserve"> </v>
      </c>
      <c r="E235" s="321"/>
      <c r="F235" s="367" t="str">
        <f>IF(ISNUMBER($A235),(VLOOKUP($A235,'DE MUTCD Signing Items'!$A$4:$F$2060,3,FALSE)),IF(ISTEXT($A235),(VLOOKUP($A235,'DE MUTCD Signing Items'!$A$4:$F$2060,3,FALSE))," "))</f>
        <v xml:space="preserve"> </v>
      </c>
      <c r="G235" s="548" t="str">
        <f>IF(ISNUMBER($A235),(VLOOKUP($A235,'DE MUTCD Signing Items'!$A$4:$F$2060,4,FALSE)),IF(ISTEXT($A235),(VLOOKUP($A235,'DE MUTCD Signing Items'!$A$4:$F$2060,4,FALSE))," "))</f>
        <v xml:space="preserve"> </v>
      </c>
      <c r="H235" s="548" t="str">
        <f>IF(ISNUMBER($A235),(VLOOKUP($A235,'DE MUTCD Signing Items'!$A$4:$F$2060,5,FALSE)),IF(ISTEXT($A235),(VLOOKUP($A235,'DE MUTCD Signing Items'!$A$4:$F$2060,5,FALSE))," "))</f>
        <v xml:space="preserve"> </v>
      </c>
      <c r="I235" s="558" t="str">
        <f>IF(ISNUMBER($A235),(VLOOKUP($A235,'DE MUTCD Signing Items'!$A$4:$F$2060,6,FALSE)),IF(ISTEXT($A235),(VLOOKUP($A235,'DE MUTCD Signing Items'!$A$4:$F$2060,6,FALSE))," "))</f>
        <v xml:space="preserve"> </v>
      </c>
      <c r="J235" s="318" t="e">
        <f t="shared" si="128"/>
        <v>#VALUE!</v>
      </c>
      <c r="K235" s="369" t="str">
        <f t="shared" si="129"/>
        <v/>
      </c>
      <c r="L235" s="322"/>
      <c r="M235" s="318" t="b">
        <f t="shared" si="130"/>
        <v>0</v>
      </c>
      <c r="N235" s="373">
        <f t="shared" si="111"/>
        <v>0</v>
      </c>
      <c r="O235" s="372"/>
      <c r="P235" s="371">
        <f t="shared" si="112"/>
        <v>0</v>
      </c>
      <c r="Q235" s="323"/>
      <c r="R235" s="318" t="b">
        <f t="shared" si="131"/>
        <v>0</v>
      </c>
      <c r="S235" s="318">
        <f t="shared" si="132"/>
        <v>0</v>
      </c>
      <c r="T235" s="324">
        <f t="shared" si="115"/>
        <v>0</v>
      </c>
      <c r="U235" s="324">
        <f t="shared" si="116"/>
        <v>0</v>
      </c>
      <c r="V235" s="376" t="str">
        <f t="shared" si="133"/>
        <v/>
      </c>
      <c r="W235" s="376" t="str">
        <f t="shared" si="134"/>
        <v/>
      </c>
      <c r="X235" s="323"/>
      <c r="Y235" s="318">
        <f t="shared" si="135"/>
        <v>0</v>
      </c>
      <c r="Z235" s="318">
        <f t="shared" si="136"/>
        <v>0</v>
      </c>
      <c r="AA235" s="318">
        <f t="shared" si="137"/>
        <v>0</v>
      </c>
      <c r="AB235" s="371">
        <f t="shared" si="138"/>
        <v>0</v>
      </c>
      <c r="AC235" s="706"/>
      <c r="AD235" s="373">
        <f t="shared" si="139"/>
        <v>0</v>
      </c>
      <c r="AE235" s="373">
        <f t="shared" si="140"/>
        <v>0</v>
      </c>
      <c r="AF235" s="325"/>
    </row>
    <row r="236" spans="1:32">
      <c r="A236" s="677"/>
      <c r="B236" s="665"/>
      <c r="C236" s="320"/>
      <c r="D236" s="367" t="str">
        <f>IF(ISNUMBER($A236),(VLOOKUP($A236,'DE MUTCD Signing Items'!$A$4:$F$2060,2,FALSE)),IF(ISTEXT($A236),(VLOOKUP($A236,'DE MUTCD Signing Items'!$A$4:$F$2060,2,FALSE))," "))</f>
        <v xml:space="preserve"> </v>
      </c>
      <c r="E236" s="321"/>
      <c r="F236" s="367" t="str">
        <f>IF(ISNUMBER($A236),(VLOOKUP($A236,'DE MUTCD Signing Items'!$A$4:$F$2060,3,FALSE)),IF(ISTEXT($A236),(VLOOKUP($A236,'DE MUTCD Signing Items'!$A$4:$F$2060,3,FALSE))," "))</f>
        <v xml:space="preserve"> </v>
      </c>
      <c r="G236" s="548" t="str">
        <f>IF(ISNUMBER($A236),(VLOOKUP($A236,'DE MUTCD Signing Items'!$A$4:$F$2060,4,FALSE)),IF(ISTEXT($A236),(VLOOKUP($A236,'DE MUTCD Signing Items'!$A$4:$F$2060,4,FALSE))," "))</f>
        <v xml:space="preserve"> </v>
      </c>
      <c r="H236" s="548" t="str">
        <f>IF(ISNUMBER($A236),(VLOOKUP($A236,'DE MUTCD Signing Items'!$A$4:$F$2060,5,FALSE)),IF(ISTEXT($A236),(VLOOKUP($A236,'DE MUTCD Signing Items'!$A$4:$F$2060,5,FALSE))," "))</f>
        <v xml:space="preserve"> </v>
      </c>
      <c r="I236" s="558" t="str">
        <f>IF(ISNUMBER($A236),(VLOOKUP($A236,'DE MUTCD Signing Items'!$A$4:$F$2060,6,FALSE)),IF(ISTEXT($A236),(VLOOKUP($A236,'DE MUTCD Signing Items'!$A$4:$F$2060,6,FALSE))," "))</f>
        <v xml:space="preserve"> </v>
      </c>
      <c r="J236" s="318" t="e">
        <f t="shared" si="128"/>
        <v>#VALUE!</v>
      </c>
      <c r="K236" s="369" t="str">
        <f t="shared" si="129"/>
        <v/>
      </c>
      <c r="L236" s="322"/>
      <c r="M236" s="318" t="b">
        <f t="shared" si="130"/>
        <v>0</v>
      </c>
      <c r="N236" s="373">
        <f t="shared" si="111"/>
        <v>0</v>
      </c>
      <c r="O236" s="372"/>
      <c r="P236" s="371">
        <f t="shared" si="112"/>
        <v>0</v>
      </c>
      <c r="Q236" s="323"/>
      <c r="R236" s="318" t="b">
        <f t="shared" si="131"/>
        <v>0</v>
      </c>
      <c r="S236" s="318">
        <f t="shared" si="132"/>
        <v>0</v>
      </c>
      <c r="T236" s="324">
        <f t="shared" si="115"/>
        <v>0</v>
      </c>
      <c r="U236" s="324">
        <f t="shared" si="116"/>
        <v>0</v>
      </c>
      <c r="V236" s="376" t="str">
        <f t="shared" si="133"/>
        <v/>
      </c>
      <c r="W236" s="376" t="str">
        <f t="shared" si="134"/>
        <v/>
      </c>
      <c r="X236" s="323"/>
      <c r="Y236" s="318">
        <f t="shared" si="135"/>
        <v>0</v>
      </c>
      <c r="Z236" s="318">
        <f t="shared" si="136"/>
        <v>0</v>
      </c>
      <c r="AA236" s="318">
        <f t="shared" si="137"/>
        <v>0</v>
      </c>
      <c r="AB236" s="371">
        <f t="shared" si="138"/>
        <v>0</v>
      </c>
      <c r="AC236" s="706"/>
      <c r="AD236" s="373">
        <f t="shared" si="139"/>
        <v>0</v>
      </c>
      <c r="AE236" s="373">
        <f t="shared" si="140"/>
        <v>0</v>
      </c>
      <c r="AF236" s="325"/>
    </row>
    <row r="237" spans="1:32">
      <c r="A237" s="677"/>
      <c r="B237" s="665"/>
      <c r="C237" s="320"/>
      <c r="D237" s="367" t="str">
        <f>IF(ISNUMBER($A237),(VLOOKUP($A237,'DE MUTCD Signing Items'!$A$4:$F$2060,2,FALSE)),IF(ISTEXT($A237),(VLOOKUP($A237,'DE MUTCD Signing Items'!$A$4:$F$2060,2,FALSE))," "))</f>
        <v xml:space="preserve"> </v>
      </c>
      <c r="E237" s="321"/>
      <c r="F237" s="367" t="str">
        <f>IF(ISNUMBER($A237),(VLOOKUP($A237,'DE MUTCD Signing Items'!$A$4:$F$2060,3,FALSE)),IF(ISTEXT($A237),(VLOOKUP($A237,'DE MUTCD Signing Items'!$A$4:$F$2060,3,FALSE))," "))</f>
        <v xml:space="preserve"> </v>
      </c>
      <c r="G237" s="548" t="str">
        <f>IF(ISNUMBER($A237),(VLOOKUP($A237,'DE MUTCD Signing Items'!$A$4:$F$2060,4,FALSE)),IF(ISTEXT($A237),(VLOOKUP($A237,'DE MUTCD Signing Items'!$A$4:$F$2060,4,FALSE))," "))</f>
        <v xml:space="preserve"> </v>
      </c>
      <c r="H237" s="548" t="str">
        <f>IF(ISNUMBER($A237),(VLOOKUP($A237,'DE MUTCD Signing Items'!$A$4:$F$2060,5,FALSE)),IF(ISTEXT($A237),(VLOOKUP($A237,'DE MUTCD Signing Items'!$A$4:$F$2060,5,FALSE))," "))</f>
        <v xml:space="preserve"> </v>
      </c>
      <c r="I237" s="558" t="str">
        <f>IF(ISNUMBER($A237),(VLOOKUP($A237,'DE MUTCD Signing Items'!$A$4:$F$2060,6,FALSE)),IF(ISTEXT($A237),(VLOOKUP($A237,'DE MUTCD Signing Items'!$A$4:$F$2060,6,FALSE))," "))</f>
        <v xml:space="preserve"> </v>
      </c>
      <c r="J237" s="318" t="e">
        <f t="shared" si="128"/>
        <v>#VALUE!</v>
      </c>
      <c r="K237" s="369" t="str">
        <f t="shared" si="129"/>
        <v/>
      </c>
      <c r="L237" s="322"/>
      <c r="M237" s="318" t="b">
        <f t="shared" si="130"/>
        <v>0</v>
      </c>
      <c r="N237" s="373">
        <f t="shared" si="111"/>
        <v>0</v>
      </c>
      <c r="O237" s="372"/>
      <c r="P237" s="371">
        <f t="shared" si="112"/>
        <v>0</v>
      </c>
      <c r="Q237" s="323"/>
      <c r="R237" s="318" t="b">
        <f t="shared" si="131"/>
        <v>0</v>
      </c>
      <c r="S237" s="318">
        <f t="shared" si="132"/>
        <v>0</v>
      </c>
      <c r="T237" s="324">
        <f t="shared" si="115"/>
        <v>0</v>
      </c>
      <c r="U237" s="324">
        <f t="shared" si="116"/>
        <v>0</v>
      </c>
      <c r="V237" s="376" t="str">
        <f t="shared" si="133"/>
        <v/>
      </c>
      <c r="W237" s="376" t="str">
        <f t="shared" si="134"/>
        <v/>
      </c>
      <c r="X237" s="323"/>
      <c r="Y237" s="318">
        <f t="shared" si="135"/>
        <v>0</v>
      </c>
      <c r="Z237" s="318">
        <f t="shared" si="136"/>
        <v>0</v>
      </c>
      <c r="AA237" s="318">
        <f t="shared" si="137"/>
        <v>0</v>
      </c>
      <c r="AB237" s="371">
        <f t="shared" si="138"/>
        <v>0</v>
      </c>
      <c r="AC237" s="706"/>
      <c r="AD237" s="373">
        <f t="shared" si="139"/>
        <v>0</v>
      </c>
      <c r="AE237" s="373">
        <f t="shared" si="140"/>
        <v>0</v>
      </c>
      <c r="AF237" s="325"/>
    </row>
    <row r="238" spans="1:32">
      <c r="A238" s="677"/>
      <c r="B238" s="665"/>
      <c r="C238" s="320"/>
      <c r="D238" s="367" t="str">
        <f>IF(ISNUMBER($A238),(VLOOKUP($A238,'DE MUTCD Signing Items'!$A$4:$F$2060,2,FALSE)),IF(ISTEXT($A238),(VLOOKUP($A238,'DE MUTCD Signing Items'!$A$4:$F$2060,2,FALSE))," "))</f>
        <v xml:space="preserve"> </v>
      </c>
      <c r="E238" s="321"/>
      <c r="F238" s="367" t="str">
        <f>IF(ISNUMBER($A238),(VLOOKUP($A238,'DE MUTCD Signing Items'!$A$4:$F$2060,3,FALSE)),IF(ISTEXT($A238),(VLOOKUP($A238,'DE MUTCD Signing Items'!$A$4:$F$2060,3,FALSE))," "))</f>
        <v xml:space="preserve"> </v>
      </c>
      <c r="G238" s="548" t="str">
        <f>IF(ISNUMBER($A238),(VLOOKUP($A238,'DE MUTCD Signing Items'!$A$4:$F$2060,4,FALSE)),IF(ISTEXT($A238),(VLOOKUP($A238,'DE MUTCD Signing Items'!$A$4:$F$2060,4,FALSE))," "))</f>
        <v xml:space="preserve"> </v>
      </c>
      <c r="H238" s="548" t="str">
        <f>IF(ISNUMBER($A238),(VLOOKUP($A238,'DE MUTCD Signing Items'!$A$4:$F$2060,5,FALSE)),IF(ISTEXT($A238),(VLOOKUP($A238,'DE MUTCD Signing Items'!$A$4:$F$2060,5,FALSE))," "))</f>
        <v xml:space="preserve"> </v>
      </c>
      <c r="I238" s="558" t="str">
        <f>IF(ISNUMBER($A238),(VLOOKUP($A238,'DE MUTCD Signing Items'!$A$4:$F$2060,6,FALSE)),IF(ISTEXT($A238),(VLOOKUP($A238,'DE MUTCD Signing Items'!$A$4:$F$2060,6,FALSE))," "))</f>
        <v xml:space="preserve"> </v>
      </c>
      <c r="J238" s="318" t="e">
        <f t="shared" si="128"/>
        <v>#VALUE!</v>
      </c>
      <c r="K238" s="369" t="str">
        <f t="shared" si="129"/>
        <v/>
      </c>
      <c r="L238" s="322"/>
      <c r="M238" s="318" t="b">
        <f t="shared" si="130"/>
        <v>0</v>
      </c>
      <c r="N238" s="373">
        <f t="shared" si="111"/>
        <v>0</v>
      </c>
      <c r="O238" s="372"/>
      <c r="P238" s="371">
        <f t="shared" si="112"/>
        <v>0</v>
      </c>
      <c r="Q238" s="323"/>
      <c r="R238" s="318" t="b">
        <f t="shared" si="131"/>
        <v>0</v>
      </c>
      <c r="S238" s="318">
        <f t="shared" si="132"/>
        <v>0</v>
      </c>
      <c r="T238" s="324">
        <f t="shared" si="115"/>
        <v>0</v>
      </c>
      <c r="U238" s="324">
        <f t="shared" si="116"/>
        <v>0</v>
      </c>
      <c r="V238" s="376" t="str">
        <f t="shared" si="133"/>
        <v/>
      </c>
      <c r="W238" s="376" t="str">
        <f t="shared" si="134"/>
        <v/>
      </c>
      <c r="X238" s="323"/>
      <c r="Y238" s="318">
        <f t="shared" si="135"/>
        <v>0</v>
      </c>
      <c r="Z238" s="318">
        <f t="shared" si="136"/>
        <v>0</v>
      </c>
      <c r="AA238" s="318">
        <f t="shared" si="137"/>
        <v>0</v>
      </c>
      <c r="AB238" s="371">
        <f t="shared" si="138"/>
        <v>0</v>
      </c>
      <c r="AC238" s="706"/>
      <c r="AD238" s="373">
        <f t="shared" si="139"/>
        <v>0</v>
      </c>
      <c r="AE238" s="373">
        <f t="shared" si="140"/>
        <v>0</v>
      </c>
      <c r="AF238" s="325"/>
    </row>
    <row r="239" spans="1:32">
      <c r="A239" s="677"/>
      <c r="B239" s="665"/>
      <c r="C239" s="320"/>
      <c r="D239" s="367" t="str">
        <f>IF(ISNUMBER($A239),(VLOOKUP($A239,'DE MUTCD Signing Items'!$A$4:$F$2060,2,FALSE)),IF(ISTEXT($A239),(VLOOKUP($A239,'DE MUTCD Signing Items'!$A$4:$F$2060,2,FALSE))," "))</f>
        <v xml:space="preserve"> </v>
      </c>
      <c r="E239" s="321"/>
      <c r="F239" s="367" t="str">
        <f>IF(ISNUMBER($A239),(VLOOKUP($A239,'DE MUTCD Signing Items'!$A$4:$F$2060,3,FALSE)),IF(ISTEXT($A239),(VLOOKUP($A239,'DE MUTCD Signing Items'!$A$4:$F$2060,3,FALSE))," "))</f>
        <v xml:space="preserve"> </v>
      </c>
      <c r="G239" s="548" t="str">
        <f>IF(ISNUMBER($A239),(VLOOKUP($A239,'DE MUTCD Signing Items'!$A$4:$F$2060,4,FALSE)),IF(ISTEXT($A239),(VLOOKUP($A239,'DE MUTCD Signing Items'!$A$4:$F$2060,4,FALSE))," "))</f>
        <v xml:space="preserve"> </v>
      </c>
      <c r="H239" s="548" t="str">
        <f>IF(ISNUMBER($A239),(VLOOKUP($A239,'DE MUTCD Signing Items'!$A$4:$F$2060,5,FALSE)),IF(ISTEXT($A239),(VLOOKUP($A239,'DE MUTCD Signing Items'!$A$4:$F$2060,5,FALSE))," "))</f>
        <v xml:space="preserve"> </v>
      </c>
      <c r="I239" s="558" t="str">
        <f>IF(ISNUMBER($A239),(VLOOKUP($A239,'DE MUTCD Signing Items'!$A$4:$F$2060,6,FALSE)),IF(ISTEXT($A239),(VLOOKUP($A239,'DE MUTCD Signing Items'!$A$4:$F$2060,6,FALSE))," "))</f>
        <v xml:space="preserve"> </v>
      </c>
      <c r="J239" s="318" t="e">
        <f t="shared" si="128"/>
        <v>#VALUE!</v>
      </c>
      <c r="K239" s="369" t="str">
        <f t="shared" si="129"/>
        <v/>
      </c>
      <c r="L239" s="322"/>
      <c r="M239" s="318" t="b">
        <f t="shared" si="130"/>
        <v>0</v>
      </c>
      <c r="N239" s="373">
        <f t="shared" si="111"/>
        <v>0</v>
      </c>
      <c r="O239" s="372"/>
      <c r="P239" s="371">
        <f t="shared" si="112"/>
        <v>0</v>
      </c>
      <c r="Q239" s="323"/>
      <c r="R239" s="318" t="b">
        <f t="shared" si="131"/>
        <v>0</v>
      </c>
      <c r="S239" s="318">
        <f t="shared" si="132"/>
        <v>0</v>
      </c>
      <c r="T239" s="324">
        <f t="shared" si="115"/>
        <v>0</v>
      </c>
      <c r="U239" s="324">
        <f t="shared" si="116"/>
        <v>0</v>
      </c>
      <c r="V239" s="376" t="str">
        <f t="shared" si="133"/>
        <v/>
      </c>
      <c r="W239" s="376" t="str">
        <f t="shared" si="134"/>
        <v/>
      </c>
      <c r="X239" s="323"/>
      <c r="Y239" s="318">
        <f t="shared" si="135"/>
        <v>0</v>
      </c>
      <c r="Z239" s="318">
        <f t="shared" si="136"/>
        <v>0</v>
      </c>
      <c r="AA239" s="318">
        <f t="shared" si="137"/>
        <v>0</v>
      </c>
      <c r="AB239" s="371">
        <f t="shared" si="138"/>
        <v>0</v>
      </c>
      <c r="AC239" s="706"/>
      <c r="AD239" s="373">
        <f t="shared" si="139"/>
        <v>0</v>
      </c>
      <c r="AE239" s="373">
        <f t="shared" si="140"/>
        <v>0</v>
      </c>
      <c r="AF239" s="325"/>
    </row>
    <row r="240" spans="1:32">
      <c r="A240" s="677"/>
      <c r="B240" s="665"/>
      <c r="C240" s="320"/>
      <c r="D240" s="367" t="str">
        <f>IF(ISNUMBER($A240),(VLOOKUP($A240,'DE MUTCD Signing Items'!$A$4:$F$2060,2,FALSE)),IF(ISTEXT($A240),(VLOOKUP($A240,'DE MUTCD Signing Items'!$A$4:$F$2060,2,FALSE))," "))</f>
        <v xml:space="preserve"> </v>
      </c>
      <c r="E240" s="321"/>
      <c r="F240" s="367" t="str">
        <f>IF(ISNUMBER($A240),(VLOOKUP($A240,'DE MUTCD Signing Items'!$A$4:$F$2060,3,FALSE)),IF(ISTEXT($A240),(VLOOKUP($A240,'DE MUTCD Signing Items'!$A$4:$F$2060,3,FALSE))," "))</f>
        <v xml:space="preserve"> </v>
      </c>
      <c r="G240" s="548" t="str">
        <f>IF(ISNUMBER($A240),(VLOOKUP($A240,'DE MUTCD Signing Items'!$A$4:$F$2060,4,FALSE)),IF(ISTEXT($A240),(VLOOKUP($A240,'DE MUTCD Signing Items'!$A$4:$F$2060,4,FALSE))," "))</f>
        <v xml:space="preserve"> </v>
      </c>
      <c r="H240" s="548" t="str">
        <f>IF(ISNUMBER($A240),(VLOOKUP($A240,'DE MUTCD Signing Items'!$A$4:$F$2060,5,FALSE)),IF(ISTEXT($A240),(VLOOKUP($A240,'DE MUTCD Signing Items'!$A$4:$F$2060,5,FALSE))," "))</f>
        <v xml:space="preserve"> </v>
      </c>
      <c r="I240" s="558" t="str">
        <f>IF(ISNUMBER($A240),(VLOOKUP($A240,'DE MUTCD Signing Items'!$A$4:$F$2060,6,FALSE)),IF(ISTEXT($A240),(VLOOKUP($A240,'DE MUTCD Signing Items'!$A$4:$F$2060,6,FALSE))," "))</f>
        <v xml:space="preserve"> </v>
      </c>
      <c r="J240" s="318" t="e">
        <f t="shared" si="128"/>
        <v>#VALUE!</v>
      </c>
      <c r="K240" s="369" t="str">
        <f t="shared" si="129"/>
        <v/>
      </c>
      <c r="L240" s="322"/>
      <c r="M240" s="318" t="b">
        <f t="shared" si="130"/>
        <v>0</v>
      </c>
      <c r="N240" s="373">
        <f t="shared" si="111"/>
        <v>0</v>
      </c>
      <c r="O240" s="372"/>
      <c r="P240" s="371">
        <f t="shared" si="112"/>
        <v>0</v>
      </c>
      <c r="Q240" s="323"/>
      <c r="R240" s="318" t="b">
        <f t="shared" si="131"/>
        <v>0</v>
      </c>
      <c r="S240" s="318">
        <f t="shared" si="132"/>
        <v>0</v>
      </c>
      <c r="T240" s="324">
        <f t="shared" si="115"/>
        <v>0</v>
      </c>
      <c r="U240" s="324">
        <f t="shared" si="116"/>
        <v>0</v>
      </c>
      <c r="V240" s="376" t="str">
        <f t="shared" si="133"/>
        <v/>
      </c>
      <c r="W240" s="376" t="str">
        <f t="shared" si="134"/>
        <v/>
      </c>
      <c r="X240" s="323"/>
      <c r="Y240" s="318">
        <f t="shared" si="135"/>
        <v>0</v>
      </c>
      <c r="Z240" s="318">
        <f t="shared" si="136"/>
        <v>0</v>
      </c>
      <c r="AA240" s="318">
        <f t="shared" si="137"/>
        <v>0</v>
      </c>
      <c r="AB240" s="371">
        <f t="shared" si="138"/>
        <v>0</v>
      </c>
      <c r="AC240" s="706"/>
      <c r="AD240" s="373">
        <f t="shared" si="139"/>
        <v>0</v>
      </c>
      <c r="AE240" s="373">
        <f t="shared" si="140"/>
        <v>0</v>
      </c>
      <c r="AF240" s="325"/>
    </row>
    <row r="241" spans="1:32">
      <c r="A241" s="677"/>
      <c r="B241" s="665"/>
      <c r="C241" s="320"/>
      <c r="D241" s="367" t="str">
        <f>IF(ISNUMBER($A241),(VLOOKUP($A241,'DE MUTCD Signing Items'!$A$4:$F$2060,2,FALSE)),IF(ISTEXT($A241),(VLOOKUP($A241,'DE MUTCD Signing Items'!$A$4:$F$2060,2,FALSE))," "))</f>
        <v xml:space="preserve"> </v>
      </c>
      <c r="E241" s="321"/>
      <c r="F241" s="367" t="str">
        <f>IF(ISNUMBER($A241),(VLOOKUP($A241,'DE MUTCD Signing Items'!$A$4:$F$2060,3,FALSE)),IF(ISTEXT($A241),(VLOOKUP($A241,'DE MUTCD Signing Items'!$A$4:$F$2060,3,FALSE))," "))</f>
        <v xml:space="preserve"> </v>
      </c>
      <c r="G241" s="548" t="str">
        <f>IF(ISNUMBER($A241),(VLOOKUP($A241,'DE MUTCD Signing Items'!$A$4:$F$2060,4,FALSE)),IF(ISTEXT($A241),(VLOOKUP($A241,'DE MUTCD Signing Items'!$A$4:$F$2060,4,FALSE))," "))</f>
        <v xml:space="preserve"> </v>
      </c>
      <c r="H241" s="548" t="str">
        <f>IF(ISNUMBER($A241),(VLOOKUP($A241,'DE MUTCD Signing Items'!$A$4:$F$2060,5,FALSE)),IF(ISTEXT($A241),(VLOOKUP($A241,'DE MUTCD Signing Items'!$A$4:$F$2060,5,FALSE))," "))</f>
        <v xml:space="preserve"> </v>
      </c>
      <c r="I241" s="558" t="str">
        <f>IF(ISNUMBER($A241),(VLOOKUP($A241,'DE MUTCD Signing Items'!$A$4:$F$2060,6,FALSE)),IF(ISTEXT($A241),(VLOOKUP($A241,'DE MUTCD Signing Items'!$A$4:$F$2060,6,FALSE))," "))</f>
        <v xml:space="preserve"> </v>
      </c>
      <c r="J241" s="318" t="e">
        <f t="shared" si="123"/>
        <v>#VALUE!</v>
      </c>
      <c r="K241" s="369" t="str">
        <f t="shared" si="110"/>
        <v/>
      </c>
      <c r="L241" s="322"/>
      <c r="M241" s="318" t="b">
        <f t="shared" si="124"/>
        <v>0</v>
      </c>
      <c r="N241" s="373">
        <f t="shared" si="111"/>
        <v>0</v>
      </c>
      <c r="O241" s="372"/>
      <c r="P241" s="371">
        <f t="shared" si="112"/>
        <v>0</v>
      </c>
      <c r="Q241" s="323"/>
      <c r="R241" s="318" t="b">
        <f t="shared" si="113"/>
        <v>0</v>
      </c>
      <c r="S241" s="318">
        <f t="shared" si="127"/>
        <v>0</v>
      </c>
      <c r="T241" s="324">
        <f t="shared" si="115"/>
        <v>0</v>
      </c>
      <c r="U241" s="324">
        <f t="shared" si="116"/>
        <v>0</v>
      </c>
      <c r="V241" s="376" t="str">
        <f t="shared" si="117"/>
        <v/>
      </c>
      <c r="W241" s="376" t="str">
        <f t="shared" si="118"/>
        <v/>
      </c>
      <c r="X241" s="323"/>
      <c r="Y241" s="318">
        <f t="shared" si="119"/>
        <v>0</v>
      </c>
      <c r="Z241" s="318">
        <f t="shared" si="120"/>
        <v>0</v>
      </c>
      <c r="AA241" s="318">
        <f t="shared" si="121"/>
        <v>0</v>
      </c>
      <c r="AB241" s="371">
        <f t="shared" si="125"/>
        <v>0</v>
      </c>
      <c r="AC241" s="706"/>
      <c r="AD241" s="373">
        <f t="shared" si="126"/>
        <v>0</v>
      </c>
      <c r="AE241" s="373">
        <f t="shared" si="122"/>
        <v>0</v>
      </c>
      <c r="AF241" s="325"/>
    </row>
    <row r="242" spans="1:32">
      <c r="A242" s="677"/>
      <c r="B242" s="665"/>
      <c r="C242" s="320"/>
      <c r="D242" s="367" t="str">
        <f>IF(ISNUMBER($A242),(VLOOKUP($A242,'DE MUTCD Signing Items'!$A$4:$F$2060,2,FALSE)),IF(ISTEXT($A242),(VLOOKUP($A242,'DE MUTCD Signing Items'!$A$4:$F$2060,2,FALSE))," "))</f>
        <v xml:space="preserve"> </v>
      </c>
      <c r="E242" s="321"/>
      <c r="F242" s="367" t="str">
        <f>IF(ISNUMBER($A242),(VLOOKUP($A242,'DE MUTCD Signing Items'!$A$4:$F$2060,3,FALSE)),IF(ISTEXT($A242),(VLOOKUP($A242,'DE MUTCD Signing Items'!$A$4:$F$2060,3,FALSE))," "))</f>
        <v xml:space="preserve"> </v>
      </c>
      <c r="G242" s="548" t="str">
        <f>IF(ISNUMBER($A242),(VLOOKUP($A242,'DE MUTCD Signing Items'!$A$4:$F$2060,4,FALSE)),IF(ISTEXT($A242),(VLOOKUP($A242,'DE MUTCD Signing Items'!$A$4:$F$2060,4,FALSE))," "))</f>
        <v xml:space="preserve"> </v>
      </c>
      <c r="H242" s="548" t="str">
        <f>IF(ISNUMBER($A242),(VLOOKUP($A242,'DE MUTCD Signing Items'!$A$4:$F$2060,5,FALSE)),IF(ISTEXT($A242),(VLOOKUP($A242,'DE MUTCD Signing Items'!$A$4:$F$2060,5,FALSE))," "))</f>
        <v xml:space="preserve"> </v>
      </c>
      <c r="I242" s="558" t="str">
        <f>IF(ISNUMBER($A242),(VLOOKUP($A242,'DE MUTCD Signing Items'!$A$4:$F$2060,6,FALSE)),IF(ISTEXT($A242),(VLOOKUP($A242,'DE MUTCD Signing Items'!$A$4:$F$2060,6,FALSE))," "))</f>
        <v xml:space="preserve"> </v>
      </c>
      <c r="J242" s="318" t="e">
        <f t="shared" si="123"/>
        <v>#VALUE!</v>
      </c>
      <c r="K242" s="369" t="str">
        <f t="shared" si="110"/>
        <v/>
      </c>
      <c r="L242" s="322"/>
      <c r="M242" s="318" t="b">
        <f t="shared" si="124"/>
        <v>0</v>
      </c>
      <c r="N242" s="373">
        <f t="shared" si="111"/>
        <v>0</v>
      </c>
      <c r="O242" s="372"/>
      <c r="P242" s="371">
        <f t="shared" si="112"/>
        <v>0</v>
      </c>
      <c r="Q242" s="323"/>
      <c r="R242" s="318" t="b">
        <f t="shared" si="113"/>
        <v>0</v>
      </c>
      <c r="S242" s="318">
        <f t="shared" si="127"/>
        <v>0</v>
      </c>
      <c r="T242" s="324">
        <f t="shared" si="115"/>
        <v>0</v>
      </c>
      <c r="U242" s="324">
        <f t="shared" si="116"/>
        <v>0</v>
      </c>
      <c r="V242" s="376" t="str">
        <f t="shared" si="117"/>
        <v/>
      </c>
      <c r="W242" s="376" t="str">
        <f t="shared" si="118"/>
        <v/>
      </c>
      <c r="X242" s="323"/>
      <c r="Y242" s="318">
        <f t="shared" si="119"/>
        <v>0</v>
      </c>
      <c r="Z242" s="318">
        <f t="shared" si="120"/>
        <v>0</v>
      </c>
      <c r="AA242" s="318">
        <f t="shared" si="121"/>
        <v>0</v>
      </c>
      <c r="AB242" s="371">
        <f t="shared" si="125"/>
        <v>0</v>
      </c>
      <c r="AC242" s="706"/>
      <c r="AD242" s="373">
        <f t="shared" si="126"/>
        <v>0</v>
      </c>
      <c r="AE242" s="373">
        <f t="shared" si="122"/>
        <v>0</v>
      </c>
      <c r="AF242" s="325"/>
    </row>
    <row r="243" spans="1:32">
      <c r="A243" s="677"/>
      <c r="B243" s="665"/>
      <c r="C243" s="320"/>
      <c r="D243" s="367" t="str">
        <f>IF(ISNUMBER($A243),(VLOOKUP($A243,'DE MUTCD Signing Items'!$A$4:$F$2060,2,FALSE)),IF(ISTEXT($A243),(VLOOKUP($A243,'DE MUTCD Signing Items'!$A$4:$F$2060,2,FALSE))," "))</f>
        <v xml:space="preserve"> </v>
      </c>
      <c r="E243" s="321"/>
      <c r="F243" s="367" t="str">
        <f>IF(ISNUMBER($A243),(VLOOKUP($A243,'DE MUTCD Signing Items'!$A$4:$F$2060,3,FALSE)),IF(ISTEXT($A243),(VLOOKUP($A243,'DE MUTCD Signing Items'!$A$4:$F$2060,3,FALSE))," "))</f>
        <v xml:space="preserve"> </v>
      </c>
      <c r="G243" s="548" t="str">
        <f>IF(ISNUMBER($A243),(VLOOKUP($A243,'DE MUTCD Signing Items'!$A$4:$F$2060,4,FALSE)),IF(ISTEXT($A243),(VLOOKUP($A243,'DE MUTCD Signing Items'!$A$4:$F$2060,4,FALSE))," "))</f>
        <v xml:space="preserve"> </v>
      </c>
      <c r="H243" s="548" t="str">
        <f>IF(ISNUMBER($A243),(VLOOKUP($A243,'DE MUTCD Signing Items'!$A$4:$F$2060,5,FALSE)),IF(ISTEXT($A243),(VLOOKUP($A243,'DE MUTCD Signing Items'!$A$4:$F$2060,5,FALSE))," "))</f>
        <v xml:space="preserve"> </v>
      </c>
      <c r="I243" s="558" t="str">
        <f>IF(ISNUMBER($A243),(VLOOKUP($A243,'DE MUTCD Signing Items'!$A$4:$F$2060,6,FALSE)),IF(ISTEXT($A243),(VLOOKUP($A243,'DE MUTCD Signing Items'!$A$4:$F$2060,6,FALSE))," "))</f>
        <v xml:space="preserve"> </v>
      </c>
      <c r="J243" s="318" t="e">
        <f t="shared" si="123"/>
        <v>#VALUE!</v>
      </c>
      <c r="K243" s="369" t="str">
        <f t="shared" si="110"/>
        <v/>
      </c>
      <c r="L243" s="322"/>
      <c r="M243" s="318" t="b">
        <f t="shared" si="124"/>
        <v>0</v>
      </c>
      <c r="N243" s="373">
        <f t="shared" si="111"/>
        <v>0</v>
      </c>
      <c r="O243" s="372"/>
      <c r="P243" s="371">
        <f t="shared" si="112"/>
        <v>0</v>
      </c>
      <c r="Q243" s="323"/>
      <c r="R243" s="318" t="b">
        <f t="shared" si="113"/>
        <v>0</v>
      </c>
      <c r="S243" s="318">
        <f t="shared" si="127"/>
        <v>0</v>
      </c>
      <c r="T243" s="324">
        <f t="shared" si="115"/>
        <v>0</v>
      </c>
      <c r="U243" s="324">
        <f t="shared" si="116"/>
        <v>0</v>
      </c>
      <c r="V243" s="376" t="str">
        <f t="shared" si="117"/>
        <v/>
      </c>
      <c r="W243" s="376" t="str">
        <f t="shared" si="118"/>
        <v/>
      </c>
      <c r="X243" s="323"/>
      <c r="Y243" s="318">
        <f t="shared" si="119"/>
        <v>0</v>
      </c>
      <c r="Z243" s="318">
        <f t="shared" si="120"/>
        <v>0</v>
      </c>
      <c r="AA243" s="318">
        <f t="shared" si="121"/>
        <v>0</v>
      </c>
      <c r="AB243" s="371">
        <f t="shared" si="125"/>
        <v>0</v>
      </c>
      <c r="AC243" s="706"/>
      <c r="AD243" s="373">
        <f t="shared" si="126"/>
        <v>0</v>
      </c>
      <c r="AE243" s="373">
        <f t="shared" si="122"/>
        <v>0</v>
      </c>
      <c r="AF243" s="325"/>
    </row>
    <row r="244" spans="1:32">
      <c r="A244" s="677"/>
      <c r="B244" s="665"/>
      <c r="C244" s="320"/>
      <c r="D244" s="367" t="str">
        <f>IF(ISNUMBER($A244),(VLOOKUP($A244,'DE MUTCD Signing Items'!$A$4:$F$2060,2,FALSE)),IF(ISTEXT($A244),(VLOOKUP($A244,'DE MUTCD Signing Items'!$A$4:$F$2060,2,FALSE))," "))</f>
        <v xml:space="preserve"> </v>
      </c>
      <c r="E244" s="321"/>
      <c r="F244" s="367" t="str">
        <f>IF(ISNUMBER($A244),(VLOOKUP($A244,'DE MUTCD Signing Items'!$A$4:$F$2060,3,FALSE)),IF(ISTEXT($A244),(VLOOKUP($A244,'DE MUTCD Signing Items'!$A$4:$F$2060,3,FALSE))," "))</f>
        <v xml:space="preserve"> </v>
      </c>
      <c r="G244" s="548" t="str">
        <f>IF(ISNUMBER($A244),(VLOOKUP($A244,'DE MUTCD Signing Items'!$A$4:$F$2060,4,FALSE)),IF(ISTEXT($A244),(VLOOKUP($A244,'DE MUTCD Signing Items'!$A$4:$F$2060,4,FALSE))," "))</f>
        <v xml:space="preserve"> </v>
      </c>
      <c r="H244" s="548" t="str">
        <f>IF(ISNUMBER($A244),(VLOOKUP($A244,'DE MUTCD Signing Items'!$A$4:$F$2060,5,FALSE)),IF(ISTEXT($A244),(VLOOKUP($A244,'DE MUTCD Signing Items'!$A$4:$F$2060,5,FALSE))," "))</f>
        <v xml:space="preserve"> </v>
      </c>
      <c r="I244" s="558" t="str">
        <f>IF(ISNUMBER($A244),(VLOOKUP($A244,'DE MUTCD Signing Items'!$A$4:$F$2060,6,FALSE)),IF(ISTEXT($A244),(VLOOKUP($A244,'DE MUTCD Signing Items'!$A$4:$F$2060,6,FALSE))," "))</f>
        <v xml:space="preserve"> </v>
      </c>
      <c r="J244" s="318" t="e">
        <f t="shared" si="123"/>
        <v>#VALUE!</v>
      </c>
      <c r="K244" s="369" t="str">
        <f t="shared" si="110"/>
        <v/>
      </c>
      <c r="L244" s="322"/>
      <c r="M244" s="318" t="b">
        <f t="shared" si="124"/>
        <v>0</v>
      </c>
      <c r="N244" s="373">
        <f t="shared" si="111"/>
        <v>0</v>
      </c>
      <c r="O244" s="372"/>
      <c r="P244" s="371">
        <f t="shared" si="112"/>
        <v>0</v>
      </c>
      <c r="Q244" s="323"/>
      <c r="R244" s="318" t="b">
        <f t="shared" si="113"/>
        <v>0</v>
      </c>
      <c r="S244" s="318">
        <f t="shared" si="127"/>
        <v>0</v>
      </c>
      <c r="T244" s="324">
        <f t="shared" si="115"/>
        <v>0</v>
      </c>
      <c r="U244" s="324">
        <f t="shared" si="116"/>
        <v>0</v>
      </c>
      <c r="V244" s="376" t="str">
        <f t="shared" si="117"/>
        <v/>
      </c>
      <c r="W244" s="376" t="str">
        <f t="shared" si="118"/>
        <v/>
      </c>
      <c r="X244" s="323"/>
      <c r="Y244" s="318">
        <f t="shared" si="119"/>
        <v>0</v>
      </c>
      <c r="Z244" s="318">
        <f t="shared" si="120"/>
        <v>0</v>
      </c>
      <c r="AA244" s="318">
        <f t="shared" si="121"/>
        <v>0</v>
      </c>
      <c r="AB244" s="371">
        <f t="shared" si="125"/>
        <v>0</v>
      </c>
      <c r="AC244" s="706"/>
      <c r="AD244" s="373">
        <f t="shared" si="126"/>
        <v>0</v>
      </c>
      <c r="AE244" s="373">
        <f t="shared" si="122"/>
        <v>0</v>
      </c>
      <c r="AF244" s="325"/>
    </row>
    <row r="245" spans="1:32">
      <c r="A245" s="677"/>
      <c r="B245" s="665"/>
      <c r="C245" s="320"/>
      <c r="D245" s="367" t="str">
        <f>IF(ISNUMBER($A245),(VLOOKUP($A245,'DE MUTCD Signing Items'!$A$4:$F$2060,2,FALSE)),IF(ISTEXT($A245),(VLOOKUP($A245,'DE MUTCD Signing Items'!$A$4:$F$2060,2,FALSE))," "))</f>
        <v xml:space="preserve"> </v>
      </c>
      <c r="E245" s="321"/>
      <c r="F245" s="367" t="str">
        <f>IF(ISNUMBER($A245),(VLOOKUP($A245,'DE MUTCD Signing Items'!$A$4:$F$2060,3,FALSE)),IF(ISTEXT($A245),(VLOOKUP($A245,'DE MUTCD Signing Items'!$A$4:$F$2060,3,FALSE))," "))</f>
        <v xml:space="preserve"> </v>
      </c>
      <c r="G245" s="548" t="str">
        <f>IF(ISNUMBER($A245),(VLOOKUP($A245,'DE MUTCD Signing Items'!$A$4:$F$2060,4,FALSE)),IF(ISTEXT($A245),(VLOOKUP($A245,'DE MUTCD Signing Items'!$A$4:$F$2060,4,FALSE))," "))</f>
        <v xml:space="preserve"> </v>
      </c>
      <c r="H245" s="548" t="str">
        <f>IF(ISNUMBER($A245),(VLOOKUP($A245,'DE MUTCD Signing Items'!$A$4:$F$2060,5,FALSE)),IF(ISTEXT($A245),(VLOOKUP($A245,'DE MUTCD Signing Items'!$A$4:$F$2060,5,FALSE))," "))</f>
        <v xml:space="preserve"> </v>
      </c>
      <c r="I245" s="558" t="str">
        <f>IF(ISNUMBER($A245),(VLOOKUP($A245,'DE MUTCD Signing Items'!$A$4:$F$2060,6,FALSE)),IF(ISTEXT($A245),(VLOOKUP($A245,'DE MUTCD Signing Items'!$A$4:$F$2060,6,FALSE))," "))</f>
        <v xml:space="preserve"> </v>
      </c>
      <c r="J245" s="318" t="e">
        <f t="shared" si="123"/>
        <v>#VALUE!</v>
      </c>
      <c r="K245" s="369" t="str">
        <f t="shared" si="110"/>
        <v/>
      </c>
      <c r="L245" s="322"/>
      <c r="M245" s="318" t="b">
        <f t="shared" si="124"/>
        <v>0</v>
      </c>
      <c r="N245" s="373">
        <f t="shared" si="111"/>
        <v>0</v>
      </c>
      <c r="O245" s="372"/>
      <c r="P245" s="371">
        <f t="shared" si="112"/>
        <v>0</v>
      </c>
      <c r="Q245" s="323"/>
      <c r="R245" s="318" t="b">
        <f t="shared" si="113"/>
        <v>0</v>
      </c>
      <c r="S245" s="318">
        <f t="shared" si="127"/>
        <v>0</v>
      </c>
      <c r="T245" s="324">
        <f t="shared" si="115"/>
        <v>0</v>
      </c>
      <c r="U245" s="324">
        <f t="shared" si="116"/>
        <v>0</v>
      </c>
      <c r="V245" s="376" t="str">
        <f t="shared" si="117"/>
        <v/>
      </c>
      <c r="W245" s="376" t="str">
        <f t="shared" si="118"/>
        <v/>
      </c>
      <c r="X245" s="323"/>
      <c r="Y245" s="318">
        <f t="shared" si="119"/>
        <v>0</v>
      </c>
      <c r="Z245" s="318">
        <f t="shared" si="120"/>
        <v>0</v>
      </c>
      <c r="AA245" s="318">
        <f t="shared" si="121"/>
        <v>0</v>
      </c>
      <c r="AB245" s="371">
        <f t="shared" si="125"/>
        <v>0</v>
      </c>
      <c r="AC245" s="706"/>
      <c r="AD245" s="373">
        <f t="shared" si="126"/>
        <v>0</v>
      </c>
      <c r="AE245" s="373">
        <f t="shared" si="122"/>
        <v>0</v>
      </c>
      <c r="AF245" s="325"/>
    </row>
    <row r="246" spans="1:32">
      <c r="A246" s="677"/>
      <c r="B246" s="665"/>
      <c r="C246" s="320"/>
      <c r="D246" s="367" t="str">
        <f>IF(ISNUMBER($A246),(VLOOKUP($A246,'DE MUTCD Signing Items'!$A$4:$F$2060,2,FALSE)),IF(ISTEXT($A246),(VLOOKUP($A246,'DE MUTCD Signing Items'!$A$4:$F$2060,2,FALSE))," "))</f>
        <v xml:space="preserve"> </v>
      </c>
      <c r="E246" s="321"/>
      <c r="F246" s="367" t="str">
        <f>IF(ISNUMBER($A246),(VLOOKUP($A246,'DE MUTCD Signing Items'!$A$4:$F$2060,3,FALSE)),IF(ISTEXT($A246),(VLOOKUP($A246,'DE MUTCD Signing Items'!$A$4:$F$2060,3,FALSE))," "))</f>
        <v xml:space="preserve"> </v>
      </c>
      <c r="G246" s="548" t="str">
        <f>IF(ISNUMBER($A246),(VLOOKUP($A246,'DE MUTCD Signing Items'!$A$4:$F$2060,4,FALSE)),IF(ISTEXT($A246),(VLOOKUP($A246,'DE MUTCD Signing Items'!$A$4:$F$2060,4,FALSE))," "))</f>
        <v xml:space="preserve"> </v>
      </c>
      <c r="H246" s="548" t="str">
        <f>IF(ISNUMBER($A246),(VLOOKUP($A246,'DE MUTCD Signing Items'!$A$4:$F$2060,5,FALSE)),IF(ISTEXT($A246),(VLOOKUP($A246,'DE MUTCD Signing Items'!$A$4:$F$2060,5,FALSE))," "))</f>
        <v xml:space="preserve"> </v>
      </c>
      <c r="I246" s="558" t="str">
        <f>IF(ISNUMBER($A246),(VLOOKUP($A246,'DE MUTCD Signing Items'!$A$4:$F$2060,6,FALSE)),IF(ISTEXT($A246),(VLOOKUP($A246,'DE MUTCD Signing Items'!$A$4:$F$2060,6,FALSE))," "))</f>
        <v xml:space="preserve"> </v>
      </c>
      <c r="J246" s="318" t="e">
        <f t="shared" si="123"/>
        <v>#VALUE!</v>
      </c>
      <c r="K246" s="369" t="str">
        <f t="shared" si="110"/>
        <v/>
      </c>
      <c r="L246" s="322"/>
      <c r="M246" s="318" t="b">
        <f t="shared" si="124"/>
        <v>0</v>
      </c>
      <c r="N246" s="373">
        <f t="shared" si="111"/>
        <v>0</v>
      </c>
      <c r="O246" s="372"/>
      <c r="P246" s="371">
        <f t="shared" si="112"/>
        <v>0</v>
      </c>
      <c r="Q246" s="323"/>
      <c r="R246" s="318" t="b">
        <f t="shared" si="113"/>
        <v>0</v>
      </c>
      <c r="S246" s="318">
        <f t="shared" si="127"/>
        <v>0</v>
      </c>
      <c r="T246" s="324">
        <f t="shared" si="115"/>
        <v>0</v>
      </c>
      <c r="U246" s="324">
        <f t="shared" si="116"/>
        <v>0</v>
      </c>
      <c r="V246" s="376" t="str">
        <f t="shared" si="117"/>
        <v/>
      </c>
      <c r="W246" s="376" t="str">
        <f t="shared" si="118"/>
        <v/>
      </c>
      <c r="X246" s="323"/>
      <c r="Y246" s="318">
        <f t="shared" si="119"/>
        <v>0</v>
      </c>
      <c r="Z246" s="318">
        <f t="shared" si="120"/>
        <v>0</v>
      </c>
      <c r="AA246" s="318">
        <f t="shared" si="121"/>
        <v>0</v>
      </c>
      <c r="AB246" s="371">
        <f t="shared" si="125"/>
        <v>0</v>
      </c>
      <c r="AC246" s="706"/>
      <c r="AD246" s="373">
        <f t="shared" si="126"/>
        <v>0</v>
      </c>
      <c r="AE246" s="373">
        <f t="shared" si="122"/>
        <v>0</v>
      </c>
      <c r="AF246" s="325"/>
    </row>
    <row r="247" spans="1:32">
      <c r="A247" s="677"/>
      <c r="B247" s="665"/>
      <c r="C247" s="320"/>
      <c r="D247" s="367" t="str">
        <f>IF(ISNUMBER($A247),(VLOOKUP($A247,'DE MUTCD Signing Items'!$A$4:$F$2060,2,FALSE)),IF(ISTEXT($A247),(VLOOKUP($A247,'DE MUTCD Signing Items'!$A$4:$F$2060,2,FALSE))," "))</f>
        <v xml:space="preserve"> </v>
      </c>
      <c r="E247" s="321"/>
      <c r="F247" s="367" t="str">
        <f>IF(ISNUMBER($A247),(VLOOKUP($A247,'DE MUTCD Signing Items'!$A$4:$F$2060,3,FALSE)),IF(ISTEXT($A247),(VLOOKUP($A247,'DE MUTCD Signing Items'!$A$4:$F$2060,3,FALSE))," "))</f>
        <v xml:space="preserve"> </v>
      </c>
      <c r="G247" s="548" t="str">
        <f>IF(ISNUMBER($A247),(VLOOKUP($A247,'DE MUTCD Signing Items'!$A$4:$F$2060,4,FALSE)),IF(ISTEXT($A247),(VLOOKUP($A247,'DE MUTCD Signing Items'!$A$4:$F$2060,4,FALSE))," "))</f>
        <v xml:space="preserve"> </v>
      </c>
      <c r="H247" s="548" t="str">
        <f>IF(ISNUMBER($A247),(VLOOKUP($A247,'DE MUTCD Signing Items'!$A$4:$F$2060,5,FALSE)),IF(ISTEXT($A247),(VLOOKUP($A247,'DE MUTCD Signing Items'!$A$4:$F$2060,5,FALSE))," "))</f>
        <v xml:space="preserve"> </v>
      </c>
      <c r="I247" s="558" t="str">
        <f>IF(ISNUMBER($A247),(VLOOKUP($A247,'DE MUTCD Signing Items'!$A$4:$F$2060,6,FALSE)),IF(ISTEXT($A247),(VLOOKUP($A247,'DE MUTCD Signing Items'!$A$4:$F$2060,6,FALSE))," "))</f>
        <v xml:space="preserve"> </v>
      </c>
      <c r="J247" s="318" t="e">
        <f t="shared" si="123"/>
        <v>#VALUE!</v>
      </c>
      <c r="K247" s="369" t="str">
        <f t="shared" si="110"/>
        <v/>
      </c>
      <c r="L247" s="322"/>
      <c r="M247" s="318" t="b">
        <f t="shared" si="124"/>
        <v>0</v>
      </c>
      <c r="N247" s="373">
        <f t="shared" si="111"/>
        <v>0</v>
      </c>
      <c r="O247" s="372"/>
      <c r="P247" s="371">
        <f t="shared" si="112"/>
        <v>0</v>
      </c>
      <c r="Q247" s="323"/>
      <c r="R247" s="318" t="b">
        <f t="shared" si="113"/>
        <v>0</v>
      </c>
      <c r="S247" s="318">
        <f t="shared" si="127"/>
        <v>0</v>
      </c>
      <c r="T247" s="324">
        <f t="shared" si="115"/>
        <v>0</v>
      </c>
      <c r="U247" s="324">
        <f t="shared" si="116"/>
        <v>0</v>
      </c>
      <c r="V247" s="376" t="str">
        <f t="shared" si="117"/>
        <v/>
      </c>
      <c r="W247" s="376" t="str">
        <f t="shared" si="118"/>
        <v/>
      </c>
      <c r="X247" s="323"/>
      <c r="Y247" s="318">
        <f t="shared" si="119"/>
        <v>0</v>
      </c>
      <c r="Z247" s="318">
        <f t="shared" si="120"/>
        <v>0</v>
      </c>
      <c r="AA247" s="318">
        <f t="shared" si="121"/>
        <v>0</v>
      </c>
      <c r="AB247" s="371">
        <f t="shared" si="125"/>
        <v>0</v>
      </c>
      <c r="AC247" s="706"/>
      <c r="AD247" s="373">
        <f t="shared" si="126"/>
        <v>0</v>
      </c>
      <c r="AE247" s="373">
        <f t="shared" si="122"/>
        <v>0</v>
      </c>
      <c r="AF247" s="325"/>
    </row>
    <row r="248" spans="1:32">
      <c r="A248" s="677"/>
      <c r="B248" s="665"/>
      <c r="C248" s="320"/>
      <c r="D248" s="367" t="str">
        <f>IF(ISNUMBER($A248),(VLOOKUP($A248,'DE MUTCD Signing Items'!$A$4:$F$2060,2,FALSE)),IF(ISTEXT($A248),(VLOOKUP($A248,'DE MUTCD Signing Items'!$A$4:$F$2060,2,FALSE))," "))</f>
        <v xml:space="preserve"> </v>
      </c>
      <c r="E248" s="321"/>
      <c r="F248" s="367" t="str">
        <f>IF(ISNUMBER($A248),(VLOOKUP($A248,'DE MUTCD Signing Items'!$A$4:$F$2060,3,FALSE)),IF(ISTEXT($A248),(VLOOKUP($A248,'DE MUTCD Signing Items'!$A$4:$F$2060,3,FALSE))," "))</f>
        <v xml:space="preserve"> </v>
      </c>
      <c r="G248" s="548" t="str">
        <f>IF(ISNUMBER($A248),(VLOOKUP($A248,'DE MUTCD Signing Items'!$A$4:$F$2060,4,FALSE)),IF(ISTEXT($A248),(VLOOKUP($A248,'DE MUTCD Signing Items'!$A$4:$F$2060,4,FALSE))," "))</f>
        <v xml:space="preserve"> </v>
      </c>
      <c r="H248" s="548" t="str">
        <f>IF(ISNUMBER($A248),(VLOOKUP($A248,'DE MUTCD Signing Items'!$A$4:$F$2060,5,FALSE)),IF(ISTEXT($A248),(VLOOKUP($A248,'DE MUTCD Signing Items'!$A$4:$F$2060,5,FALSE))," "))</f>
        <v xml:space="preserve"> </v>
      </c>
      <c r="I248" s="558" t="str">
        <f>IF(ISNUMBER($A248),(VLOOKUP($A248,'DE MUTCD Signing Items'!$A$4:$F$2060,6,FALSE)),IF(ISTEXT($A248),(VLOOKUP($A248,'DE MUTCD Signing Items'!$A$4:$F$2060,6,FALSE))," "))</f>
        <v xml:space="preserve"> </v>
      </c>
      <c r="J248" s="318" t="e">
        <f t="shared" si="123"/>
        <v>#VALUE!</v>
      </c>
      <c r="K248" s="369" t="str">
        <f t="shared" si="110"/>
        <v/>
      </c>
      <c r="L248" s="322"/>
      <c r="M248" s="318" t="b">
        <f t="shared" si="124"/>
        <v>0</v>
      </c>
      <c r="N248" s="373">
        <f t="shared" si="111"/>
        <v>0</v>
      </c>
      <c r="O248" s="372"/>
      <c r="P248" s="371">
        <f t="shared" si="112"/>
        <v>0</v>
      </c>
      <c r="Q248" s="323"/>
      <c r="R248" s="318" t="b">
        <f t="shared" si="113"/>
        <v>0</v>
      </c>
      <c r="S248" s="318">
        <f t="shared" si="127"/>
        <v>0</v>
      </c>
      <c r="T248" s="324">
        <f t="shared" si="115"/>
        <v>0</v>
      </c>
      <c r="U248" s="324">
        <f t="shared" si="116"/>
        <v>0</v>
      </c>
      <c r="V248" s="376" t="str">
        <f t="shared" si="117"/>
        <v/>
      </c>
      <c r="W248" s="376" t="str">
        <f t="shared" si="118"/>
        <v/>
      </c>
      <c r="X248" s="323"/>
      <c r="Y248" s="318">
        <f t="shared" si="119"/>
        <v>0</v>
      </c>
      <c r="Z248" s="318">
        <f t="shared" si="120"/>
        <v>0</v>
      </c>
      <c r="AA248" s="318">
        <f t="shared" si="121"/>
        <v>0</v>
      </c>
      <c r="AB248" s="371">
        <f t="shared" si="125"/>
        <v>0</v>
      </c>
      <c r="AC248" s="706"/>
      <c r="AD248" s="373">
        <f t="shared" si="126"/>
        <v>0</v>
      </c>
      <c r="AE248" s="373">
        <f t="shared" si="122"/>
        <v>0</v>
      </c>
      <c r="AF248" s="325"/>
    </row>
    <row r="249" spans="1:32">
      <c r="A249" s="677"/>
      <c r="B249" s="665"/>
      <c r="C249" s="320"/>
      <c r="D249" s="367" t="str">
        <f>IF(ISNUMBER($A249),(VLOOKUP($A249,'DE MUTCD Signing Items'!$A$4:$F$2060,2,FALSE)),IF(ISTEXT($A249),(VLOOKUP($A249,'DE MUTCD Signing Items'!$A$4:$F$2060,2,FALSE))," "))</f>
        <v xml:space="preserve"> </v>
      </c>
      <c r="E249" s="321"/>
      <c r="F249" s="367" t="str">
        <f>IF(ISNUMBER($A249),(VLOOKUP($A249,'DE MUTCD Signing Items'!$A$4:$F$2060,3,FALSE)),IF(ISTEXT($A249),(VLOOKUP($A249,'DE MUTCD Signing Items'!$A$4:$F$2060,3,FALSE))," "))</f>
        <v xml:space="preserve"> </v>
      </c>
      <c r="G249" s="548" t="str">
        <f>IF(ISNUMBER($A249),(VLOOKUP($A249,'DE MUTCD Signing Items'!$A$4:$F$2060,4,FALSE)),IF(ISTEXT($A249),(VLOOKUP($A249,'DE MUTCD Signing Items'!$A$4:$F$2060,4,FALSE))," "))</f>
        <v xml:space="preserve"> </v>
      </c>
      <c r="H249" s="548" t="str">
        <f>IF(ISNUMBER($A249),(VLOOKUP($A249,'DE MUTCD Signing Items'!$A$4:$F$2060,5,FALSE)),IF(ISTEXT($A249),(VLOOKUP($A249,'DE MUTCD Signing Items'!$A$4:$F$2060,5,FALSE))," "))</f>
        <v xml:space="preserve"> </v>
      </c>
      <c r="I249" s="558" t="str">
        <f>IF(ISNUMBER($A249),(VLOOKUP($A249,'DE MUTCD Signing Items'!$A$4:$F$2060,6,FALSE)),IF(ISTEXT($A249),(VLOOKUP($A249,'DE MUTCD Signing Items'!$A$4:$F$2060,6,FALSE))," "))</f>
        <v xml:space="preserve"> </v>
      </c>
      <c r="J249" s="318" t="e">
        <f t="shared" si="123"/>
        <v>#VALUE!</v>
      </c>
      <c r="K249" s="369" t="str">
        <f t="shared" si="110"/>
        <v/>
      </c>
      <c r="L249" s="322"/>
      <c r="M249" s="318" t="b">
        <f t="shared" si="124"/>
        <v>0</v>
      </c>
      <c r="N249" s="373">
        <f t="shared" si="111"/>
        <v>0</v>
      </c>
      <c r="O249" s="372"/>
      <c r="P249" s="371">
        <f t="shared" si="112"/>
        <v>0</v>
      </c>
      <c r="Q249" s="323"/>
      <c r="R249" s="318" t="b">
        <f t="shared" si="113"/>
        <v>0</v>
      </c>
      <c r="S249" s="318">
        <f t="shared" si="127"/>
        <v>0</v>
      </c>
      <c r="T249" s="324">
        <f t="shared" si="115"/>
        <v>0</v>
      </c>
      <c r="U249" s="324">
        <f t="shared" si="116"/>
        <v>0</v>
      </c>
      <c r="V249" s="376" t="str">
        <f t="shared" si="117"/>
        <v/>
      </c>
      <c r="W249" s="376" t="str">
        <f t="shared" si="118"/>
        <v/>
      </c>
      <c r="X249" s="323"/>
      <c r="Y249" s="318">
        <f t="shared" si="119"/>
        <v>0</v>
      </c>
      <c r="Z249" s="318">
        <f t="shared" si="120"/>
        <v>0</v>
      </c>
      <c r="AA249" s="318">
        <f t="shared" si="121"/>
        <v>0</v>
      </c>
      <c r="AB249" s="371">
        <f t="shared" si="125"/>
        <v>0</v>
      </c>
      <c r="AC249" s="706"/>
      <c r="AD249" s="373">
        <f t="shared" si="126"/>
        <v>0</v>
      </c>
      <c r="AE249" s="373">
        <f t="shared" si="122"/>
        <v>0</v>
      </c>
      <c r="AF249" s="325"/>
    </row>
    <row r="250" spans="1:32">
      <c r="A250" s="677"/>
      <c r="B250" s="665"/>
      <c r="C250" s="320"/>
      <c r="D250" s="367" t="str">
        <f>IF(ISNUMBER($A250),(VLOOKUP($A250,'DE MUTCD Signing Items'!$A$4:$F$2060,2,FALSE)),IF(ISTEXT($A250),(VLOOKUP($A250,'DE MUTCD Signing Items'!$A$4:$F$2060,2,FALSE))," "))</f>
        <v xml:space="preserve"> </v>
      </c>
      <c r="E250" s="321"/>
      <c r="F250" s="367" t="str">
        <f>IF(ISNUMBER($A250),(VLOOKUP($A250,'DE MUTCD Signing Items'!$A$4:$F$2060,3,FALSE)),IF(ISTEXT($A250),(VLOOKUP($A250,'DE MUTCD Signing Items'!$A$4:$F$2060,3,FALSE))," "))</f>
        <v xml:space="preserve"> </v>
      </c>
      <c r="G250" s="548" t="str">
        <f>IF(ISNUMBER($A250),(VLOOKUP($A250,'DE MUTCD Signing Items'!$A$4:$F$2060,4,FALSE)),IF(ISTEXT($A250),(VLOOKUP($A250,'DE MUTCD Signing Items'!$A$4:$F$2060,4,FALSE))," "))</f>
        <v xml:space="preserve"> </v>
      </c>
      <c r="H250" s="548" t="str">
        <f>IF(ISNUMBER($A250),(VLOOKUP($A250,'DE MUTCD Signing Items'!$A$4:$F$2060,5,FALSE)),IF(ISTEXT($A250),(VLOOKUP($A250,'DE MUTCD Signing Items'!$A$4:$F$2060,5,FALSE))," "))</f>
        <v xml:space="preserve"> </v>
      </c>
      <c r="I250" s="558" t="str">
        <f>IF(ISNUMBER($A250),(VLOOKUP($A250,'DE MUTCD Signing Items'!$A$4:$F$2060,6,FALSE)),IF(ISTEXT($A250),(VLOOKUP($A250,'DE MUTCD Signing Items'!$A$4:$F$2060,6,FALSE))," "))</f>
        <v xml:space="preserve"> </v>
      </c>
      <c r="J250" s="318" t="e">
        <f t="shared" si="123"/>
        <v>#VALUE!</v>
      </c>
      <c r="K250" s="369" t="str">
        <f t="shared" si="110"/>
        <v/>
      </c>
      <c r="L250" s="322"/>
      <c r="M250" s="318" t="b">
        <f t="shared" si="124"/>
        <v>0</v>
      </c>
      <c r="N250" s="373">
        <f t="shared" si="111"/>
        <v>0</v>
      </c>
      <c r="O250" s="372"/>
      <c r="P250" s="371">
        <f t="shared" si="112"/>
        <v>0</v>
      </c>
      <c r="Q250" s="323"/>
      <c r="R250" s="318" t="b">
        <f t="shared" si="113"/>
        <v>0</v>
      </c>
      <c r="S250" s="318">
        <f t="shared" si="127"/>
        <v>0</v>
      </c>
      <c r="T250" s="324">
        <f t="shared" si="115"/>
        <v>0</v>
      </c>
      <c r="U250" s="324">
        <f t="shared" si="116"/>
        <v>0</v>
      </c>
      <c r="V250" s="376" t="str">
        <f t="shared" si="117"/>
        <v/>
      </c>
      <c r="W250" s="376" t="str">
        <f t="shared" si="118"/>
        <v/>
      </c>
      <c r="X250" s="323"/>
      <c r="Y250" s="318">
        <f t="shared" si="119"/>
        <v>0</v>
      </c>
      <c r="Z250" s="318">
        <f t="shared" si="120"/>
        <v>0</v>
      </c>
      <c r="AA250" s="318">
        <f t="shared" si="121"/>
        <v>0</v>
      </c>
      <c r="AB250" s="371">
        <f t="shared" si="125"/>
        <v>0</v>
      </c>
      <c r="AC250" s="706"/>
      <c r="AD250" s="373">
        <f t="shared" si="126"/>
        <v>0</v>
      </c>
      <c r="AE250" s="373">
        <f t="shared" si="122"/>
        <v>0</v>
      </c>
      <c r="AF250" s="325"/>
    </row>
    <row r="251" spans="1:32">
      <c r="A251" s="677"/>
      <c r="B251" s="665"/>
      <c r="C251" s="320"/>
      <c r="D251" s="367" t="str">
        <f>IF(ISNUMBER($A251),(VLOOKUP($A251,'DE MUTCD Signing Items'!$A$4:$F$2060,2,FALSE)),IF(ISTEXT($A251),(VLOOKUP($A251,'DE MUTCD Signing Items'!$A$4:$F$2060,2,FALSE))," "))</f>
        <v xml:space="preserve"> </v>
      </c>
      <c r="E251" s="321"/>
      <c r="F251" s="367" t="str">
        <f>IF(ISNUMBER($A251),(VLOOKUP($A251,'DE MUTCD Signing Items'!$A$4:$F$2060,3,FALSE)),IF(ISTEXT($A251),(VLOOKUP($A251,'DE MUTCD Signing Items'!$A$4:$F$2060,3,FALSE))," "))</f>
        <v xml:space="preserve"> </v>
      </c>
      <c r="G251" s="548" t="str">
        <f>IF(ISNUMBER($A251),(VLOOKUP($A251,'DE MUTCD Signing Items'!$A$4:$F$2060,4,FALSE)),IF(ISTEXT($A251),(VLOOKUP($A251,'DE MUTCD Signing Items'!$A$4:$F$2060,4,FALSE))," "))</f>
        <v xml:space="preserve"> </v>
      </c>
      <c r="H251" s="548" t="str">
        <f>IF(ISNUMBER($A251),(VLOOKUP($A251,'DE MUTCD Signing Items'!$A$4:$F$2060,5,FALSE)),IF(ISTEXT($A251),(VLOOKUP($A251,'DE MUTCD Signing Items'!$A$4:$F$2060,5,FALSE))," "))</f>
        <v xml:space="preserve"> </v>
      </c>
      <c r="I251" s="558" t="str">
        <f>IF(ISNUMBER($A251),(VLOOKUP($A251,'DE MUTCD Signing Items'!$A$4:$F$2060,6,FALSE)),IF(ISTEXT($A251),(VLOOKUP($A251,'DE MUTCD Signing Items'!$A$4:$F$2060,6,FALSE))," "))</f>
        <v xml:space="preserve"> </v>
      </c>
      <c r="J251" s="318" t="e">
        <f t="shared" si="123"/>
        <v>#VALUE!</v>
      </c>
      <c r="K251" s="369" t="str">
        <f t="shared" si="110"/>
        <v/>
      </c>
      <c r="L251" s="322"/>
      <c r="M251" s="318" t="b">
        <f t="shared" si="124"/>
        <v>0</v>
      </c>
      <c r="N251" s="373">
        <f t="shared" si="111"/>
        <v>0</v>
      </c>
      <c r="O251" s="372"/>
      <c r="P251" s="371">
        <f t="shared" si="112"/>
        <v>0</v>
      </c>
      <c r="Q251" s="323"/>
      <c r="R251" s="318" t="b">
        <f t="shared" si="113"/>
        <v>0</v>
      </c>
      <c r="S251" s="318">
        <f t="shared" si="127"/>
        <v>0</v>
      </c>
      <c r="T251" s="324">
        <f t="shared" si="115"/>
        <v>0</v>
      </c>
      <c r="U251" s="324">
        <f t="shared" si="116"/>
        <v>0</v>
      </c>
      <c r="V251" s="376" t="str">
        <f t="shared" si="117"/>
        <v/>
      </c>
      <c r="W251" s="376" t="str">
        <f t="shared" si="118"/>
        <v/>
      </c>
      <c r="X251" s="323"/>
      <c r="Y251" s="318">
        <f t="shared" si="119"/>
        <v>0</v>
      </c>
      <c r="Z251" s="318">
        <f t="shared" si="120"/>
        <v>0</v>
      </c>
      <c r="AA251" s="318">
        <f t="shared" si="121"/>
        <v>0</v>
      </c>
      <c r="AB251" s="371">
        <f t="shared" si="125"/>
        <v>0</v>
      </c>
      <c r="AC251" s="706"/>
      <c r="AD251" s="373">
        <f t="shared" si="126"/>
        <v>0</v>
      </c>
      <c r="AE251" s="373">
        <f t="shared" si="122"/>
        <v>0</v>
      </c>
      <c r="AF251" s="325"/>
    </row>
    <row r="252" spans="1:32">
      <c r="A252" s="677"/>
      <c r="B252" s="665"/>
      <c r="C252" s="320"/>
      <c r="D252" s="367" t="str">
        <f>IF(ISNUMBER($A252),(VLOOKUP($A252,'DE MUTCD Signing Items'!$A$4:$F$2060,2,FALSE)),IF(ISTEXT($A252),(VLOOKUP($A252,'DE MUTCD Signing Items'!$A$4:$F$2060,2,FALSE))," "))</f>
        <v xml:space="preserve"> </v>
      </c>
      <c r="E252" s="321"/>
      <c r="F252" s="367" t="str">
        <f>IF(ISNUMBER($A252),(VLOOKUP($A252,'DE MUTCD Signing Items'!$A$4:$F$2060,3,FALSE)),IF(ISTEXT($A252),(VLOOKUP($A252,'DE MUTCD Signing Items'!$A$4:$F$2060,3,FALSE))," "))</f>
        <v xml:space="preserve"> </v>
      </c>
      <c r="G252" s="548" t="str">
        <f>IF(ISNUMBER($A252),(VLOOKUP($A252,'DE MUTCD Signing Items'!$A$4:$F$2060,4,FALSE)),IF(ISTEXT($A252),(VLOOKUP($A252,'DE MUTCD Signing Items'!$A$4:$F$2060,4,FALSE))," "))</f>
        <v xml:space="preserve"> </v>
      </c>
      <c r="H252" s="548" t="str">
        <f>IF(ISNUMBER($A252),(VLOOKUP($A252,'DE MUTCD Signing Items'!$A$4:$F$2060,5,FALSE)),IF(ISTEXT($A252),(VLOOKUP($A252,'DE MUTCD Signing Items'!$A$4:$F$2060,5,FALSE))," "))</f>
        <v xml:space="preserve"> </v>
      </c>
      <c r="I252" s="558" t="str">
        <f>IF(ISNUMBER($A252),(VLOOKUP($A252,'DE MUTCD Signing Items'!$A$4:$F$2060,6,FALSE)),IF(ISTEXT($A252),(VLOOKUP($A252,'DE MUTCD Signing Items'!$A$4:$F$2060,6,FALSE))," "))</f>
        <v xml:space="preserve"> </v>
      </c>
      <c r="J252" s="318" t="e">
        <f t="shared" si="123"/>
        <v>#VALUE!</v>
      </c>
      <c r="K252" s="369" t="str">
        <f t="shared" si="110"/>
        <v/>
      </c>
      <c r="L252" s="322"/>
      <c r="M252" s="318" t="b">
        <f t="shared" si="124"/>
        <v>0</v>
      </c>
      <c r="N252" s="373">
        <f t="shared" si="111"/>
        <v>0</v>
      </c>
      <c r="O252" s="372"/>
      <c r="P252" s="371">
        <f t="shared" si="112"/>
        <v>0</v>
      </c>
      <c r="Q252" s="323"/>
      <c r="R252" s="318" t="b">
        <f t="shared" si="113"/>
        <v>0</v>
      </c>
      <c r="S252" s="318">
        <f t="shared" si="127"/>
        <v>0</v>
      </c>
      <c r="T252" s="324">
        <f t="shared" si="115"/>
        <v>0</v>
      </c>
      <c r="U252" s="324">
        <f t="shared" si="116"/>
        <v>0</v>
      </c>
      <c r="V252" s="376" t="str">
        <f t="shared" si="117"/>
        <v/>
      </c>
      <c r="W252" s="376" t="str">
        <f t="shared" si="118"/>
        <v/>
      </c>
      <c r="X252" s="323"/>
      <c r="Y252" s="318">
        <f t="shared" si="119"/>
        <v>0</v>
      </c>
      <c r="Z252" s="318">
        <f t="shared" si="120"/>
        <v>0</v>
      </c>
      <c r="AA252" s="318">
        <f t="shared" si="121"/>
        <v>0</v>
      </c>
      <c r="AB252" s="371">
        <f t="shared" si="125"/>
        <v>0</v>
      </c>
      <c r="AC252" s="706"/>
      <c r="AD252" s="373">
        <f t="shared" si="126"/>
        <v>0</v>
      </c>
      <c r="AE252" s="373">
        <f t="shared" si="122"/>
        <v>0</v>
      </c>
      <c r="AF252" s="325"/>
    </row>
    <row r="253" spans="1:32">
      <c r="A253" s="677"/>
      <c r="B253" s="665"/>
      <c r="C253" s="320"/>
      <c r="D253" s="367" t="str">
        <f>IF(ISNUMBER($A253),(VLOOKUP($A253,'DE MUTCD Signing Items'!$A$4:$F$2060,2,FALSE)),IF(ISTEXT($A253),(VLOOKUP($A253,'DE MUTCD Signing Items'!$A$4:$F$2060,2,FALSE))," "))</f>
        <v xml:space="preserve"> </v>
      </c>
      <c r="E253" s="321"/>
      <c r="F253" s="367" t="str">
        <f>IF(ISNUMBER($A253),(VLOOKUP($A253,'DE MUTCD Signing Items'!$A$4:$F$2060,3,FALSE)),IF(ISTEXT($A253),(VLOOKUP($A253,'DE MUTCD Signing Items'!$A$4:$F$2060,3,FALSE))," "))</f>
        <v xml:space="preserve"> </v>
      </c>
      <c r="G253" s="548" t="str">
        <f>IF(ISNUMBER($A253),(VLOOKUP($A253,'DE MUTCD Signing Items'!$A$4:$F$2060,4,FALSE)),IF(ISTEXT($A253),(VLOOKUP($A253,'DE MUTCD Signing Items'!$A$4:$F$2060,4,FALSE))," "))</f>
        <v xml:space="preserve"> </v>
      </c>
      <c r="H253" s="548" t="str">
        <f>IF(ISNUMBER($A253),(VLOOKUP($A253,'DE MUTCD Signing Items'!$A$4:$F$2060,5,FALSE)),IF(ISTEXT($A253),(VLOOKUP($A253,'DE MUTCD Signing Items'!$A$4:$F$2060,5,FALSE))," "))</f>
        <v xml:space="preserve"> </v>
      </c>
      <c r="I253" s="558" t="str">
        <f>IF(ISNUMBER($A253),(VLOOKUP($A253,'DE MUTCD Signing Items'!$A$4:$F$2060,6,FALSE)),IF(ISTEXT($A253),(VLOOKUP($A253,'DE MUTCD Signing Items'!$A$4:$F$2060,6,FALSE))," "))</f>
        <v xml:space="preserve"> </v>
      </c>
      <c r="J253" s="318" t="e">
        <f t="shared" si="123"/>
        <v>#VALUE!</v>
      </c>
      <c r="K253" s="369" t="str">
        <f t="shared" si="110"/>
        <v/>
      </c>
      <c r="L253" s="322"/>
      <c r="M253" s="318" t="b">
        <f t="shared" si="124"/>
        <v>0</v>
      </c>
      <c r="N253" s="373">
        <f t="shared" si="111"/>
        <v>0</v>
      </c>
      <c r="O253" s="372"/>
      <c r="P253" s="371">
        <f t="shared" si="112"/>
        <v>0</v>
      </c>
      <c r="Q253" s="323"/>
      <c r="R253" s="318" t="b">
        <f t="shared" si="113"/>
        <v>0</v>
      </c>
      <c r="S253" s="318">
        <f t="shared" si="127"/>
        <v>0</v>
      </c>
      <c r="T253" s="324">
        <f t="shared" si="115"/>
        <v>0</v>
      </c>
      <c r="U253" s="324">
        <f t="shared" si="116"/>
        <v>0</v>
      </c>
      <c r="V253" s="376" t="str">
        <f t="shared" si="117"/>
        <v/>
      </c>
      <c r="W253" s="376" t="str">
        <f t="shared" si="118"/>
        <v/>
      </c>
      <c r="X253" s="323"/>
      <c r="Y253" s="318">
        <f t="shared" si="119"/>
        <v>0</v>
      </c>
      <c r="Z253" s="318">
        <f t="shared" si="120"/>
        <v>0</v>
      </c>
      <c r="AA253" s="318">
        <f t="shared" si="121"/>
        <v>0</v>
      </c>
      <c r="AB253" s="371">
        <f t="shared" si="125"/>
        <v>0</v>
      </c>
      <c r="AC253" s="706"/>
      <c r="AD253" s="373">
        <f t="shared" si="126"/>
        <v>0</v>
      </c>
      <c r="AE253" s="373">
        <f t="shared" si="122"/>
        <v>0</v>
      </c>
      <c r="AF253" s="325"/>
    </row>
    <row r="254" spans="1:32">
      <c r="A254" s="677"/>
      <c r="B254" s="665"/>
      <c r="C254" s="320"/>
      <c r="D254" s="367" t="str">
        <f>IF(ISNUMBER($A254),(VLOOKUP($A254,'DE MUTCD Signing Items'!$A$4:$F$2060,2,FALSE)),IF(ISTEXT($A254),(VLOOKUP($A254,'DE MUTCD Signing Items'!$A$4:$F$2060,2,FALSE))," "))</f>
        <v xml:space="preserve"> </v>
      </c>
      <c r="E254" s="321"/>
      <c r="F254" s="367" t="str">
        <f>IF(ISNUMBER($A254),(VLOOKUP($A254,'DE MUTCD Signing Items'!$A$4:$F$2060,3,FALSE)),IF(ISTEXT($A254),(VLOOKUP($A254,'DE MUTCD Signing Items'!$A$4:$F$2060,3,FALSE))," "))</f>
        <v xml:space="preserve"> </v>
      </c>
      <c r="G254" s="548" t="str">
        <f>IF(ISNUMBER($A254),(VLOOKUP($A254,'DE MUTCD Signing Items'!$A$4:$F$2060,4,FALSE)),IF(ISTEXT($A254),(VLOOKUP($A254,'DE MUTCD Signing Items'!$A$4:$F$2060,4,FALSE))," "))</f>
        <v xml:space="preserve"> </v>
      </c>
      <c r="H254" s="548" t="str">
        <f>IF(ISNUMBER($A254),(VLOOKUP($A254,'DE MUTCD Signing Items'!$A$4:$F$2060,5,FALSE)),IF(ISTEXT($A254),(VLOOKUP($A254,'DE MUTCD Signing Items'!$A$4:$F$2060,5,FALSE))," "))</f>
        <v xml:space="preserve"> </v>
      </c>
      <c r="I254" s="558" t="str">
        <f>IF(ISNUMBER($A254),(VLOOKUP($A254,'DE MUTCD Signing Items'!$A$4:$F$2060,6,FALSE)),IF(ISTEXT($A254),(VLOOKUP($A254,'DE MUTCD Signing Items'!$A$4:$F$2060,6,FALSE))," "))</f>
        <v xml:space="preserve"> </v>
      </c>
      <c r="J254" s="318" t="e">
        <f t="shared" si="123"/>
        <v>#VALUE!</v>
      </c>
      <c r="K254" s="369" t="str">
        <f t="shared" si="110"/>
        <v/>
      </c>
      <c r="L254" s="322"/>
      <c r="M254" s="318" t="b">
        <f t="shared" si="124"/>
        <v>0</v>
      </c>
      <c r="N254" s="373">
        <f t="shared" si="111"/>
        <v>0</v>
      </c>
      <c r="O254" s="372"/>
      <c r="P254" s="371">
        <f t="shared" si="112"/>
        <v>0</v>
      </c>
      <c r="Q254" s="323"/>
      <c r="R254" s="318" t="b">
        <f t="shared" si="113"/>
        <v>0</v>
      </c>
      <c r="S254" s="318">
        <f t="shared" si="127"/>
        <v>0</v>
      </c>
      <c r="T254" s="324">
        <f t="shared" si="115"/>
        <v>0</v>
      </c>
      <c r="U254" s="324">
        <f t="shared" si="116"/>
        <v>0</v>
      </c>
      <c r="V254" s="376" t="str">
        <f t="shared" si="117"/>
        <v/>
      </c>
      <c r="W254" s="376" t="str">
        <f t="shared" si="118"/>
        <v/>
      </c>
      <c r="X254" s="323"/>
      <c r="Y254" s="318">
        <f t="shared" si="119"/>
        <v>0</v>
      </c>
      <c r="Z254" s="318">
        <f t="shared" si="120"/>
        <v>0</v>
      </c>
      <c r="AA254" s="318">
        <f t="shared" si="121"/>
        <v>0</v>
      </c>
      <c r="AB254" s="371">
        <f t="shared" si="125"/>
        <v>0</v>
      </c>
      <c r="AC254" s="706"/>
      <c r="AD254" s="373">
        <f t="shared" si="126"/>
        <v>0</v>
      </c>
      <c r="AE254" s="373">
        <f t="shared" si="122"/>
        <v>0</v>
      </c>
      <c r="AF254" s="325"/>
    </row>
    <row r="255" spans="1:32">
      <c r="A255" s="677"/>
      <c r="B255" s="665"/>
      <c r="C255" s="320"/>
      <c r="D255" s="367" t="str">
        <f>IF(ISNUMBER($A255),(VLOOKUP($A255,'DE MUTCD Signing Items'!$A$4:$F$2060,2,FALSE)),IF(ISTEXT($A255),(VLOOKUP($A255,'DE MUTCD Signing Items'!$A$4:$F$2060,2,FALSE))," "))</f>
        <v xml:space="preserve"> </v>
      </c>
      <c r="E255" s="321"/>
      <c r="F255" s="367" t="str">
        <f>IF(ISNUMBER($A255),(VLOOKUP($A255,'DE MUTCD Signing Items'!$A$4:$F$2060,3,FALSE)),IF(ISTEXT($A255),(VLOOKUP($A255,'DE MUTCD Signing Items'!$A$4:$F$2060,3,FALSE))," "))</f>
        <v xml:space="preserve"> </v>
      </c>
      <c r="G255" s="548" t="str">
        <f>IF(ISNUMBER($A255),(VLOOKUP($A255,'DE MUTCD Signing Items'!$A$4:$F$2060,4,FALSE)),IF(ISTEXT($A255),(VLOOKUP($A255,'DE MUTCD Signing Items'!$A$4:$F$2060,4,FALSE))," "))</f>
        <v xml:space="preserve"> </v>
      </c>
      <c r="H255" s="548" t="str">
        <f>IF(ISNUMBER($A255),(VLOOKUP($A255,'DE MUTCD Signing Items'!$A$4:$F$2060,5,FALSE)),IF(ISTEXT($A255),(VLOOKUP($A255,'DE MUTCD Signing Items'!$A$4:$F$2060,5,FALSE))," "))</f>
        <v xml:space="preserve"> </v>
      </c>
      <c r="I255" s="558" t="str">
        <f>IF(ISNUMBER($A255),(VLOOKUP($A255,'DE MUTCD Signing Items'!$A$4:$F$2060,6,FALSE)),IF(ISTEXT($A255),(VLOOKUP($A255,'DE MUTCD Signing Items'!$A$4:$F$2060,6,FALSE))," "))</f>
        <v xml:space="preserve"> </v>
      </c>
      <c r="J255" s="318" t="e">
        <f t="shared" si="123"/>
        <v>#VALUE!</v>
      </c>
      <c r="K255" s="369" t="str">
        <f t="shared" si="110"/>
        <v/>
      </c>
      <c r="L255" s="322"/>
      <c r="M255" s="318" t="b">
        <f t="shared" si="124"/>
        <v>0</v>
      </c>
      <c r="N255" s="373">
        <f t="shared" si="111"/>
        <v>0</v>
      </c>
      <c r="O255" s="372"/>
      <c r="P255" s="371">
        <f t="shared" si="112"/>
        <v>0</v>
      </c>
      <c r="Q255" s="323"/>
      <c r="R255" s="318" t="b">
        <f t="shared" si="113"/>
        <v>0</v>
      </c>
      <c r="S255" s="318">
        <f t="shared" si="127"/>
        <v>0</v>
      </c>
      <c r="T255" s="324">
        <f t="shared" si="115"/>
        <v>0</v>
      </c>
      <c r="U255" s="324">
        <f t="shared" si="116"/>
        <v>0</v>
      </c>
      <c r="V255" s="376" t="str">
        <f t="shared" si="117"/>
        <v/>
      </c>
      <c r="W255" s="376" t="str">
        <f t="shared" si="118"/>
        <v/>
      </c>
      <c r="X255" s="323"/>
      <c r="Y255" s="318">
        <f t="shared" si="119"/>
        <v>0</v>
      </c>
      <c r="Z255" s="318">
        <f t="shared" si="120"/>
        <v>0</v>
      </c>
      <c r="AA255" s="318">
        <f t="shared" si="121"/>
        <v>0</v>
      </c>
      <c r="AB255" s="371">
        <f t="shared" si="125"/>
        <v>0</v>
      </c>
      <c r="AC255" s="706"/>
      <c r="AD255" s="373">
        <f t="shared" si="126"/>
        <v>0</v>
      </c>
      <c r="AE255" s="373">
        <f t="shared" si="122"/>
        <v>0</v>
      </c>
      <c r="AF255" s="325"/>
    </row>
    <row r="256" spans="1:32">
      <c r="A256" s="677"/>
      <c r="B256" s="665"/>
      <c r="C256" s="320"/>
      <c r="D256" s="367" t="str">
        <f>IF(ISNUMBER($A256),(VLOOKUP($A256,'DE MUTCD Signing Items'!$A$4:$F$2060,2,FALSE)),IF(ISTEXT($A256),(VLOOKUP($A256,'DE MUTCD Signing Items'!$A$4:$F$2060,2,FALSE))," "))</f>
        <v xml:space="preserve"> </v>
      </c>
      <c r="E256" s="321"/>
      <c r="F256" s="367" t="str">
        <f>IF(ISNUMBER($A256),(VLOOKUP($A256,'DE MUTCD Signing Items'!$A$4:$F$2060,3,FALSE)),IF(ISTEXT($A256),(VLOOKUP($A256,'DE MUTCD Signing Items'!$A$4:$F$2060,3,FALSE))," "))</f>
        <v xml:space="preserve"> </v>
      </c>
      <c r="G256" s="548" t="str">
        <f>IF(ISNUMBER($A256),(VLOOKUP($A256,'DE MUTCD Signing Items'!$A$4:$F$2060,4,FALSE)),IF(ISTEXT($A256),(VLOOKUP($A256,'DE MUTCD Signing Items'!$A$4:$F$2060,4,FALSE))," "))</f>
        <v xml:space="preserve"> </v>
      </c>
      <c r="H256" s="548" t="str">
        <f>IF(ISNUMBER($A256),(VLOOKUP($A256,'DE MUTCD Signing Items'!$A$4:$F$2060,5,FALSE)),IF(ISTEXT($A256),(VLOOKUP($A256,'DE MUTCD Signing Items'!$A$4:$F$2060,5,FALSE))," "))</f>
        <v xml:space="preserve"> </v>
      </c>
      <c r="I256" s="558" t="str">
        <f>IF(ISNUMBER($A256),(VLOOKUP($A256,'DE MUTCD Signing Items'!$A$4:$F$2060,6,FALSE)),IF(ISTEXT($A256),(VLOOKUP($A256,'DE MUTCD Signing Items'!$A$4:$F$2060,6,FALSE))," "))</f>
        <v xml:space="preserve"> </v>
      </c>
      <c r="J256" s="318" t="e">
        <f t="shared" si="123"/>
        <v>#VALUE!</v>
      </c>
      <c r="K256" s="369" t="str">
        <f t="shared" si="110"/>
        <v/>
      </c>
      <c r="L256" s="322"/>
      <c r="M256" s="318" t="b">
        <f t="shared" si="124"/>
        <v>0</v>
      </c>
      <c r="N256" s="373">
        <f t="shared" si="111"/>
        <v>0</v>
      </c>
      <c r="O256" s="372"/>
      <c r="P256" s="371">
        <f t="shared" si="112"/>
        <v>0</v>
      </c>
      <c r="Q256" s="323"/>
      <c r="R256" s="318" t="b">
        <f t="shared" si="113"/>
        <v>0</v>
      </c>
      <c r="S256" s="318">
        <f t="shared" si="127"/>
        <v>0</v>
      </c>
      <c r="T256" s="324">
        <f t="shared" si="115"/>
        <v>0</v>
      </c>
      <c r="U256" s="324">
        <f t="shared" si="116"/>
        <v>0</v>
      </c>
      <c r="V256" s="376" t="str">
        <f t="shared" si="117"/>
        <v/>
      </c>
      <c r="W256" s="376" t="str">
        <f t="shared" si="118"/>
        <v/>
      </c>
      <c r="X256" s="323"/>
      <c r="Y256" s="318">
        <f t="shared" si="119"/>
        <v>0</v>
      </c>
      <c r="Z256" s="318">
        <f t="shared" si="120"/>
        <v>0</v>
      </c>
      <c r="AA256" s="318">
        <f t="shared" si="121"/>
        <v>0</v>
      </c>
      <c r="AB256" s="371">
        <f t="shared" si="125"/>
        <v>0</v>
      </c>
      <c r="AC256" s="706"/>
      <c r="AD256" s="373">
        <f t="shared" si="126"/>
        <v>0</v>
      </c>
      <c r="AE256" s="373">
        <f t="shared" si="122"/>
        <v>0</v>
      </c>
      <c r="AF256" s="325"/>
    </row>
    <row r="257" spans="1:32">
      <c r="A257" s="677"/>
      <c r="B257" s="665"/>
      <c r="C257" s="320"/>
      <c r="D257" s="367" t="str">
        <f>IF(ISNUMBER($A257),(VLOOKUP($A257,'DE MUTCD Signing Items'!$A$4:$F$2060,2,FALSE)),IF(ISTEXT($A257),(VLOOKUP($A257,'DE MUTCD Signing Items'!$A$4:$F$2060,2,FALSE))," "))</f>
        <v xml:space="preserve"> </v>
      </c>
      <c r="E257" s="321"/>
      <c r="F257" s="367" t="str">
        <f>IF(ISNUMBER($A257),(VLOOKUP($A257,'DE MUTCD Signing Items'!$A$4:$F$2060,3,FALSE)),IF(ISTEXT($A257),(VLOOKUP($A257,'DE MUTCD Signing Items'!$A$4:$F$2060,3,FALSE))," "))</f>
        <v xml:space="preserve"> </v>
      </c>
      <c r="G257" s="548" t="str">
        <f>IF(ISNUMBER($A257),(VLOOKUP($A257,'DE MUTCD Signing Items'!$A$4:$F$2060,4,FALSE)),IF(ISTEXT($A257),(VLOOKUP($A257,'DE MUTCD Signing Items'!$A$4:$F$2060,4,FALSE))," "))</f>
        <v xml:space="preserve"> </v>
      </c>
      <c r="H257" s="548" t="str">
        <f>IF(ISNUMBER($A257),(VLOOKUP($A257,'DE MUTCD Signing Items'!$A$4:$F$2060,5,FALSE)),IF(ISTEXT($A257),(VLOOKUP($A257,'DE MUTCD Signing Items'!$A$4:$F$2060,5,FALSE))," "))</f>
        <v xml:space="preserve"> </v>
      </c>
      <c r="I257" s="558" t="str">
        <f>IF(ISNUMBER($A257),(VLOOKUP($A257,'DE MUTCD Signing Items'!$A$4:$F$2060,6,FALSE)),IF(ISTEXT($A257),(VLOOKUP($A257,'DE MUTCD Signing Items'!$A$4:$F$2060,6,FALSE))," "))</f>
        <v xml:space="preserve"> </v>
      </c>
      <c r="J257" s="318" t="e">
        <f t="shared" si="123"/>
        <v>#VALUE!</v>
      </c>
      <c r="K257" s="369" t="str">
        <f t="shared" si="110"/>
        <v/>
      </c>
      <c r="L257" s="322"/>
      <c r="M257" s="318" t="b">
        <f t="shared" si="124"/>
        <v>0</v>
      </c>
      <c r="N257" s="373">
        <f t="shared" si="111"/>
        <v>0</v>
      </c>
      <c r="O257" s="372"/>
      <c r="P257" s="371">
        <f t="shared" si="112"/>
        <v>0</v>
      </c>
      <c r="Q257" s="323"/>
      <c r="R257" s="318" t="b">
        <f t="shared" si="113"/>
        <v>0</v>
      </c>
      <c r="S257" s="318">
        <f t="shared" si="127"/>
        <v>0</v>
      </c>
      <c r="T257" s="324">
        <f t="shared" si="115"/>
        <v>0</v>
      </c>
      <c r="U257" s="324">
        <f t="shared" si="116"/>
        <v>0</v>
      </c>
      <c r="V257" s="376" t="str">
        <f t="shared" si="117"/>
        <v/>
      </c>
      <c r="W257" s="376" t="str">
        <f t="shared" si="118"/>
        <v/>
      </c>
      <c r="X257" s="323"/>
      <c r="Y257" s="318">
        <f t="shared" si="119"/>
        <v>0</v>
      </c>
      <c r="Z257" s="318">
        <f t="shared" si="120"/>
        <v>0</v>
      </c>
      <c r="AA257" s="318">
        <f t="shared" si="121"/>
        <v>0</v>
      </c>
      <c r="AB257" s="371">
        <f t="shared" si="125"/>
        <v>0</v>
      </c>
      <c r="AC257" s="706"/>
      <c r="AD257" s="373">
        <f t="shared" si="126"/>
        <v>0</v>
      </c>
      <c r="AE257" s="373">
        <f t="shared" si="122"/>
        <v>0</v>
      </c>
      <c r="AF257" s="325"/>
    </row>
    <row r="258" spans="1:32">
      <c r="A258" s="677"/>
      <c r="B258" s="665"/>
      <c r="C258" s="320"/>
      <c r="D258" s="367" t="str">
        <f>IF(ISNUMBER($A258),(VLOOKUP($A258,'DE MUTCD Signing Items'!$A$4:$F$2060,2,FALSE)),IF(ISTEXT($A258),(VLOOKUP($A258,'DE MUTCD Signing Items'!$A$4:$F$2060,2,FALSE))," "))</f>
        <v xml:space="preserve"> </v>
      </c>
      <c r="E258" s="321"/>
      <c r="F258" s="367" t="str">
        <f>IF(ISNUMBER($A258),(VLOOKUP($A258,'DE MUTCD Signing Items'!$A$4:$F$2060,3,FALSE)),IF(ISTEXT($A258),(VLOOKUP($A258,'DE MUTCD Signing Items'!$A$4:$F$2060,3,FALSE))," "))</f>
        <v xml:space="preserve"> </v>
      </c>
      <c r="G258" s="548" t="str">
        <f>IF(ISNUMBER($A258),(VLOOKUP($A258,'DE MUTCD Signing Items'!$A$4:$F$2060,4,FALSE)),IF(ISTEXT($A258),(VLOOKUP($A258,'DE MUTCD Signing Items'!$A$4:$F$2060,4,FALSE))," "))</f>
        <v xml:space="preserve"> </v>
      </c>
      <c r="H258" s="548" t="str">
        <f>IF(ISNUMBER($A258),(VLOOKUP($A258,'DE MUTCD Signing Items'!$A$4:$F$2060,5,FALSE)),IF(ISTEXT($A258),(VLOOKUP($A258,'DE MUTCD Signing Items'!$A$4:$F$2060,5,FALSE))," "))</f>
        <v xml:space="preserve"> </v>
      </c>
      <c r="I258" s="558" t="str">
        <f>IF(ISNUMBER($A258),(VLOOKUP($A258,'DE MUTCD Signing Items'!$A$4:$F$2060,6,FALSE)),IF(ISTEXT($A258),(VLOOKUP($A258,'DE MUTCD Signing Items'!$A$4:$F$2060,6,FALSE))," "))</f>
        <v xml:space="preserve"> </v>
      </c>
      <c r="J258" s="318" t="e">
        <f t="shared" si="123"/>
        <v>#VALUE!</v>
      </c>
      <c r="K258" s="369" t="str">
        <f t="shared" si="110"/>
        <v/>
      </c>
      <c r="L258" s="322"/>
      <c r="M258" s="318" t="b">
        <f t="shared" si="124"/>
        <v>0</v>
      </c>
      <c r="N258" s="373">
        <f t="shared" si="111"/>
        <v>0</v>
      </c>
      <c r="O258" s="372"/>
      <c r="P258" s="371">
        <f t="shared" si="112"/>
        <v>0</v>
      </c>
      <c r="Q258" s="323"/>
      <c r="R258" s="318" t="b">
        <f t="shared" si="113"/>
        <v>0</v>
      </c>
      <c r="S258" s="318">
        <f t="shared" si="127"/>
        <v>0</v>
      </c>
      <c r="T258" s="324">
        <f t="shared" si="115"/>
        <v>0</v>
      </c>
      <c r="U258" s="324">
        <f t="shared" si="116"/>
        <v>0</v>
      </c>
      <c r="V258" s="376" t="str">
        <f t="shared" si="117"/>
        <v/>
      </c>
      <c r="W258" s="376" t="str">
        <f t="shared" si="118"/>
        <v/>
      </c>
      <c r="X258" s="323"/>
      <c r="Y258" s="318">
        <f t="shared" si="119"/>
        <v>0</v>
      </c>
      <c r="Z258" s="318">
        <f t="shared" si="120"/>
        <v>0</v>
      </c>
      <c r="AA258" s="318">
        <f t="shared" si="121"/>
        <v>0</v>
      </c>
      <c r="AB258" s="371">
        <f t="shared" si="125"/>
        <v>0</v>
      </c>
      <c r="AC258" s="706"/>
      <c r="AD258" s="373">
        <f t="shared" si="126"/>
        <v>0</v>
      </c>
      <c r="AE258" s="373">
        <f t="shared" si="122"/>
        <v>0</v>
      </c>
      <c r="AF258" s="325"/>
    </row>
    <row r="259" spans="1:32">
      <c r="A259" s="677"/>
      <c r="B259" s="665"/>
      <c r="C259" s="320"/>
      <c r="D259" s="367" t="str">
        <f>IF(ISNUMBER($A259),(VLOOKUP($A259,'DE MUTCD Signing Items'!$A$4:$F$2060,2,FALSE)),IF(ISTEXT($A259),(VLOOKUP($A259,'DE MUTCD Signing Items'!$A$4:$F$2060,2,FALSE))," "))</f>
        <v xml:space="preserve"> </v>
      </c>
      <c r="E259" s="321"/>
      <c r="F259" s="367" t="str">
        <f>IF(ISNUMBER($A259),(VLOOKUP($A259,'DE MUTCD Signing Items'!$A$4:$F$2060,3,FALSE)),IF(ISTEXT($A259),(VLOOKUP($A259,'DE MUTCD Signing Items'!$A$4:$F$2060,3,FALSE))," "))</f>
        <v xml:space="preserve"> </v>
      </c>
      <c r="G259" s="548" t="str">
        <f>IF(ISNUMBER($A259),(VLOOKUP($A259,'DE MUTCD Signing Items'!$A$4:$F$2060,4,FALSE)),IF(ISTEXT($A259),(VLOOKUP($A259,'DE MUTCD Signing Items'!$A$4:$F$2060,4,FALSE))," "))</f>
        <v xml:space="preserve"> </v>
      </c>
      <c r="H259" s="548" t="str">
        <f>IF(ISNUMBER($A259),(VLOOKUP($A259,'DE MUTCD Signing Items'!$A$4:$F$2060,5,FALSE)),IF(ISTEXT($A259),(VLOOKUP($A259,'DE MUTCD Signing Items'!$A$4:$F$2060,5,FALSE))," "))</f>
        <v xml:space="preserve"> </v>
      </c>
      <c r="I259" s="558" t="str">
        <f>IF(ISNUMBER($A259),(VLOOKUP($A259,'DE MUTCD Signing Items'!$A$4:$F$2060,6,FALSE)),IF(ISTEXT($A259),(VLOOKUP($A259,'DE MUTCD Signing Items'!$A$4:$F$2060,6,FALSE))," "))</f>
        <v xml:space="preserve"> </v>
      </c>
      <c r="J259" s="318" t="e">
        <f t="shared" si="123"/>
        <v>#VALUE!</v>
      </c>
      <c r="K259" s="369" t="str">
        <f t="shared" si="110"/>
        <v/>
      </c>
      <c r="L259" s="322"/>
      <c r="M259" s="318" t="b">
        <f t="shared" si="124"/>
        <v>0</v>
      </c>
      <c r="N259" s="373">
        <f t="shared" si="111"/>
        <v>0</v>
      </c>
      <c r="O259" s="372"/>
      <c r="P259" s="371">
        <f t="shared" si="112"/>
        <v>0</v>
      </c>
      <c r="Q259" s="323"/>
      <c r="R259" s="318" t="b">
        <f t="shared" si="113"/>
        <v>0</v>
      </c>
      <c r="S259" s="318">
        <f t="shared" si="127"/>
        <v>0</v>
      </c>
      <c r="T259" s="324">
        <f t="shared" si="115"/>
        <v>0</v>
      </c>
      <c r="U259" s="324">
        <f t="shared" si="116"/>
        <v>0</v>
      </c>
      <c r="V259" s="376" t="str">
        <f t="shared" si="117"/>
        <v/>
      </c>
      <c r="W259" s="376" t="str">
        <f t="shared" si="118"/>
        <v/>
      </c>
      <c r="X259" s="323"/>
      <c r="Y259" s="318">
        <f t="shared" si="119"/>
        <v>0</v>
      </c>
      <c r="Z259" s="318">
        <f t="shared" si="120"/>
        <v>0</v>
      </c>
      <c r="AA259" s="318">
        <f t="shared" si="121"/>
        <v>0</v>
      </c>
      <c r="AB259" s="371">
        <f t="shared" si="125"/>
        <v>0</v>
      </c>
      <c r="AC259" s="706"/>
      <c r="AD259" s="373">
        <f t="shared" si="126"/>
        <v>0</v>
      </c>
      <c r="AE259" s="373">
        <f t="shared" si="122"/>
        <v>0</v>
      </c>
      <c r="AF259" s="325"/>
    </row>
    <row r="260" spans="1:32">
      <c r="A260" s="677"/>
      <c r="B260" s="665"/>
      <c r="C260" s="320"/>
      <c r="D260" s="367" t="str">
        <f>IF(ISNUMBER($A260),(VLOOKUP($A260,'DE MUTCD Signing Items'!$A$4:$F$2060,2,FALSE)),IF(ISTEXT($A260),(VLOOKUP($A260,'DE MUTCD Signing Items'!$A$4:$F$2060,2,FALSE))," "))</f>
        <v xml:space="preserve"> </v>
      </c>
      <c r="E260" s="321"/>
      <c r="F260" s="367" t="str">
        <f>IF(ISNUMBER($A260),(VLOOKUP($A260,'DE MUTCD Signing Items'!$A$4:$F$2060,3,FALSE)),IF(ISTEXT($A260),(VLOOKUP($A260,'DE MUTCD Signing Items'!$A$4:$F$2060,3,FALSE))," "))</f>
        <v xml:space="preserve"> </v>
      </c>
      <c r="G260" s="548" t="str">
        <f>IF(ISNUMBER($A260),(VLOOKUP($A260,'DE MUTCD Signing Items'!$A$4:$F$2060,4,FALSE)),IF(ISTEXT($A260),(VLOOKUP($A260,'DE MUTCD Signing Items'!$A$4:$F$2060,4,FALSE))," "))</f>
        <v xml:space="preserve"> </v>
      </c>
      <c r="H260" s="548" t="str">
        <f>IF(ISNUMBER($A260),(VLOOKUP($A260,'DE MUTCD Signing Items'!$A$4:$F$2060,5,FALSE)),IF(ISTEXT($A260),(VLOOKUP($A260,'DE MUTCD Signing Items'!$A$4:$F$2060,5,FALSE))," "))</f>
        <v xml:space="preserve"> </v>
      </c>
      <c r="I260" s="558" t="str">
        <f>IF(ISNUMBER($A260),(VLOOKUP($A260,'DE MUTCD Signing Items'!$A$4:$F$2060,6,FALSE)),IF(ISTEXT($A260),(VLOOKUP($A260,'DE MUTCD Signing Items'!$A$4:$F$2060,6,FALSE))," "))</f>
        <v xml:space="preserve"> </v>
      </c>
      <c r="J260" s="318" t="e">
        <f t="shared" si="123"/>
        <v>#VALUE!</v>
      </c>
      <c r="K260" s="369" t="str">
        <f t="shared" si="110"/>
        <v/>
      </c>
      <c r="L260" s="322"/>
      <c r="M260" s="318" t="b">
        <f t="shared" si="124"/>
        <v>0</v>
      </c>
      <c r="N260" s="373">
        <f t="shared" si="111"/>
        <v>0</v>
      </c>
      <c r="O260" s="372"/>
      <c r="P260" s="371">
        <f t="shared" si="112"/>
        <v>0</v>
      </c>
      <c r="Q260" s="323"/>
      <c r="R260" s="318" t="b">
        <f t="shared" si="113"/>
        <v>0</v>
      </c>
      <c r="S260" s="318">
        <f t="shared" si="127"/>
        <v>0</v>
      </c>
      <c r="T260" s="324">
        <f t="shared" si="115"/>
        <v>0</v>
      </c>
      <c r="U260" s="324">
        <f t="shared" si="116"/>
        <v>0</v>
      </c>
      <c r="V260" s="376" t="str">
        <f t="shared" si="117"/>
        <v/>
      </c>
      <c r="W260" s="376" t="str">
        <f t="shared" si="118"/>
        <v/>
      </c>
      <c r="X260" s="323"/>
      <c r="Y260" s="318">
        <f t="shared" si="119"/>
        <v>0</v>
      </c>
      <c r="Z260" s="318">
        <f t="shared" si="120"/>
        <v>0</v>
      </c>
      <c r="AA260" s="318">
        <f t="shared" si="121"/>
        <v>0</v>
      </c>
      <c r="AB260" s="371">
        <f t="shared" si="125"/>
        <v>0</v>
      </c>
      <c r="AC260" s="706"/>
      <c r="AD260" s="373">
        <f t="shared" si="126"/>
        <v>0</v>
      </c>
      <c r="AE260" s="373">
        <f t="shared" si="122"/>
        <v>0</v>
      </c>
      <c r="AF260" s="325"/>
    </row>
    <row r="261" spans="1:32">
      <c r="A261" s="677"/>
      <c r="B261" s="665"/>
      <c r="C261" s="320"/>
      <c r="D261" s="367" t="str">
        <f>IF(ISNUMBER($A261),(VLOOKUP($A261,'DE MUTCD Signing Items'!$A$4:$F$2060,2,FALSE)),IF(ISTEXT($A261),(VLOOKUP($A261,'DE MUTCD Signing Items'!$A$4:$F$2060,2,FALSE))," "))</f>
        <v xml:space="preserve"> </v>
      </c>
      <c r="E261" s="321"/>
      <c r="F261" s="367" t="str">
        <f>IF(ISNUMBER($A261),(VLOOKUP($A261,'DE MUTCD Signing Items'!$A$4:$F$2060,3,FALSE)),IF(ISTEXT($A261),(VLOOKUP($A261,'DE MUTCD Signing Items'!$A$4:$F$2060,3,FALSE))," "))</f>
        <v xml:space="preserve"> </v>
      </c>
      <c r="G261" s="548" t="str">
        <f>IF(ISNUMBER($A261),(VLOOKUP($A261,'DE MUTCD Signing Items'!$A$4:$F$2060,4,FALSE)),IF(ISTEXT($A261),(VLOOKUP($A261,'DE MUTCD Signing Items'!$A$4:$F$2060,4,FALSE))," "))</f>
        <v xml:space="preserve"> </v>
      </c>
      <c r="H261" s="548" t="str">
        <f>IF(ISNUMBER($A261),(VLOOKUP($A261,'DE MUTCD Signing Items'!$A$4:$F$2060,5,FALSE)),IF(ISTEXT($A261),(VLOOKUP($A261,'DE MUTCD Signing Items'!$A$4:$F$2060,5,FALSE))," "))</f>
        <v xml:space="preserve"> </v>
      </c>
      <c r="I261" s="558" t="str">
        <f>IF(ISNUMBER($A261),(VLOOKUP($A261,'DE MUTCD Signing Items'!$A$4:$F$2060,6,FALSE)),IF(ISTEXT($A261),(VLOOKUP($A261,'DE MUTCD Signing Items'!$A$4:$F$2060,6,FALSE))," "))</f>
        <v xml:space="preserve"> </v>
      </c>
      <c r="J261" s="318" t="e">
        <f t="shared" si="123"/>
        <v>#VALUE!</v>
      </c>
      <c r="K261" s="369" t="str">
        <f t="shared" si="110"/>
        <v/>
      </c>
      <c r="L261" s="322"/>
      <c r="M261" s="318" t="b">
        <f t="shared" si="124"/>
        <v>0</v>
      </c>
      <c r="N261" s="373">
        <f t="shared" si="111"/>
        <v>0</v>
      </c>
      <c r="O261" s="372"/>
      <c r="P261" s="371">
        <f t="shared" si="112"/>
        <v>0</v>
      </c>
      <c r="Q261" s="323"/>
      <c r="R261" s="318" t="b">
        <f t="shared" si="113"/>
        <v>0</v>
      </c>
      <c r="S261" s="318">
        <f t="shared" si="127"/>
        <v>0</v>
      </c>
      <c r="T261" s="324">
        <f t="shared" si="115"/>
        <v>0</v>
      </c>
      <c r="U261" s="324">
        <f t="shared" si="116"/>
        <v>0</v>
      </c>
      <c r="V261" s="376" t="str">
        <f t="shared" si="117"/>
        <v/>
      </c>
      <c r="W261" s="376" t="str">
        <f t="shared" si="118"/>
        <v/>
      </c>
      <c r="X261" s="323"/>
      <c r="Y261" s="318">
        <f t="shared" si="119"/>
        <v>0</v>
      </c>
      <c r="Z261" s="318">
        <f t="shared" si="120"/>
        <v>0</v>
      </c>
      <c r="AA261" s="318">
        <f t="shared" si="121"/>
        <v>0</v>
      </c>
      <c r="AB261" s="371">
        <f t="shared" si="125"/>
        <v>0</v>
      </c>
      <c r="AC261" s="706"/>
      <c r="AD261" s="373">
        <f t="shared" si="126"/>
        <v>0</v>
      </c>
      <c r="AE261" s="373">
        <f t="shared" si="122"/>
        <v>0</v>
      </c>
      <c r="AF261" s="325"/>
    </row>
    <row r="262" spans="1:32">
      <c r="A262" s="677"/>
      <c r="B262" s="665"/>
      <c r="C262" s="320"/>
      <c r="D262" s="367" t="str">
        <f>IF(ISNUMBER($A262),(VLOOKUP($A262,'DE MUTCD Signing Items'!$A$4:$F$2060,2,FALSE)),IF(ISTEXT($A262),(VLOOKUP($A262,'DE MUTCD Signing Items'!$A$4:$F$2060,2,FALSE))," "))</f>
        <v xml:space="preserve"> </v>
      </c>
      <c r="E262" s="321"/>
      <c r="F262" s="367" t="str">
        <f>IF(ISNUMBER($A262),(VLOOKUP($A262,'DE MUTCD Signing Items'!$A$4:$F$2060,3,FALSE)),IF(ISTEXT($A262),(VLOOKUP($A262,'DE MUTCD Signing Items'!$A$4:$F$2060,3,FALSE))," "))</f>
        <v xml:space="preserve"> </v>
      </c>
      <c r="G262" s="548" t="str">
        <f>IF(ISNUMBER($A262),(VLOOKUP($A262,'DE MUTCD Signing Items'!$A$4:$F$2060,4,FALSE)),IF(ISTEXT($A262),(VLOOKUP($A262,'DE MUTCD Signing Items'!$A$4:$F$2060,4,FALSE))," "))</f>
        <v xml:space="preserve"> </v>
      </c>
      <c r="H262" s="548" t="str">
        <f>IF(ISNUMBER($A262),(VLOOKUP($A262,'DE MUTCD Signing Items'!$A$4:$F$2060,5,FALSE)),IF(ISTEXT($A262),(VLOOKUP($A262,'DE MUTCD Signing Items'!$A$4:$F$2060,5,FALSE))," "))</f>
        <v xml:space="preserve"> </v>
      </c>
      <c r="I262" s="558" t="str">
        <f>IF(ISNUMBER($A262),(VLOOKUP($A262,'DE MUTCD Signing Items'!$A$4:$F$2060,6,FALSE)),IF(ISTEXT($A262),(VLOOKUP($A262,'DE MUTCD Signing Items'!$A$4:$F$2060,6,FALSE))," "))</f>
        <v xml:space="preserve"> </v>
      </c>
      <c r="J262" s="318" t="e">
        <f t="shared" si="123"/>
        <v>#VALUE!</v>
      </c>
      <c r="K262" s="369" t="str">
        <f t="shared" si="110"/>
        <v/>
      </c>
      <c r="L262" s="322"/>
      <c r="M262" s="318" t="b">
        <f t="shared" si="124"/>
        <v>0</v>
      </c>
      <c r="N262" s="373">
        <f t="shared" si="111"/>
        <v>0</v>
      </c>
      <c r="O262" s="372"/>
      <c r="P262" s="371">
        <f t="shared" si="112"/>
        <v>0</v>
      </c>
      <c r="Q262" s="323"/>
      <c r="R262" s="318" t="b">
        <f t="shared" si="113"/>
        <v>0</v>
      </c>
      <c r="S262" s="318">
        <f t="shared" si="127"/>
        <v>0</v>
      </c>
      <c r="T262" s="324">
        <f t="shared" si="115"/>
        <v>0</v>
      </c>
      <c r="U262" s="324">
        <f t="shared" si="116"/>
        <v>0</v>
      </c>
      <c r="V262" s="376" t="str">
        <f t="shared" si="117"/>
        <v/>
      </c>
      <c r="W262" s="376" t="str">
        <f t="shared" si="118"/>
        <v/>
      </c>
      <c r="X262" s="323"/>
      <c r="Y262" s="318">
        <f t="shared" si="119"/>
        <v>0</v>
      </c>
      <c r="Z262" s="318">
        <f t="shared" si="120"/>
        <v>0</v>
      </c>
      <c r="AA262" s="318">
        <f t="shared" si="121"/>
        <v>0</v>
      </c>
      <c r="AB262" s="371">
        <f t="shared" si="125"/>
        <v>0</v>
      </c>
      <c r="AC262" s="706"/>
      <c r="AD262" s="373">
        <f t="shared" si="126"/>
        <v>0</v>
      </c>
      <c r="AE262" s="373">
        <f t="shared" si="122"/>
        <v>0</v>
      </c>
      <c r="AF262" s="325"/>
    </row>
    <row r="263" spans="1:32">
      <c r="A263" s="677"/>
      <c r="B263" s="665"/>
      <c r="C263" s="320"/>
      <c r="D263" s="367" t="str">
        <f>IF(ISNUMBER($A263),(VLOOKUP($A263,'DE MUTCD Signing Items'!$A$4:$F$2060,2,FALSE)),IF(ISTEXT($A263),(VLOOKUP($A263,'DE MUTCD Signing Items'!$A$4:$F$2060,2,FALSE))," "))</f>
        <v xml:space="preserve"> </v>
      </c>
      <c r="E263" s="321"/>
      <c r="F263" s="367" t="str">
        <f>IF(ISNUMBER($A263),(VLOOKUP($A263,'DE MUTCD Signing Items'!$A$4:$F$2060,3,FALSE)),IF(ISTEXT($A263),(VLOOKUP($A263,'DE MUTCD Signing Items'!$A$4:$F$2060,3,FALSE))," "))</f>
        <v xml:space="preserve"> </v>
      </c>
      <c r="G263" s="548" t="str">
        <f>IF(ISNUMBER($A263),(VLOOKUP($A263,'DE MUTCD Signing Items'!$A$4:$F$2060,4,FALSE)),IF(ISTEXT($A263),(VLOOKUP($A263,'DE MUTCD Signing Items'!$A$4:$F$2060,4,FALSE))," "))</f>
        <v xml:space="preserve"> </v>
      </c>
      <c r="H263" s="548" t="str">
        <f>IF(ISNUMBER($A263),(VLOOKUP($A263,'DE MUTCD Signing Items'!$A$4:$F$2060,5,FALSE)),IF(ISTEXT($A263),(VLOOKUP($A263,'DE MUTCD Signing Items'!$A$4:$F$2060,5,FALSE))," "))</f>
        <v xml:space="preserve"> </v>
      </c>
      <c r="I263" s="558" t="str">
        <f>IF(ISNUMBER($A263),(VLOOKUP($A263,'DE MUTCD Signing Items'!$A$4:$F$2060,6,FALSE)),IF(ISTEXT($A263),(VLOOKUP($A263,'DE MUTCD Signing Items'!$A$4:$F$2060,6,FALSE))," "))</f>
        <v xml:space="preserve"> </v>
      </c>
      <c r="J263" s="318" t="e">
        <f t="shared" si="123"/>
        <v>#VALUE!</v>
      </c>
      <c r="K263" s="369" t="str">
        <f t="shared" si="110"/>
        <v/>
      </c>
      <c r="L263" s="322"/>
      <c r="M263" s="318" t="b">
        <f t="shared" si="124"/>
        <v>0</v>
      </c>
      <c r="N263" s="373">
        <f t="shared" si="111"/>
        <v>0</v>
      </c>
      <c r="O263" s="372"/>
      <c r="P263" s="371">
        <f t="shared" si="112"/>
        <v>0</v>
      </c>
      <c r="Q263" s="323"/>
      <c r="R263" s="318" t="b">
        <f t="shared" si="113"/>
        <v>0</v>
      </c>
      <c r="S263" s="318">
        <f t="shared" si="127"/>
        <v>0</v>
      </c>
      <c r="T263" s="324">
        <f t="shared" si="115"/>
        <v>0</v>
      </c>
      <c r="U263" s="324">
        <f t="shared" si="116"/>
        <v>0</v>
      </c>
      <c r="V263" s="376" t="str">
        <f t="shared" si="117"/>
        <v/>
      </c>
      <c r="W263" s="376" t="str">
        <f t="shared" si="118"/>
        <v/>
      </c>
      <c r="X263" s="323"/>
      <c r="Y263" s="318">
        <f t="shared" si="119"/>
        <v>0</v>
      </c>
      <c r="Z263" s="318">
        <f t="shared" si="120"/>
        <v>0</v>
      </c>
      <c r="AA263" s="318">
        <f t="shared" si="121"/>
        <v>0</v>
      </c>
      <c r="AB263" s="371">
        <f t="shared" si="125"/>
        <v>0</v>
      </c>
      <c r="AC263" s="706"/>
      <c r="AD263" s="373">
        <f t="shared" si="126"/>
        <v>0</v>
      </c>
      <c r="AE263" s="373">
        <f t="shared" si="122"/>
        <v>0</v>
      </c>
      <c r="AF263" s="325"/>
    </row>
    <row r="264" spans="1:32">
      <c r="A264" s="677"/>
      <c r="B264" s="665"/>
      <c r="C264" s="320"/>
      <c r="D264" s="367" t="str">
        <f>IF(ISNUMBER($A264),(VLOOKUP($A264,'DE MUTCD Signing Items'!$A$4:$F$2060,2,FALSE)),IF(ISTEXT($A264),(VLOOKUP($A264,'DE MUTCD Signing Items'!$A$4:$F$2060,2,FALSE))," "))</f>
        <v xml:space="preserve"> </v>
      </c>
      <c r="E264" s="321"/>
      <c r="F264" s="367" t="str">
        <f>IF(ISNUMBER($A264),(VLOOKUP($A264,'DE MUTCD Signing Items'!$A$4:$F$2060,3,FALSE)),IF(ISTEXT($A264),(VLOOKUP($A264,'DE MUTCD Signing Items'!$A$4:$F$2060,3,FALSE))," "))</f>
        <v xml:space="preserve"> </v>
      </c>
      <c r="G264" s="548" t="str">
        <f>IF(ISNUMBER($A264),(VLOOKUP($A264,'DE MUTCD Signing Items'!$A$4:$F$2060,4,FALSE)),IF(ISTEXT($A264),(VLOOKUP($A264,'DE MUTCD Signing Items'!$A$4:$F$2060,4,FALSE))," "))</f>
        <v xml:space="preserve"> </v>
      </c>
      <c r="H264" s="548" t="str">
        <f>IF(ISNUMBER($A264),(VLOOKUP($A264,'DE MUTCD Signing Items'!$A$4:$F$2060,5,FALSE)),IF(ISTEXT($A264),(VLOOKUP($A264,'DE MUTCD Signing Items'!$A$4:$F$2060,5,FALSE))," "))</f>
        <v xml:space="preserve"> </v>
      </c>
      <c r="I264" s="558" t="str">
        <f>IF(ISNUMBER($A264),(VLOOKUP($A264,'DE MUTCD Signing Items'!$A$4:$F$2060,6,FALSE)),IF(ISTEXT($A264),(VLOOKUP($A264,'DE MUTCD Signing Items'!$A$4:$F$2060,6,FALSE))," "))</f>
        <v xml:space="preserve"> </v>
      </c>
      <c r="J264" s="318" t="e">
        <f t="shared" si="123"/>
        <v>#VALUE!</v>
      </c>
      <c r="K264" s="369" t="str">
        <f t="shared" si="110"/>
        <v/>
      </c>
      <c r="L264" s="322"/>
      <c r="M264" s="318" t="b">
        <f t="shared" si="124"/>
        <v>0</v>
      </c>
      <c r="N264" s="373">
        <f t="shared" si="111"/>
        <v>0</v>
      </c>
      <c r="O264" s="372"/>
      <c r="P264" s="371">
        <f t="shared" si="112"/>
        <v>0</v>
      </c>
      <c r="Q264" s="323"/>
      <c r="R264" s="318" t="b">
        <f t="shared" si="113"/>
        <v>0</v>
      </c>
      <c r="S264" s="318">
        <f t="shared" si="127"/>
        <v>0</v>
      </c>
      <c r="T264" s="324">
        <f t="shared" si="115"/>
        <v>0</v>
      </c>
      <c r="U264" s="324">
        <f t="shared" si="116"/>
        <v>0</v>
      </c>
      <c r="V264" s="376" t="str">
        <f t="shared" si="117"/>
        <v/>
      </c>
      <c r="W264" s="376" t="str">
        <f t="shared" si="118"/>
        <v/>
      </c>
      <c r="X264" s="323"/>
      <c r="Y264" s="318">
        <f t="shared" si="119"/>
        <v>0</v>
      </c>
      <c r="Z264" s="318">
        <f t="shared" si="120"/>
        <v>0</v>
      </c>
      <c r="AA264" s="318">
        <f t="shared" si="121"/>
        <v>0</v>
      </c>
      <c r="AB264" s="371">
        <f t="shared" si="125"/>
        <v>0</v>
      </c>
      <c r="AC264" s="706"/>
      <c r="AD264" s="373">
        <f t="shared" si="126"/>
        <v>0</v>
      </c>
      <c r="AE264" s="373">
        <f t="shared" si="122"/>
        <v>0</v>
      </c>
      <c r="AF264" s="325"/>
    </row>
    <row r="265" spans="1:32">
      <c r="A265" s="677"/>
      <c r="B265" s="665"/>
      <c r="C265" s="320"/>
      <c r="D265" s="367" t="str">
        <f>IF(ISNUMBER($A265),(VLOOKUP($A265,'DE MUTCD Signing Items'!$A$4:$F$2060,2,FALSE)),IF(ISTEXT($A265),(VLOOKUP($A265,'DE MUTCD Signing Items'!$A$4:$F$2060,2,FALSE))," "))</f>
        <v xml:space="preserve"> </v>
      </c>
      <c r="E265" s="321"/>
      <c r="F265" s="367" t="str">
        <f>IF(ISNUMBER($A265),(VLOOKUP($A265,'DE MUTCD Signing Items'!$A$4:$F$2060,3,FALSE)),IF(ISTEXT($A265),(VLOOKUP($A265,'DE MUTCD Signing Items'!$A$4:$F$2060,3,FALSE))," "))</f>
        <v xml:space="preserve"> </v>
      </c>
      <c r="G265" s="548" t="str">
        <f>IF(ISNUMBER($A265),(VLOOKUP($A265,'DE MUTCD Signing Items'!$A$4:$F$2060,4,FALSE)),IF(ISTEXT($A265),(VLOOKUP($A265,'DE MUTCD Signing Items'!$A$4:$F$2060,4,FALSE))," "))</f>
        <v xml:space="preserve"> </v>
      </c>
      <c r="H265" s="548" t="str">
        <f>IF(ISNUMBER($A265),(VLOOKUP($A265,'DE MUTCD Signing Items'!$A$4:$F$2060,5,FALSE)),IF(ISTEXT($A265),(VLOOKUP($A265,'DE MUTCD Signing Items'!$A$4:$F$2060,5,FALSE))," "))</f>
        <v xml:space="preserve"> </v>
      </c>
      <c r="I265" s="558" t="str">
        <f>IF(ISNUMBER($A265),(VLOOKUP($A265,'DE MUTCD Signing Items'!$A$4:$F$2060,6,FALSE)),IF(ISTEXT($A265),(VLOOKUP($A265,'DE MUTCD Signing Items'!$A$4:$F$2060,6,FALSE))," "))</f>
        <v xml:space="preserve"> </v>
      </c>
      <c r="J265" s="318" t="e">
        <f t="shared" si="123"/>
        <v>#VALUE!</v>
      </c>
      <c r="K265" s="369" t="str">
        <f t="shared" si="110"/>
        <v/>
      </c>
      <c r="L265" s="322"/>
      <c r="M265" s="318" t="b">
        <f t="shared" si="124"/>
        <v>0</v>
      </c>
      <c r="N265" s="373">
        <f t="shared" si="111"/>
        <v>0</v>
      </c>
      <c r="O265" s="372"/>
      <c r="P265" s="371">
        <f t="shared" si="112"/>
        <v>0</v>
      </c>
      <c r="Q265" s="323"/>
      <c r="R265" s="318" t="b">
        <f t="shared" si="113"/>
        <v>0</v>
      </c>
      <c r="S265" s="318">
        <f t="shared" si="127"/>
        <v>0</v>
      </c>
      <c r="T265" s="324">
        <f t="shared" si="115"/>
        <v>0</v>
      </c>
      <c r="U265" s="324">
        <f t="shared" si="116"/>
        <v>0</v>
      </c>
      <c r="V265" s="376" t="str">
        <f t="shared" si="117"/>
        <v/>
      </c>
      <c r="W265" s="376" t="str">
        <f t="shared" si="118"/>
        <v/>
      </c>
      <c r="X265" s="323"/>
      <c r="Y265" s="318">
        <f t="shared" si="119"/>
        <v>0</v>
      </c>
      <c r="Z265" s="318">
        <f t="shared" si="120"/>
        <v>0</v>
      </c>
      <c r="AA265" s="318">
        <f t="shared" si="121"/>
        <v>0</v>
      </c>
      <c r="AB265" s="371">
        <f t="shared" si="125"/>
        <v>0</v>
      </c>
      <c r="AC265" s="706"/>
      <c r="AD265" s="373">
        <f t="shared" si="126"/>
        <v>0</v>
      </c>
      <c r="AE265" s="373">
        <f t="shared" si="122"/>
        <v>0</v>
      </c>
      <c r="AF265" s="325"/>
    </row>
    <row r="266" spans="1:32">
      <c r="A266" s="677"/>
      <c r="B266" s="665"/>
      <c r="C266" s="320"/>
      <c r="D266" s="367" t="str">
        <f>IF(ISNUMBER($A266),(VLOOKUP($A266,'DE MUTCD Signing Items'!$A$4:$F$2060,2,FALSE)),IF(ISTEXT($A266),(VLOOKUP($A266,'DE MUTCD Signing Items'!$A$4:$F$2060,2,FALSE))," "))</f>
        <v xml:space="preserve"> </v>
      </c>
      <c r="E266" s="321"/>
      <c r="F266" s="367" t="str">
        <f>IF(ISNUMBER($A266),(VLOOKUP($A266,'DE MUTCD Signing Items'!$A$4:$F$2060,3,FALSE)),IF(ISTEXT($A266),(VLOOKUP($A266,'DE MUTCD Signing Items'!$A$4:$F$2060,3,FALSE))," "))</f>
        <v xml:space="preserve"> </v>
      </c>
      <c r="G266" s="548" t="str">
        <f>IF(ISNUMBER($A266),(VLOOKUP($A266,'DE MUTCD Signing Items'!$A$4:$F$2060,4,FALSE)),IF(ISTEXT($A266),(VLOOKUP($A266,'DE MUTCD Signing Items'!$A$4:$F$2060,4,FALSE))," "))</f>
        <v xml:space="preserve"> </v>
      </c>
      <c r="H266" s="548" t="str">
        <f>IF(ISNUMBER($A266),(VLOOKUP($A266,'DE MUTCD Signing Items'!$A$4:$F$2060,5,FALSE)),IF(ISTEXT($A266),(VLOOKUP($A266,'DE MUTCD Signing Items'!$A$4:$F$2060,5,FALSE))," "))</f>
        <v xml:space="preserve"> </v>
      </c>
      <c r="I266" s="558" t="str">
        <f>IF(ISNUMBER($A266),(VLOOKUP($A266,'DE MUTCD Signing Items'!$A$4:$F$2060,6,FALSE)),IF(ISTEXT($A266),(VLOOKUP($A266,'DE MUTCD Signing Items'!$A$4:$F$2060,6,FALSE))," "))</f>
        <v xml:space="preserve"> </v>
      </c>
      <c r="J266" s="318" t="e">
        <f t="shared" si="123"/>
        <v>#VALUE!</v>
      </c>
      <c r="K266" s="369" t="str">
        <f t="shared" si="110"/>
        <v/>
      </c>
      <c r="L266" s="322"/>
      <c r="M266" s="318" t="b">
        <f t="shared" si="124"/>
        <v>0</v>
      </c>
      <c r="N266" s="373">
        <f t="shared" si="111"/>
        <v>0</v>
      </c>
      <c r="O266" s="372"/>
      <c r="P266" s="371">
        <f t="shared" si="112"/>
        <v>0</v>
      </c>
      <c r="Q266" s="323"/>
      <c r="R266" s="318" t="b">
        <f t="shared" si="113"/>
        <v>0</v>
      </c>
      <c r="S266" s="318">
        <f t="shared" si="127"/>
        <v>0</v>
      </c>
      <c r="T266" s="324">
        <f t="shared" si="115"/>
        <v>0</v>
      </c>
      <c r="U266" s="324">
        <f t="shared" si="116"/>
        <v>0</v>
      </c>
      <c r="V266" s="376" t="str">
        <f t="shared" si="117"/>
        <v/>
      </c>
      <c r="W266" s="376" t="str">
        <f t="shared" si="118"/>
        <v/>
      </c>
      <c r="X266" s="323"/>
      <c r="Y266" s="318">
        <f t="shared" si="119"/>
        <v>0</v>
      </c>
      <c r="Z266" s="318">
        <f t="shared" si="120"/>
        <v>0</v>
      </c>
      <c r="AA266" s="318">
        <f t="shared" si="121"/>
        <v>0</v>
      </c>
      <c r="AB266" s="371">
        <f t="shared" si="125"/>
        <v>0</v>
      </c>
      <c r="AC266" s="706"/>
      <c r="AD266" s="373">
        <f t="shared" si="126"/>
        <v>0</v>
      </c>
      <c r="AE266" s="373">
        <f t="shared" si="122"/>
        <v>0</v>
      </c>
      <c r="AF266" s="325"/>
    </row>
    <row r="267" spans="1:32">
      <c r="A267" s="677"/>
      <c r="B267" s="665"/>
      <c r="C267" s="320"/>
      <c r="D267" s="367" t="str">
        <f>IF(ISNUMBER($A267),(VLOOKUP($A267,'DE MUTCD Signing Items'!$A$4:$F$2060,2,FALSE)),IF(ISTEXT($A267),(VLOOKUP($A267,'DE MUTCD Signing Items'!$A$4:$F$2060,2,FALSE))," "))</f>
        <v xml:space="preserve"> </v>
      </c>
      <c r="E267" s="321"/>
      <c r="F267" s="367" t="str">
        <f>IF(ISNUMBER($A267),(VLOOKUP($A267,'DE MUTCD Signing Items'!$A$4:$F$2060,3,FALSE)),IF(ISTEXT($A267),(VLOOKUP($A267,'DE MUTCD Signing Items'!$A$4:$F$2060,3,FALSE))," "))</f>
        <v xml:space="preserve"> </v>
      </c>
      <c r="G267" s="548" t="str">
        <f>IF(ISNUMBER($A267),(VLOOKUP($A267,'DE MUTCD Signing Items'!$A$4:$F$2060,4,FALSE)),IF(ISTEXT($A267),(VLOOKUP($A267,'DE MUTCD Signing Items'!$A$4:$F$2060,4,FALSE))," "))</f>
        <v xml:space="preserve"> </v>
      </c>
      <c r="H267" s="548" t="str">
        <f>IF(ISNUMBER($A267),(VLOOKUP($A267,'DE MUTCD Signing Items'!$A$4:$F$2060,5,FALSE)),IF(ISTEXT($A267),(VLOOKUP($A267,'DE MUTCD Signing Items'!$A$4:$F$2060,5,FALSE))," "))</f>
        <v xml:space="preserve"> </v>
      </c>
      <c r="I267" s="558" t="str">
        <f>IF(ISNUMBER($A267),(VLOOKUP($A267,'DE MUTCD Signing Items'!$A$4:$F$2060,6,FALSE)),IF(ISTEXT($A267),(VLOOKUP($A267,'DE MUTCD Signing Items'!$A$4:$F$2060,6,FALSE))," "))</f>
        <v xml:space="preserve"> </v>
      </c>
      <c r="J267" s="318" t="e">
        <f t="shared" si="123"/>
        <v>#VALUE!</v>
      </c>
      <c r="K267" s="369" t="str">
        <f t="shared" si="110"/>
        <v/>
      </c>
      <c r="L267" s="322"/>
      <c r="M267" s="318" t="b">
        <f t="shared" si="124"/>
        <v>0</v>
      </c>
      <c r="N267" s="373">
        <f t="shared" si="111"/>
        <v>0</v>
      </c>
      <c r="O267" s="372"/>
      <c r="P267" s="371">
        <f t="shared" si="112"/>
        <v>0</v>
      </c>
      <c r="Q267" s="323"/>
      <c r="R267" s="318" t="b">
        <f t="shared" si="113"/>
        <v>0</v>
      </c>
      <c r="S267" s="318">
        <f t="shared" si="127"/>
        <v>0</v>
      </c>
      <c r="T267" s="324">
        <f t="shared" si="115"/>
        <v>0</v>
      </c>
      <c r="U267" s="324">
        <f t="shared" si="116"/>
        <v>0</v>
      </c>
      <c r="V267" s="376" t="str">
        <f t="shared" si="117"/>
        <v/>
      </c>
      <c r="W267" s="376" t="str">
        <f t="shared" si="118"/>
        <v/>
      </c>
      <c r="X267" s="323"/>
      <c r="Y267" s="318">
        <f t="shared" si="119"/>
        <v>0</v>
      </c>
      <c r="Z267" s="318">
        <f t="shared" si="120"/>
        <v>0</v>
      </c>
      <c r="AA267" s="318">
        <f t="shared" si="121"/>
        <v>0</v>
      </c>
      <c r="AB267" s="371">
        <f t="shared" si="125"/>
        <v>0</v>
      </c>
      <c r="AC267" s="706"/>
      <c r="AD267" s="373">
        <f t="shared" si="126"/>
        <v>0</v>
      </c>
      <c r="AE267" s="373">
        <f t="shared" si="122"/>
        <v>0</v>
      </c>
      <c r="AF267" s="325"/>
    </row>
    <row r="268" spans="1:32">
      <c r="A268" s="677"/>
      <c r="B268" s="665"/>
      <c r="C268" s="320"/>
      <c r="D268" s="367" t="str">
        <f>IF(ISNUMBER($A268),(VLOOKUP($A268,'DE MUTCD Signing Items'!$A$4:$F$2060,2,FALSE)),IF(ISTEXT($A268),(VLOOKUP($A268,'DE MUTCD Signing Items'!$A$4:$F$2060,2,FALSE))," "))</f>
        <v xml:space="preserve"> </v>
      </c>
      <c r="E268" s="321"/>
      <c r="F268" s="367" t="str">
        <f>IF(ISNUMBER($A268),(VLOOKUP($A268,'DE MUTCD Signing Items'!$A$4:$F$2060,3,FALSE)),IF(ISTEXT($A268),(VLOOKUP($A268,'DE MUTCD Signing Items'!$A$4:$F$2060,3,FALSE))," "))</f>
        <v xml:space="preserve"> </v>
      </c>
      <c r="G268" s="548" t="str">
        <f>IF(ISNUMBER($A268),(VLOOKUP($A268,'DE MUTCD Signing Items'!$A$4:$F$2060,4,FALSE)),IF(ISTEXT($A268),(VLOOKUP($A268,'DE MUTCD Signing Items'!$A$4:$F$2060,4,FALSE))," "))</f>
        <v xml:space="preserve"> </v>
      </c>
      <c r="H268" s="548" t="str">
        <f>IF(ISNUMBER($A268),(VLOOKUP($A268,'DE MUTCD Signing Items'!$A$4:$F$2060,5,FALSE)),IF(ISTEXT($A268),(VLOOKUP($A268,'DE MUTCD Signing Items'!$A$4:$F$2060,5,FALSE))," "))</f>
        <v xml:space="preserve"> </v>
      </c>
      <c r="I268" s="558" t="str">
        <f>IF(ISNUMBER($A268),(VLOOKUP($A268,'DE MUTCD Signing Items'!$A$4:$F$2060,6,FALSE)),IF(ISTEXT($A268),(VLOOKUP($A268,'DE MUTCD Signing Items'!$A$4:$F$2060,6,FALSE))," "))</f>
        <v xml:space="preserve"> </v>
      </c>
      <c r="J268" s="318" t="e">
        <f t="shared" si="123"/>
        <v>#VALUE!</v>
      </c>
      <c r="K268" s="369" t="str">
        <f t="shared" si="110"/>
        <v/>
      </c>
      <c r="L268" s="322"/>
      <c r="M268" s="318" t="b">
        <f t="shared" si="124"/>
        <v>0</v>
      </c>
      <c r="N268" s="373">
        <f t="shared" si="111"/>
        <v>0</v>
      </c>
      <c r="O268" s="372"/>
      <c r="P268" s="371">
        <f t="shared" si="112"/>
        <v>0</v>
      </c>
      <c r="Q268" s="323"/>
      <c r="R268" s="318" t="b">
        <f t="shared" si="113"/>
        <v>0</v>
      </c>
      <c r="S268" s="318">
        <f t="shared" si="127"/>
        <v>0</v>
      </c>
      <c r="T268" s="324">
        <f t="shared" si="115"/>
        <v>0</v>
      </c>
      <c r="U268" s="324">
        <f t="shared" si="116"/>
        <v>0</v>
      </c>
      <c r="V268" s="376" t="str">
        <f t="shared" si="117"/>
        <v/>
      </c>
      <c r="W268" s="376" t="str">
        <f t="shared" si="118"/>
        <v/>
      </c>
      <c r="X268" s="323"/>
      <c r="Y268" s="318">
        <f t="shared" si="119"/>
        <v>0</v>
      </c>
      <c r="Z268" s="318">
        <f t="shared" si="120"/>
        <v>0</v>
      </c>
      <c r="AA268" s="318">
        <f t="shared" si="121"/>
        <v>0</v>
      </c>
      <c r="AB268" s="371">
        <f t="shared" si="125"/>
        <v>0</v>
      </c>
      <c r="AC268" s="706"/>
      <c r="AD268" s="373">
        <f t="shared" si="126"/>
        <v>0</v>
      </c>
      <c r="AE268" s="373">
        <f t="shared" si="122"/>
        <v>0</v>
      </c>
      <c r="AF268" s="325"/>
    </row>
    <row r="269" spans="1:32">
      <c r="A269" s="677"/>
      <c r="B269" s="665"/>
      <c r="C269" s="320"/>
      <c r="D269" s="367" t="str">
        <f>IF(ISNUMBER($A269),(VLOOKUP($A269,'DE MUTCD Signing Items'!$A$4:$F$2060,2,FALSE)),IF(ISTEXT($A269),(VLOOKUP($A269,'DE MUTCD Signing Items'!$A$4:$F$2060,2,FALSE))," "))</f>
        <v xml:space="preserve"> </v>
      </c>
      <c r="E269" s="321"/>
      <c r="F269" s="367" t="str">
        <f>IF(ISNUMBER($A269),(VLOOKUP($A269,'DE MUTCD Signing Items'!$A$4:$F$2060,3,FALSE)),IF(ISTEXT($A269),(VLOOKUP($A269,'DE MUTCD Signing Items'!$A$4:$F$2060,3,FALSE))," "))</f>
        <v xml:space="preserve"> </v>
      </c>
      <c r="G269" s="548" t="str">
        <f>IF(ISNUMBER($A269),(VLOOKUP($A269,'DE MUTCD Signing Items'!$A$4:$F$2060,4,FALSE)),IF(ISTEXT($A269),(VLOOKUP($A269,'DE MUTCD Signing Items'!$A$4:$F$2060,4,FALSE))," "))</f>
        <v xml:space="preserve"> </v>
      </c>
      <c r="H269" s="548" t="str">
        <f>IF(ISNUMBER($A269),(VLOOKUP($A269,'DE MUTCD Signing Items'!$A$4:$F$2060,5,FALSE)),IF(ISTEXT($A269),(VLOOKUP($A269,'DE MUTCD Signing Items'!$A$4:$F$2060,5,FALSE))," "))</f>
        <v xml:space="preserve"> </v>
      </c>
      <c r="I269" s="558" t="str">
        <f>IF(ISNUMBER($A269),(VLOOKUP($A269,'DE MUTCD Signing Items'!$A$4:$F$2060,6,FALSE)),IF(ISTEXT($A269),(VLOOKUP($A269,'DE MUTCD Signing Items'!$A$4:$F$2060,6,FALSE))," "))</f>
        <v xml:space="preserve"> </v>
      </c>
      <c r="J269" s="318" t="e">
        <f t="shared" si="123"/>
        <v>#VALUE!</v>
      </c>
      <c r="K269" s="369" t="str">
        <f t="shared" si="110"/>
        <v/>
      </c>
      <c r="L269" s="322"/>
      <c r="M269" s="318" t="b">
        <f t="shared" si="124"/>
        <v>0</v>
      </c>
      <c r="N269" s="373">
        <f t="shared" si="111"/>
        <v>0</v>
      </c>
      <c r="O269" s="372"/>
      <c r="P269" s="371">
        <f t="shared" si="112"/>
        <v>0</v>
      </c>
      <c r="Q269" s="323"/>
      <c r="R269" s="318" t="b">
        <f t="shared" si="113"/>
        <v>0</v>
      </c>
      <c r="S269" s="318">
        <f t="shared" si="127"/>
        <v>0</v>
      </c>
      <c r="T269" s="324">
        <f t="shared" si="115"/>
        <v>0</v>
      </c>
      <c r="U269" s="324">
        <f t="shared" si="116"/>
        <v>0</v>
      </c>
      <c r="V269" s="376" t="str">
        <f t="shared" si="117"/>
        <v/>
      </c>
      <c r="W269" s="376" t="str">
        <f t="shared" si="118"/>
        <v/>
      </c>
      <c r="X269" s="323"/>
      <c r="Y269" s="318">
        <f t="shared" si="119"/>
        <v>0</v>
      </c>
      <c r="Z269" s="318">
        <f t="shared" si="120"/>
        <v>0</v>
      </c>
      <c r="AA269" s="318">
        <f t="shared" si="121"/>
        <v>0</v>
      </c>
      <c r="AB269" s="371">
        <f t="shared" si="125"/>
        <v>0</v>
      </c>
      <c r="AC269" s="706"/>
      <c r="AD269" s="373">
        <f t="shared" si="126"/>
        <v>0</v>
      </c>
      <c r="AE269" s="373">
        <f t="shared" si="122"/>
        <v>0</v>
      </c>
      <c r="AF269" s="325"/>
    </row>
    <row r="270" spans="1:32">
      <c r="A270" s="677"/>
      <c r="B270" s="665"/>
      <c r="C270" s="320"/>
      <c r="D270" s="367" t="str">
        <f>IF(ISNUMBER($A270),(VLOOKUP($A270,'DE MUTCD Signing Items'!$A$4:$F$2060,2,FALSE)),IF(ISTEXT($A270),(VLOOKUP($A270,'DE MUTCD Signing Items'!$A$4:$F$2060,2,FALSE))," "))</f>
        <v xml:space="preserve"> </v>
      </c>
      <c r="E270" s="321"/>
      <c r="F270" s="367" t="str">
        <f>IF(ISNUMBER($A270),(VLOOKUP($A270,'DE MUTCD Signing Items'!$A$4:$F$2060,3,FALSE)),IF(ISTEXT($A270),(VLOOKUP($A270,'DE MUTCD Signing Items'!$A$4:$F$2060,3,FALSE))," "))</f>
        <v xml:space="preserve"> </v>
      </c>
      <c r="G270" s="548" t="str">
        <f>IF(ISNUMBER($A270),(VLOOKUP($A270,'DE MUTCD Signing Items'!$A$4:$F$2060,4,FALSE)),IF(ISTEXT($A270),(VLOOKUP($A270,'DE MUTCD Signing Items'!$A$4:$F$2060,4,FALSE))," "))</f>
        <v xml:space="preserve"> </v>
      </c>
      <c r="H270" s="548" t="str">
        <f>IF(ISNUMBER($A270),(VLOOKUP($A270,'DE MUTCD Signing Items'!$A$4:$F$2060,5,FALSE)),IF(ISTEXT($A270),(VLOOKUP($A270,'DE MUTCD Signing Items'!$A$4:$F$2060,5,FALSE))," "))</f>
        <v xml:space="preserve"> </v>
      </c>
      <c r="I270" s="558" t="str">
        <f>IF(ISNUMBER($A270),(VLOOKUP($A270,'DE MUTCD Signing Items'!$A$4:$F$2060,6,FALSE)),IF(ISTEXT($A270),(VLOOKUP($A270,'DE MUTCD Signing Items'!$A$4:$F$2060,6,FALSE))," "))</f>
        <v xml:space="preserve"> </v>
      </c>
      <c r="J270" s="318" t="e">
        <f t="shared" si="123"/>
        <v>#VALUE!</v>
      </c>
      <c r="K270" s="369" t="str">
        <f t="shared" si="110"/>
        <v/>
      </c>
      <c r="L270" s="322"/>
      <c r="M270" s="318" t="b">
        <f t="shared" si="124"/>
        <v>0</v>
      </c>
      <c r="N270" s="371">
        <f t="shared" si="111"/>
        <v>0</v>
      </c>
      <c r="O270" s="372"/>
      <c r="P270" s="371">
        <f t="shared" si="112"/>
        <v>0</v>
      </c>
      <c r="Q270" s="323"/>
      <c r="R270" s="318" t="b">
        <f t="shared" si="113"/>
        <v>0</v>
      </c>
      <c r="S270" s="318">
        <f t="shared" si="127"/>
        <v>0</v>
      </c>
      <c r="T270" s="324">
        <f t="shared" si="115"/>
        <v>0</v>
      </c>
      <c r="U270" s="324">
        <f t="shared" si="116"/>
        <v>0</v>
      </c>
      <c r="V270" s="376" t="str">
        <f t="shared" si="117"/>
        <v/>
      </c>
      <c r="W270" s="376" t="str">
        <f t="shared" si="118"/>
        <v/>
      </c>
      <c r="X270" s="323"/>
      <c r="Y270" s="318">
        <f t="shared" si="119"/>
        <v>0</v>
      </c>
      <c r="Z270" s="318">
        <f t="shared" si="120"/>
        <v>0</v>
      </c>
      <c r="AA270" s="318">
        <f t="shared" si="121"/>
        <v>0</v>
      </c>
      <c r="AB270" s="371">
        <f t="shared" si="125"/>
        <v>0</v>
      </c>
      <c r="AC270" s="706"/>
      <c r="AD270" s="373">
        <f t="shared" si="126"/>
        <v>0</v>
      </c>
      <c r="AE270" s="373">
        <f t="shared" si="122"/>
        <v>0</v>
      </c>
      <c r="AF270" s="325"/>
    </row>
    <row r="271" spans="1:32" ht="13.5" thickBot="1">
      <c r="A271" s="677"/>
      <c r="B271" s="666"/>
      <c r="C271" s="326"/>
      <c r="D271" s="368" t="str">
        <f>IF(ISNUMBER($A271),(VLOOKUP($A271,'DE MUTCD Signing Items'!$A$4:$F$2060,2,FALSE)),IF(ISTEXT($A271),(VLOOKUP($A271,'DE MUTCD Signing Items'!$A$4:$F$2060,2,FALSE))," "))</f>
        <v xml:space="preserve"> </v>
      </c>
      <c r="E271" s="327"/>
      <c r="F271" s="368" t="str">
        <f>IF(ISNUMBER($A271),(VLOOKUP($A271,'DE MUTCD Signing Items'!$A$4:$F$2060,3,FALSE)),IF(ISTEXT($A271),(VLOOKUP($A271,'DE MUTCD Signing Items'!$A$4:$F$2060,3,FALSE))," "))</f>
        <v xml:space="preserve"> </v>
      </c>
      <c r="G271" s="549" t="str">
        <f>IF(ISNUMBER($A271),(VLOOKUP($A271,'DE MUTCD Signing Items'!$A$4:$F$2060,4,FALSE)),IF(ISTEXT($A271),(VLOOKUP($A271,'DE MUTCD Signing Items'!$A$4:$F$2060,4,FALSE))," "))</f>
        <v xml:space="preserve"> </v>
      </c>
      <c r="H271" s="549" t="str">
        <f>IF(ISNUMBER($A271),(VLOOKUP($A271,'DE MUTCD Signing Items'!$A$4:$F$2060,5,FALSE)),IF(ISTEXT($A271),(VLOOKUP($A271,'DE MUTCD Signing Items'!$A$4:$F$2060,5,FALSE))," "))</f>
        <v xml:space="preserve"> </v>
      </c>
      <c r="I271" s="559" t="str">
        <f>IF(ISNUMBER($A271),(VLOOKUP($A271,'DE MUTCD Signing Items'!$A$4:$F$2060,6,FALSE)),IF(ISTEXT($A271),(VLOOKUP($A271,'DE MUTCD Signing Items'!$A$4:$F$2060,6,FALSE))," "))</f>
        <v xml:space="preserve"> </v>
      </c>
      <c r="J271" s="328" t="e">
        <f t="shared" si="123"/>
        <v>#VALUE!</v>
      </c>
      <c r="K271" s="370" t="str">
        <f t="shared" si="110"/>
        <v/>
      </c>
      <c r="L271" s="329"/>
      <c r="M271" s="328" t="b">
        <f>OR(L271="REMOVE", L271="REPOSITION", L271="RENEW")</f>
        <v>0</v>
      </c>
      <c r="N271" s="374">
        <f t="shared" si="111"/>
        <v>0</v>
      </c>
      <c r="O271" s="375"/>
      <c r="P271" s="374">
        <f t="shared" si="112"/>
        <v>0</v>
      </c>
      <c r="Q271" s="330"/>
      <c r="R271" s="328" t="b">
        <f t="shared" si="113"/>
        <v>0</v>
      </c>
      <c r="S271" s="328">
        <f t="shared" si="127"/>
        <v>0</v>
      </c>
      <c r="T271" s="331">
        <f t="shared" si="115"/>
        <v>0</v>
      </c>
      <c r="U271" s="331">
        <f t="shared" si="116"/>
        <v>0</v>
      </c>
      <c r="V271" s="377" t="str">
        <f t="shared" si="117"/>
        <v/>
      </c>
      <c r="W271" s="377" t="str">
        <f t="shared" si="118"/>
        <v/>
      </c>
      <c r="X271" s="330"/>
      <c r="Y271" s="328">
        <f t="shared" si="119"/>
        <v>0</v>
      </c>
      <c r="Z271" s="328">
        <f t="shared" si="120"/>
        <v>0</v>
      </c>
      <c r="AA271" s="328">
        <f t="shared" si="121"/>
        <v>0</v>
      </c>
      <c r="AB271" s="374">
        <f t="shared" si="125"/>
        <v>0</v>
      </c>
      <c r="AC271" s="707"/>
      <c r="AD271" s="379">
        <f t="shared" si="126"/>
        <v>0</v>
      </c>
      <c r="AE271" s="379">
        <f t="shared" si="122"/>
        <v>0</v>
      </c>
      <c r="AF271" s="332"/>
    </row>
    <row r="272" spans="1:32" ht="13.15" customHeight="1" thickBot="1">
      <c r="A272" s="678"/>
      <c r="B272" s="920" t="s">
        <v>884</v>
      </c>
      <c r="C272" s="921"/>
      <c r="D272" s="921"/>
      <c r="E272" s="921"/>
      <c r="F272" s="921"/>
      <c r="G272" s="921"/>
      <c r="H272" s="922"/>
      <c r="I272" s="556"/>
      <c r="J272" s="337"/>
      <c r="K272" s="682">
        <f>SUM(K212:K271)</f>
        <v>0</v>
      </c>
      <c r="L272" s="334"/>
      <c r="M272" s="335"/>
      <c r="N272" s="551">
        <f>SUM(N212:N271)</f>
        <v>0</v>
      </c>
      <c r="O272" s="550"/>
      <c r="P272" s="551">
        <f>SUM(P212:P271)</f>
        <v>0</v>
      </c>
      <c r="Q272" s="335"/>
      <c r="R272" s="335"/>
      <c r="S272" s="335"/>
      <c r="T272" s="203">
        <f>SUM(T212:T271)</f>
        <v>0</v>
      </c>
      <c r="U272" s="203">
        <f>SUM(U212:U271)</f>
        <v>0</v>
      </c>
      <c r="V272" s="551">
        <f>SUM(V212:V271)</f>
        <v>0</v>
      </c>
      <c r="W272" s="551">
        <f>SUM(W212:W271)</f>
        <v>0</v>
      </c>
      <c r="X272" s="203"/>
      <c r="Y272" s="335">
        <f t="shared" si="119"/>
        <v>0</v>
      </c>
      <c r="Z272" s="335">
        <f>IF(Y272="SOIL",(Q272+X272),0)</f>
        <v>0</v>
      </c>
      <c r="AA272" s="335">
        <f>IF(Z272="SOIL",(#REF!+Y272),0)</f>
        <v>0</v>
      </c>
      <c r="AB272" s="685">
        <f>SUM(AB212:AB271)</f>
        <v>0</v>
      </c>
      <c r="AC272" s="682">
        <f>SUM(AC212:AC271)</f>
        <v>0</v>
      </c>
      <c r="AD272" s="551">
        <f>SUM(AD212:AD271)</f>
        <v>0</v>
      </c>
      <c r="AE272" s="551">
        <f>SUM(AE212:AE271)</f>
        <v>0</v>
      </c>
      <c r="AF272" s="336"/>
    </row>
    <row r="273" spans="1:32" ht="13.15" customHeight="1" thickTop="1" thickBot="1">
      <c r="A273" s="679"/>
      <c r="B273" s="667"/>
      <c r="C273" s="668"/>
      <c r="D273" s="668"/>
      <c r="E273" s="669"/>
      <c r="F273" s="669"/>
      <c r="G273" s="669"/>
      <c r="H273" s="669"/>
      <c r="I273" s="669"/>
      <c r="J273" s="669"/>
      <c r="K273" s="669"/>
      <c r="L273" s="669"/>
      <c r="M273" s="669"/>
      <c r="N273" s="669"/>
      <c r="O273" s="669"/>
      <c r="P273" s="669"/>
      <c r="Q273" s="669"/>
      <c r="R273" s="669"/>
      <c r="S273" s="669"/>
      <c r="T273" s="669"/>
      <c r="U273" s="669"/>
      <c r="V273" s="669"/>
      <c r="W273" s="669"/>
      <c r="X273" s="668"/>
      <c r="Y273" s="669"/>
      <c r="Z273" s="669"/>
      <c r="AA273" s="669"/>
      <c r="AB273" s="669"/>
      <c r="AC273" s="708"/>
      <c r="AD273" s="669"/>
      <c r="AE273" s="669"/>
      <c r="AF273" s="670"/>
    </row>
    <row r="274" spans="1:32" ht="21.75" customHeight="1" thickBot="1">
      <c r="A274" s="680"/>
      <c r="B274" s="894" t="s">
        <v>4646</v>
      </c>
      <c r="C274" s="895"/>
      <c r="D274" s="895"/>
      <c r="E274" s="895"/>
      <c r="F274" s="895"/>
      <c r="G274" s="895"/>
      <c r="H274" s="895"/>
      <c r="I274" s="895"/>
      <c r="J274" s="895"/>
      <c r="K274" s="895"/>
      <c r="L274" s="895"/>
      <c r="M274" s="895"/>
      <c r="N274" s="895"/>
      <c r="O274" s="895"/>
      <c r="P274" s="895"/>
      <c r="Q274" s="895"/>
      <c r="R274" s="895"/>
      <c r="S274" s="895"/>
      <c r="T274" s="895"/>
      <c r="U274" s="895"/>
      <c r="V274" s="895"/>
      <c r="W274" s="895"/>
      <c r="X274" s="895"/>
      <c r="Y274" s="895"/>
      <c r="Z274" s="895"/>
      <c r="AA274" s="895"/>
      <c r="AB274" s="895"/>
      <c r="AC274" s="895"/>
      <c r="AD274" s="895"/>
      <c r="AE274" s="895"/>
      <c r="AF274" s="896"/>
    </row>
    <row r="275" spans="1:32" ht="38.25" customHeight="1">
      <c r="A275" s="871" t="s">
        <v>868</v>
      </c>
      <c r="B275" s="909" t="s">
        <v>874</v>
      </c>
      <c r="C275" s="910" t="s">
        <v>4636</v>
      </c>
      <c r="D275" s="880" t="s">
        <v>504</v>
      </c>
      <c r="E275" s="882" t="s">
        <v>875</v>
      </c>
      <c r="F275" s="870" t="s">
        <v>608</v>
      </c>
      <c r="G275" s="882" t="s">
        <v>876</v>
      </c>
      <c r="H275" s="882" t="s">
        <v>877</v>
      </c>
      <c r="I275" s="882" t="s">
        <v>877</v>
      </c>
      <c r="J275" s="892" t="s">
        <v>4637</v>
      </c>
      <c r="K275" s="882" t="s">
        <v>878</v>
      </c>
      <c r="L275" s="934" t="s">
        <v>4917</v>
      </c>
      <c r="M275" s="935"/>
      <c r="N275" s="935"/>
      <c r="O275" s="935"/>
      <c r="P275" s="936"/>
      <c r="Q275" s="885" t="s">
        <v>4644</v>
      </c>
      <c r="R275" s="886"/>
      <c r="S275" s="886"/>
      <c r="T275" s="886"/>
      <c r="U275" s="886"/>
      <c r="V275" s="886"/>
      <c r="W275" s="887"/>
      <c r="X275" s="869" t="s">
        <v>879</v>
      </c>
      <c r="Y275" s="890" t="s">
        <v>537</v>
      </c>
      <c r="Z275" s="888" t="s">
        <v>880</v>
      </c>
      <c r="AA275" s="888" t="s">
        <v>881</v>
      </c>
      <c r="AB275" s="869" t="s">
        <v>4802</v>
      </c>
      <c r="AC275" s="897" t="s">
        <v>4877</v>
      </c>
      <c r="AD275" s="893" t="s">
        <v>4638</v>
      </c>
      <c r="AE275" s="893" t="s">
        <v>4639</v>
      </c>
      <c r="AF275" s="861" t="s">
        <v>869</v>
      </c>
    </row>
    <row r="276" spans="1:32" ht="25.5">
      <c r="A276" s="871"/>
      <c r="B276" s="879"/>
      <c r="C276" s="881"/>
      <c r="D276" s="882"/>
      <c r="E276" s="883"/>
      <c r="F276" s="866"/>
      <c r="G276" s="866"/>
      <c r="H276" s="866"/>
      <c r="I276" s="866"/>
      <c r="J276" s="864"/>
      <c r="K276" s="866"/>
      <c r="L276" s="662" t="s">
        <v>4630</v>
      </c>
      <c r="M276" s="318" t="s">
        <v>882</v>
      </c>
      <c r="N276" s="661" t="s">
        <v>870</v>
      </c>
      <c r="O276" s="318" t="s">
        <v>883</v>
      </c>
      <c r="P276" s="661" t="s">
        <v>871</v>
      </c>
      <c r="Q276" s="662" t="s">
        <v>4630</v>
      </c>
      <c r="R276" s="318" t="s">
        <v>882</v>
      </c>
      <c r="S276" s="319" t="s">
        <v>882</v>
      </c>
      <c r="T276" s="318" t="s">
        <v>870</v>
      </c>
      <c r="U276" s="318" t="s">
        <v>871</v>
      </c>
      <c r="V276" s="555" t="s">
        <v>870</v>
      </c>
      <c r="W276" s="555" t="s">
        <v>871</v>
      </c>
      <c r="X276" s="870"/>
      <c r="Y276" s="891"/>
      <c r="Z276" s="889"/>
      <c r="AA276" s="889"/>
      <c r="AB276" s="881"/>
      <c r="AC276" s="898"/>
      <c r="AD276" s="870"/>
      <c r="AE276" s="870"/>
      <c r="AF276" s="862"/>
    </row>
    <row r="277" spans="1:32">
      <c r="A277" s="677"/>
      <c r="B277" s="665"/>
      <c r="C277" s="320"/>
      <c r="D277" s="367" t="str">
        <f>IF(ISNUMBER($A277),(VLOOKUP($A277,'DE MUTCD Signing Items'!$A$4:$F$2060,2,FALSE)),IF(ISTEXT($A277),(VLOOKUP($A277,'DE MUTCD Signing Items'!$A$4:$F$2060,2,FALSE))," "))</f>
        <v xml:space="preserve"> </v>
      </c>
      <c r="E277" s="321"/>
      <c r="F277" s="367" t="str">
        <f>IF(ISNUMBER($A277),(VLOOKUP($A277,'DE MUTCD Signing Items'!$A$4:$F$2060,3,FALSE)),IF(ISTEXT($A277),(VLOOKUP($A277,'DE MUTCD Signing Items'!$A$4:$F$2060,3,FALSE))," "))</f>
        <v xml:space="preserve"> </v>
      </c>
      <c r="G277" s="548" t="str">
        <f>IF(ISNUMBER($A277),(VLOOKUP($A277,'DE MUTCD Signing Items'!$A$4:$F$2060,4,FALSE)),IF(ISTEXT($A277),(VLOOKUP($A277,'DE MUTCD Signing Items'!$A$4:$F$2060,4,FALSE))," "))</f>
        <v xml:space="preserve"> </v>
      </c>
      <c r="H277" s="548" t="str">
        <f>IF(ISNUMBER($A277),(VLOOKUP($A277,'DE MUTCD Signing Items'!$A$4:$F$2060,5,FALSE)),IF(ISTEXT($A277),(VLOOKUP($A277,'DE MUTCD Signing Items'!$A$4:$F$2060,5,FALSE))," "))</f>
        <v xml:space="preserve"> </v>
      </c>
      <c r="I277" s="558" t="str">
        <f>IF(ISNUMBER($A277),(VLOOKUP($A277,'DE MUTCD Signing Items'!$A$4:$F$2060,6,FALSE)),IF(ISTEXT($A277),(VLOOKUP($A277,'DE MUTCD Signing Items'!$A$4:$F$2060,6,FALSE))," "))</f>
        <v xml:space="preserve"> </v>
      </c>
      <c r="J277" s="318" t="e">
        <f>IF(I277=0,(G277*H277/144)*E277,I277*E277)</f>
        <v>#VALUE!</v>
      </c>
      <c r="K277" s="369" t="str">
        <f t="shared" ref="K277:K336" si="141">IF(ISERROR(IF(OR(L277="REMAIN",L277="REMOVE",L277="REPOSITION",Q277="REMAIN",Q277="REMOVE",Q277="REPOSITION"),"",J277)),"",IF(OR(L277="REMAIN",L277="REMOVE",L277="REPOSITION",Q277="REMAIN",Q277="REMOVE",Q277="REPOSITION"),"",J277))</f>
        <v/>
      </c>
      <c r="L277" s="322"/>
      <c r="M277" s="318" t="b">
        <f>OR(L277="REMOVE", L277="REPOSITION", L277="RENEW")</f>
        <v>0</v>
      </c>
      <c r="N277" s="371">
        <f t="shared" ref="N277:N336" si="142">IF(OR($L277="REMOVE",$L277="REPOSITION",$L277="RENEW"),$E277,0)</f>
        <v>0</v>
      </c>
      <c r="O277" s="372"/>
      <c r="P277" s="371">
        <f t="shared" ref="P277:P336" si="143">IF(OR($L277="REPOSITION",$L277="RENEW",$L277="NEW",$L277="ADD TO ASSEMBLY"),$E277,0)</f>
        <v>0</v>
      </c>
      <c r="Q277" s="323"/>
      <c r="R277" s="318" t="b">
        <f t="shared" ref="R277:R336" si="144">OR(Q277="REMOVE", Q277="REPOSITION", Q277="RENEW")</f>
        <v>0</v>
      </c>
      <c r="S277" s="318">
        <f t="shared" ref="S277" si="145">IF(R277=TRUE, 1,0)</f>
        <v>0</v>
      </c>
      <c r="T277" s="324">
        <f t="shared" ref="T277:T336" si="146">IF(OR($Q277="REMOVE",$Q277="REPOSITION"),$E277*2,0)</f>
        <v>0</v>
      </c>
      <c r="U277" s="324">
        <f t="shared" ref="U277:U336" si="147">IF(OR($Q277="REPOSITION",$Q277="NEW"),$E277*2,0)</f>
        <v>0</v>
      </c>
      <c r="V277" s="376" t="str">
        <f t="shared" ref="V277:V336" si="148">IF(OR(Q277="REMOVE",Q277="REPOSITION",Q277="RENEW"),$J277,"")</f>
        <v/>
      </c>
      <c r="W277" s="376" t="str">
        <f t="shared" ref="W277:W336" si="149">IF(OR(Q277="REPOSITION",Q277="RENEW",Q277="NEW",Q277="ADD TO ASSEMBLY"),$J277,"")</f>
        <v/>
      </c>
      <c r="X277" s="323"/>
      <c r="Y277" s="318">
        <f t="shared" ref="Y277:Y337" si="150">IF(X277="SOIL",(P277+U277),0)</f>
        <v>0</v>
      </c>
      <c r="Z277" s="318">
        <f t="shared" ref="Z277:Z336" si="151">IF(L277="NEW",(P277),0)</f>
        <v>0</v>
      </c>
      <c r="AA277" s="318">
        <f t="shared" ref="AA277:AA336" si="152">IF(Q277="NEW",(U277),0)</f>
        <v>0</v>
      </c>
      <c r="AB277" s="371">
        <f>SUM(Z277:AA277)</f>
        <v>0</v>
      </c>
      <c r="AC277" s="706"/>
      <c r="AD277" s="373">
        <f>IF(X277="EX. CONCRETE",(P277+U277),0)</f>
        <v>0</v>
      </c>
      <c r="AE277" s="373">
        <f t="shared" ref="AE277:AE336" si="153">IF(X277="BITUMINOUS",(P277+U277),0)</f>
        <v>0</v>
      </c>
      <c r="AF277" s="325"/>
    </row>
    <row r="278" spans="1:32">
      <c r="A278" s="677"/>
      <c r="B278" s="665"/>
      <c r="C278" s="320"/>
      <c r="D278" s="367" t="str">
        <f>IF(ISNUMBER($A278),(VLOOKUP($A278,'DE MUTCD Signing Items'!$A$4:$F$2060,2,FALSE)),IF(ISTEXT($A278),(VLOOKUP($A278,'DE MUTCD Signing Items'!$A$4:$F$2060,2,FALSE))," "))</f>
        <v xml:space="preserve"> </v>
      </c>
      <c r="E278" s="321"/>
      <c r="F278" s="367" t="str">
        <f>IF(ISNUMBER($A278),(VLOOKUP($A278,'DE MUTCD Signing Items'!$A$4:$F$2060,3,FALSE)),IF(ISTEXT($A278),(VLOOKUP($A278,'DE MUTCD Signing Items'!$A$4:$F$2060,3,FALSE))," "))</f>
        <v xml:space="preserve"> </v>
      </c>
      <c r="G278" s="548" t="str">
        <f>IF(ISNUMBER($A278),(VLOOKUP($A278,'DE MUTCD Signing Items'!$A$4:$F$2060,4,FALSE)),IF(ISTEXT($A278),(VLOOKUP($A278,'DE MUTCD Signing Items'!$A$4:$F$2060,4,FALSE))," "))</f>
        <v xml:space="preserve"> </v>
      </c>
      <c r="H278" s="548" t="str">
        <f>IF(ISNUMBER($A278),(VLOOKUP($A278,'DE MUTCD Signing Items'!$A$4:$F$2060,5,FALSE)),IF(ISTEXT($A278),(VLOOKUP($A278,'DE MUTCD Signing Items'!$A$4:$F$2060,5,FALSE))," "))</f>
        <v xml:space="preserve"> </v>
      </c>
      <c r="I278" s="558" t="str">
        <f>IF(ISNUMBER($A278),(VLOOKUP($A278,'DE MUTCD Signing Items'!$A$4:$F$2060,6,FALSE)),IF(ISTEXT($A278),(VLOOKUP($A278,'DE MUTCD Signing Items'!$A$4:$F$2060,6,FALSE))," "))</f>
        <v xml:space="preserve"> </v>
      </c>
      <c r="J278" s="318" t="e">
        <f t="shared" ref="J278:J336" si="154">IF(I278=0,(G278*H278/144)*E278,I278*E278)</f>
        <v>#VALUE!</v>
      </c>
      <c r="K278" s="369" t="str">
        <f t="shared" si="141"/>
        <v/>
      </c>
      <c r="L278" s="322"/>
      <c r="M278" s="318" t="b">
        <f t="shared" ref="M278:M335" si="155">OR(L278="REMOVE", L278="REPOSITION", L278="RENEW")</f>
        <v>0</v>
      </c>
      <c r="N278" s="373">
        <f t="shared" si="142"/>
        <v>0</v>
      </c>
      <c r="O278" s="372"/>
      <c r="P278" s="371">
        <f t="shared" si="143"/>
        <v>0</v>
      </c>
      <c r="Q278" s="323"/>
      <c r="R278" s="318" t="b">
        <f t="shared" si="144"/>
        <v>0</v>
      </c>
      <c r="S278" s="318">
        <f>IF(R278=TRUE, 1,0)</f>
        <v>0</v>
      </c>
      <c r="T278" s="324">
        <f t="shared" si="146"/>
        <v>0</v>
      </c>
      <c r="U278" s="324">
        <f t="shared" si="147"/>
        <v>0</v>
      </c>
      <c r="V278" s="376" t="str">
        <f t="shared" si="148"/>
        <v/>
      </c>
      <c r="W278" s="376" t="str">
        <f t="shared" si="149"/>
        <v/>
      </c>
      <c r="X278" s="323"/>
      <c r="Y278" s="318">
        <f t="shared" si="150"/>
        <v>0</v>
      </c>
      <c r="Z278" s="318">
        <f t="shared" si="151"/>
        <v>0</v>
      </c>
      <c r="AA278" s="318">
        <f t="shared" si="152"/>
        <v>0</v>
      </c>
      <c r="AB278" s="371">
        <f t="shared" ref="AB278:AB336" si="156">SUM(Z278:AA278)</f>
        <v>0</v>
      </c>
      <c r="AC278" s="706"/>
      <c r="AD278" s="373">
        <f t="shared" ref="AD278:AD336" si="157">IF(X278="EX. CONCRETE",(P278+U278),0)</f>
        <v>0</v>
      </c>
      <c r="AE278" s="373">
        <f t="shared" si="153"/>
        <v>0</v>
      </c>
      <c r="AF278" s="325"/>
    </row>
    <row r="279" spans="1:32">
      <c r="A279" s="677"/>
      <c r="B279" s="665"/>
      <c r="C279" s="320"/>
      <c r="D279" s="367" t="str">
        <f>IF(ISNUMBER($A279),(VLOOKUP($A279,'DE MUTCD Signing Items'!$A$4:$F$2060,2,FALSE)),IF(ISTEXT($A279),(VLOOKUP($A279,'DE MUTCD Signing Items'!$A$4:$F$2060,2,FALSE))," "))</f>
        <v xml:space="preserve"> </v>
      </c>
      <c r="E279" s="321"/>
      <c r="F279" s="367" t="str">
        <f>IF(ISNUMBER($A279),(VLOOKUP($A279,'DE MUTCD Signing Items'!$A$4:$F$2060,3,FALSE)),IF(ISTEXT($A279),(VLOOKUP($A279,'DE MUTCD Signing Items'!$A$4:$F$2060,3,FALSE))," "))</f>
        <v xml:space="preserve"> </v>
      </c>
      <c r="G279" s="548" t="str">
        <f>IF(ISNUMBER($A279),(VLOOKUP($A279,'DE MUTCD Signing Items'!$A$4:$F$2060,4,FALSE)),IF(ISTEXT($A279),(VLOOKUP($A279,'DE MUTCD Signing Items'!$A$4:$F$2060,4,FALSE))," "))</f>
        <v xml:space="preserve"> </v>
      </c>
      <c r="H279" s="548" t="str">
        <f>IF(ISNUMBER($A279),(VLOOKUP($A279,'DE MUTCD Signing Items'!$A$4:$F$2060,5,FALSE)),IF(ISTEXT($A279),(VLOOKUP($A279,'DE MUTCD Signing Items'!$A$4:$F$2060,5,FALSE))," "))</f>
        <v xml:space="preserve"> </v>
      </c>
      <c r="I279" s="558" t="str">
        <f>IF(ISNUMBER($A279),(VLOOKUP($A279,'DE MUTCD Signing Items'!$A$4:$F$2060,6,FALSE)),IF(ISTEXT($A279),(VLOOKUP($A279,'DE MUTCD Signing Items'!$A$4:$F$2060,6,FALSE))," "))</f>
        <v xml:space="preserve"> </v>
      </c>
      <c r="J279" s="318" t="e">
        <f t="shared" si="154"/>
        <v>#VALUE!</v>
      </c>
      <c r="K279" s="369" t="str">
        <f t="shared" si="141"/>
        <v/>
      </c>
      <c r="L279" s="322"/>
      <c r="M279" s="318" t="b">
        <f t="shared" si="155"/>
        <v>0</v>
      </c>
      <c r="N279" s="373">
        <f t="shared" si="142"/>
        <v>0</v>
      </c>
      <c r="O279" s="372"/>
      <c r="P279" s="371">
        <f t="shared" si="143"/>
        <v>0</v>
      </c>
      <c r="Q279" s="323"/>
      <c r="R279" s="318" t="b">
        <f t="shared" si="144"/>
        <v>0</v>
      </c>
      <c r="S279" s="318">
        <f t="shared" ref="S279:S336" si="158">IF(R279=TRUE, 1,0)</f>
        <v>0</v>
      </c>
      <c r="T279" s="324">
        <f t="shared" si="146"/>
        <v>0</v>
      </c>
      <c r="U279" s="324">
        <f t="shared" si="147"/>
        <v>0</v>
      </c>
      <c r="V279" s="376" t="str">
        <f t="shared" si="148"/>
        <v/>
      </c>
      <c r="W279" s="376" t="str">
        <f t="shared" si="149"/>
        <v/>
      </c>
      <c r="X279" s="323"/>
      <c r="Y279" s="318">
        <f t="shared" si="150"/>
        <v>0</v>
      </c>
      <c r="Z279" s="318">
        <f t="shared" si="151"/>
        <v>0</v>
      </c>
      <c r="AA279" s="318">
        <f t="shared" si="152"/>
        <v>0</v>
      </c>
      <c r="AB279" s="371">
        <f t="shared" si="156"/>
        <v>0</v>
      </c>
      <c r="AC279" s="706"/>
      <c r="AD279" s="373">
        <f t="shared" si="157"/>
        <v>0</v>
      </c>
      <c r="AE279" s="373">
        <f t="shared" si="153"/>
        <v>0</v>
      </c>
      <c r="AF279" s="325"/>
    </row>
    <row r="280" spans="1:32">
      <c r="A280" s="677"/>
      <c r="B280" s="665"/>
      <c r="C280" s="320"/>
      <c r="D280" s="367" t="str">
        <f>IF(ISNUMBER($A280),(VLOOKUP($A280,'DE MUTCD Signing Items'!$A$4:$F$2060,2,FALSE)),IF(ISTEXT($A280),(VLOOKUP($A280,'DE MUTCD Signing Items'!$A$4:$F$2060,2,FALSE))," "))</f>
        <v xml:space="preserve"> </v>
      </c>
      <c r="E280" s="321"/>
      <c r="F280" s="367" t="str">
        <f>IF(ISNUMBER($A280),(VLOOKUP($A280,'DE MUTCD Signing Items'!$A$4:$F$2060,3,FALSE)),IF(ISTEXT($A280),(VLOOKUP($A280,'DE MUTCD Signing Items'!$A$4:$F$2060,3,FALSE))," "))</f>
        <v xml:space="preserve"> </v>
      </c>
      <c r="G280" s="548" t="str">
        <f>IF(ISNUMBER($A280),(VLOOKUP($A280,'DE MUTCD Signing Items'!$A$4:$F$2060,4,FALSE)),IF(ISTEXT($A280),(VLOOKUP($A280,'DE MUTCD Signing Items'!$A$4:$F$2060,4,FALSE))," "))</f>
        <v xml:space="preserve"> </v>
      </c>
      <c r="H280" s="548" t="str">
        <f>IF(ISNUMBER($A280),(VLOOKUP($A280,'DE MUTCD Signing Items'!$A$4:$F$2060,5,FALSE)),IF(ISTEXT($A280),(VLOOKUP($A280,'DE MUTCD Signing Items'!$A$4:$F$2060,5,FALSE))," "))</f>
        <v xml:space="preserve"> </v>
      </c>
      <c r="I280" s="558" t="str">
        <f>IF(ISNUMBER($A280),(VLOOKUP($A280,'DE MUTCD Signing Items'!$A$4:$F$2060,6,FALSE)),IF(ISTEXT($A280),(VLOOKUP($A280,'DE MUTCD Signing Items'!$A$4:$F$2060,6,FALSE))," "))</f>
        <v xml:space="preserve"> </v>
      </c>
      <c r="J280" s="318" t="e">
        <f t="shared" si="154"/>
        <v>#VALUE!</v>
      </c>
      <c r="K280" s="369" t="str">
        <f t="shared" si="141"/>
        <v/>
      </c>
      <c r="L280" s="322"/>
      <c r="M280" s="318" t="b">
        <f t="shared" si="155"/>
        <v>0</v>
      </c>
      <c r="N280" s="373">
        <f t="shared" si="142"/>
        <v>0</v>
      </c>
      <c r="O280" s="372"/>
      <c r="P280" s="371">
        <f t="shared" si="143"/>
        <v>0</v>
      </c>
      <c r="Q280" s="323"/>
      <c r="R280" s="318" t="b">
        <f t="shared" si="144"/>
        <v>0</v>
      </c>
      <c r="S280" s="318">
        <f t="shared" si="158"/>
        <v>0</v>
      </c>
      <c r="T280" s="324">
        <f t="shared" si="146"/>
        <v>0</v>
      </c>
      <c r="U280" s="324">
        <f t="shared" si="147"/>
        <v>0</v>
      </c>
      <c r="V280" s="376" t="str">
        <f t="shared" si="148"/>
        <v/>
      </c>
      <c r="W280" s="376" t="str">
        <f t="shared" si="149"/>
        <v/>
      </c>
      <c r="X280" s="323"/>
      <c r="Y280" s="318">
        <f t="shared" si="150"/>
        <v>0</v>
      </c>
      <c r="Z280" s="318">
        <f t="shared" si="151"/>
        <v>0</v>
      </c>
      <c r="AA280" s="318">
        <f t="shared" si="152"/>
        <v>0</v>
      </c>
      <c r="AB280" s="371">
        <f t="shared" si="156"/>
        <v>0</v>
      </c>
      <c r="AC280" s="706"/>
      <c r="AD280" s="373">
        <f t="shared" si="157"/>
        <v>0</v>
      </c>
      <c r="AE280" s="373">
        <f t="shared" si="153"/>
        <v>0</v>
      </c>
      <c r="AF280" s="325"/>
    </row>
    <row r="281" spans="1:32">
      <c r="A281" s="677"/>
      <c r="B281" s="665"/>
      <c r="C281" s="320"/>
      <c r="D281" s="367" t="str">
        <f>IF(ISNUMBER($A281),(VLOOKUP($A281,'DE MUTCD Signing Items'!$A$4:$F$2060,2,FALSE)),IF(ISTEXT($A281),(VLOOKUP($A281,'DE MUTCD Signing Items'!$A$4:$F$2060,2,FALSE))," "))</f>
        <v xml:space="preserve"> </v>
      </c>
      <c r="E281" s="321"/>
      <c r="F281" s="367" t="str">
        <f>IF(ISNUMBER($A281),(VLOOKUP($A281,'DE MUTCD Signing Items'!$A$4:$F$2060,3,FALSE)),IF(ISTEXT($A281),(VLOOKUP($A281,'DE MUTCD Signing Items'!$A$4:$F$2060,3,FALSE))," "))</f>
        <v xml:space="preserve"> </v>
      </c>
      <c r="G281" s="548" t="str">
        <f>IF(ISNUMBER($A281),(VLOOKUP($A281,'DE MUTCD Signing Items'!$A$4:$F$2060,4,FALSE)),IF(ISTEXT($A281),(VLOOKUP($A281,'DE MUTCD Signing Items'!$A$4:$F$2060,4,FALSE))," "))</f>
        <v xml:space="preserve"> </v>
      </c>
      <c r="H281" s="548" t="str">
        <f>IF(ISNUMBER($A281),(VLOOKUP($A281,'DE MUTCD Signing Items'!$A$4:$F$2060,5,FALSE)),IF(ISTEXT($A281),(VLOOKUP($A281,'DE MUTCD Signing Items'!$A$4:$F$2060,5,FALSE))," "))</f>
        <v xml:space="preserve"> </v>
      </c>
      <c r="I281" s="558" t="str">
        <f>IF(ISNUMBER($A281),(VLOOKUP($A281,'DE MUTCD Signing Items'!$A$4:$F$2060,6,FALSE)),IF(ISTEXT($A281),(VLOOKUP($A281,'DE MUTCD Signing Items'!$A$4:$F$2060,6,FALSE))," "))</f>
        <v xml:space="preserve"> </v>
      </c>
      <c r="J281" s="318" t="e">
        <f t="shared" si="154"/>
        <v>#VALUE!</v>
      </c>
      <c r="K281" s="369" t="str">
        <f t="shared" si="141"/>
        <v/>
      </c>
      <c r="L281" s="322"/>
      <c r="M281" s="318" t="b">
        <f t="shared" si="155"/>
        <v>0</v>
      </c>
      <c r="N281" s="373">
        <f t="shared" si="142"/>
        <v>0</v>
      </c>
      <c r="O281" s="372"/>
      <c r="P281" s="371">
        <f t="shared" si="143"/>
        <v>0</v>
      </c>
      <c r="Q281" s="323"/>
      <c r="R281" s="318" t="b">
        <f t="shared" si="144"/>
        <v>0</v>
      </c>
      <c r="S281" s="318">
        <f t="shared" si="158"/>
        <v>0</v>
      </c>
      <c r="T281" s="324">
        <f t="shared" si="146"/>
        <v>0</v>
      </c>
      <c r="U281" s="324">
        <f t="shared" si="147"/>
        <v>0</v>
      </c>
      <c r="V281" s="376" t="str">
        <f t="shared" si="148"/>
        <v/>
      </c>
      <c r="W281" s="376" t="str">
        <f t="shared" si="149"/>
        <v/>
      </c>
      <c r="X281" s="323"/>
      <c r="Y281" s="318">
        <f t="shared" si="150"/>
        <v>0</v>
      </c>
      <c r="Z281" s="318">
        <f t="shared" si="151"/>
        <v>0</v>
      </c>
      <c r="AA281" s="318">
        <f t="shared" si="152"/>
        <v>0</v>
      </c>
      <c r="AB281" s="371">
        <f t="shared" si="156"/>
        <v>0</v>
      </c>
      <c r="AC281" s="706"/>
      <c r="AD281" s="373">
        <f t="shared" si="157"/>
        <v>0</v>
      </c>
      <c r="AE281" s="373">
        <f t="shared" si="153"/>
        <v>0</v>
      </c>
      <c r="AF281" s="325"/>
    </row>
    <row r="282" spans="1:32">
      <c r="A282" s="677"/>
      <c r="B282" s="665"/>
      <c r="C282" s="320"/>
      <c r="D282" s="367" t="str">
        <f>IF(ISNUMBER($A282),(VLOOKUP($A282,'DE MUTCD Signing Items'!$A$4:$F$2060,2,FALSE)),IF(ISTEXT($A282),(VLOOKUP($A282,'DE MUTCD Signing Items'!$A$4:$F$2060,2,FALSE))," "))</f>
        <v xml:space="preserve"> </v>
      </c>
      <c r="E282" s="321"/>
      <c r="F282" s="367" t="str">
        <f>IF(ISNUMBER($A282),(VLOOKUP($A282,'DE MUTCD Signing Items'!$A$4:$F$2060,3,FALSE)),IF(ISTEXT($A282),(VLOOKUP($A282,'DE MUTCD Signing Items'!$A$4:$F$2060,3,FALSE))," "))</f>
        <v xml:space="preserve"> </v>
      </c>
      <c r="G282" s="548" t="str">
        <f>IF(ISNUMBER($A282),(VLOOKUP($A282,'DE MUTCD Signing Items'!$A$4:$F$2060,4,FALSE)),IF(ISTEXT($A282),(VLOOKUP($A282,'DE MUTCD Signing Items'!$A$4:$F$2060,4,FALSE))," "))</f>
        <v xml:space="preserve"> </v>
      </c>
      <c r="H282" s="548" t="str">
        <f>IF(ISNUMBER($A282),(VLOOKUP($A282,'DE MUTCD Signing Items'!$A$4:$F$2060,5,FALSE)),IF(ISTEXT($A282),(VLOOKUP($A282,'DE MUTCD Signing Items'!$A$4:$F$2060,5,FALSE))," "))</f>
        <v xml:space="preserve"> </v>
      </c>
      <c r="I282" s="558" t="str">
        <f>IF(ISNUMBER($A282),(VLOOKUP($A282,'DE MUTCD Signing Items'!$A$4:$F$2060,6,FALSE)),IF(ISTEXT($A282),(VLOOKUP($A282,'DE MUTCD Signing Items'!$A$4:$F$2060,6,FALSE))," "))</f>
        <v xml:space="preserve"> </v>
      </c>
      <c r="J282" s="318" t="e">
        <f t="shared" si="154"/>
        <v>#VALUE!</v>
      </c>
      <c r="K282" s="369" t="str">
        <f t="shared" si="141"/>
        <v/>
      </c>
      <c r="L282" s="322"/>
      <c r="M282" s="318" t="b">
        <f t="shared" si="155"/>
        <v>0</v>
      </c>
      <c r="N282" s="373">
        <f t="shared" si="142"/>
        <v>0</v>
      </c>
      <c r="O282" s="372"/>
      <c r="P282" s="371">
        <f t="shared" si="143"/>
        <v>0</v>
      </c>
      <c r="Q282" s="323"/>
      <c r="R282" s="318" t="b">
        <f t="shared" si="144"/>
        <v>0</v>
      </c>
      <c r="S282" s="318">
        <f t="shared" si="158"/>
        <v>0</v>
      </c>
      <c r="T282" s="324">
        <f t="shared" si="146"/>
        <v>0</v>
      </c>
      <c r="U282" s="324">
        <f t="shared" si="147"/>
        <v>0</v>
      </c>
      <c r="V282" s="376" t="str">
        <f t="shared" si="148"/>
        <v/>
      </c>
      <c r="W282" s="376" t="str">
        <f t="shared" si="149"/>
        <v/>
      </c>
      <c r="X282" s="323"/>
      <c r="Y282" s="318">
        <f t="shared" si="150"/>
        <v>0</v>
      </c>
      <c r="Z282" s="318">
        <f t="shared" si="151"/>
        <v>0</v>
      </c>
      <c r="AA282" s="318">
        <f t="shared" si="152"/>
        <v>0</v>
      </c>
      <c r="AB282" s="371">
        <f t="shared" si="156"/>
        <v>0</v>
      </c>
      <c r="AC282" s="706"/>
      <c r="AD282" s="373">
        <f t="shared" si="157"/>
        <v>0</v>
      </c>
      <c r="AE282" s="373">
        <f t="shared" si="153"/>
        <v>0</v>
      </c>
      <c r="AF282" s="325"/>
    </row>
    <row r="283" spans="1:32">
      <c r="A283" s="677"/>
      <c r="B283" s="665"/>
      <c r="C283" s="320"/>
      <c r="D283" s="367" t="str">
        <f>IF(ISNUMBER($A283),(VLOOKUP($A283,'DE MUTCD Signing Items'!$A$4:$F$2060,2,FALSE)),IF(ISTEXT($A283),(VLOOKUP($A283,'DE MUTCD Signing Items'!$A$4:$F$2060,2,FALSE))," "))</f>
        <v xml:space="preserve"> </v>
      </c>
      <c r="E283" s="321"/>
      <c r="F283" s="367" t="str">
        <f>IF(ISNUMBER($A283),(VLOOKUP($A283,'DE MUTCD Signing Items'!$A$4:$F$2060,3,FALSE)),IF(ISTEXT($A283),(VLOOKUP($A283,'DE MUTCD Signing Items'!$A$4:$F$2060,3,FALSE))," "))</f>
        <v xml:space="preserve"> </v>
      </c>
      <c r="G283" s="548" t="str">
        <f>IF(ISNUMBER($A283),(VLOOKUP($A283,'DE MUTCD Signing Items'!$A$4:$F$2060,4,FALSE)),IF(ISTEXT($A283),(VLOOKUP($A283,'DE MUTCD Signing Items'!$A$4:$F$2060,4,FALSE))," "))</f>
        <v xml:space="preserve"> </v>
      </c>
      <c r="H283" s="548" t="str">
        <f>IF(ISNUMBER($A283),(VLOOKUP($A283,'DE MUTCD Signing Items'!$A$4:$F$2060,5,FALSE)),IF(ISTEXT($A283),(VLOOKUP($A283,'DE MUTCD Signing Items'!$A$4:$F$2060,5,FALSE))," "))</f>
        <v xml:space="preserve"> </v>
      </c>
      <c r="I283" s="558" t="str">
        <f>IF(ISNUMBER($A283),(VLOOKUP($A283,'DE MUTCD Signing Items'!$A$4:$F$2060,6,FALSE)),IF(ISTEXT($A283),(VLOOKUP($A283,'DE MUTCD Signing Items'!$A$4:$F$2060,6,FALSE))," "))</f>
        <v xml:space="preserve"> </v>
      </c>
      <c r="J283" s="318" t="e">
        <f t="shared" si="154"/>
        <v>#VALUE!</v>
      </c>
      <c r="K283" s="369" t="str">
        <f t="shared" si="141"/>
        <v/>
      </c>
      <c r="L283" s="322"/>
      <c r="M283" s="318" t="b">
        <f t="shared" si="155"/>
        <v>0</v>
      </c>
      <c r="N283" s="373">
        <f t="shared" si="142"/>
        <v>0</v>
      </c>
      <c r="O283" s="372"/>
      <c r="P283" s="371">
        <f t="shared" si="143"/>
        <v>0</v>
      </c>
      <c r="Q283" s="323"/>
      <c r="R283" s="318" t="b">
        <f t="shared" si="144"/>
        <v>0</v>
      </c>
      <c r="S283" s="318">
        <f t="shared" si="158"/>
        <v>0</v>
      </c>
      <c r="T283" s="324">
        <f t="shared" si="146"/>
        <v>0</v>
      </c>
      <c r="U283" s="324">
        <f t="shared" si="147"/>
        <v>0</v>
      </c>
      <c r="V283" s="376" t="str">
        <f t="shared" si="148"/>
        <v/>
      </c>
      <c r="W283" s="376" t="str">
        <f t="shared" si="149"/>
        <v/>
      </c>
      <c r="X283" s="323"/>
      <c r="Y283" s="318">
        <f t="shared" si="150"/>
        <v>0</v>
      </c>
      <c r="Z283" s="318">
        <f t="shared" si="151"/>
        <v>0</v>
      </c>
      <c r="AA283" s="318">
        <f t="shared" si="152"/>
        <v>0</v>
      </c>
      <c r="AB283" s="371">
        <f t="shared" si="156"/>
        <v>0</v>
      </c>
      <c r="AC283" s="706"/>
      <c r="AD283" s="373">
        <f t="shared" si="157"/>
        <v>0</v>
      </c>
      <c r="AE283" s="373">
        <f t="shared" si="153"/>
        <v>0</v>
      </c>
      <c r="AF283" s="325"/>
    </row>
    <row r="284" spans="1:32">
      <c r="A284" s="677"/>
      <c r="B284" s="665"/>
      <c r="C284" s="320"/>
      <c r="D284" s="367" t="str">
        <f>IF(ISNUMBER($A284),(VLOOKUP($A284,'DE MUTCD Signing Items'!$A$4:$F$2060,2,FALSE)),IF(ISTEXT($A284),(VLOOKUP($A284,'DE MUTCD Signing Items'!$A$4:$F$2060,2,FALSE))," "))</f>
        <v xml:space="preserve"> </v>
      </c>
      <c r="E284" s="321"/>
      <c r="F284" s="367" t="str">
        <f>IF(ISNUMBER($A284),(VLOOKUP($A284,'DE MUTCD Signing Items'!$A$4:$F$2060,3,FALSE)),IF(ISTEXT($A284),(VLOOKUP($A284,'DE MUTCD Signing Items'!$A$4:$F$2060,3,FALSE))," "))</f>
        <v xml:space="preserve"> </v>
      </c>
      <c r="G284" s="548" t="str">
        <f>IF(ISNUMBER($A284),(VLOOKUP($A284,'DE MUTCD Signing Items'!$A$4:$F$2060,4,FALSE)),IF(ISTEXT($A284),(VLOOKUP($A284,'DE MUTCD Signing Items'!$A$4:$F$2060,4,FALSE))," "))</f>
        <v xml:space="preserve"> </v>
      </c>
      <c r="H284" s="548" t="str">
        <f>IF(ISNUMBER($A284),(VLOOKUP($A284,'DE MUTCD Signing Items'!$A$4:$F$2060,5,FALSE)),IF(ISTEXT($A284),(VLOOKUP($A284,'DE MUTCD Signing Items'!$A$4:$F$2060,5,FALSE))," "))</f>
        <v xml:space="preserve"> </v>
      </c>
      <c r="I284" s="558" t="str">
        <f>IF(ISNUMBER($A284),(VLOOKUP($A284,'DE MUTCD Signing Items'!$A$4:$F$2060,6,FALSE)),IF(ISTEXT($A284),(VLOOKUP($A284,'DE MUTCD Signing Items'!$A$4:$F$2060,6,FALSE))," "))</f>
        <v xml:space="preserve"> </v>
      </c>
      <c r="J284" s="318" t="e">
        <f t="shared" si="154"/>
        <v>#VALUE!</v>
      </c>
      <c r="K284" s="369" t="str">
        <f t="shared" si="141"/>
        <v/>
      </c>
      <c r="L284" s="322"/>
      <c r="M284" s="318" t="b">
        <f t="shared" si="155"/>
        <v>0</v>
      </c>
      <c r="N284" s="373">
        <f t="shared" si="142"/>
        <v>0</v>
      </c>
      <c r="O284" s="372"/>
      <c r="P284" s="371">
        <f t="shared" si="143"/>
        <v>0</v>
      </c>
      <c r="Q284" s="323"/>
      <c r="R284" s="318" t="b">
        <f t="shared" si="144"/>
        <v>0</v>
      </c>
      <c r="S284" s="318">
        <f t="shared" si="158"/>
        <v>0</v>
      </c>
      <c r="T284" s="324">
        <f t="shared" si="146"/>
        <v>0</v>
      </c>
      <c r="U284" s="324">
        <f t="shared" si="147"/>
        <v>0</v>
      </c>
      <c r="V284" s="376" t="str">
        <f t="shared" si="148"/>
        <v/>
      </c>
      <c r="W284" s="376" t="str">
        <f t="shared" si="149"/>
        <v/>
      </c>
      <c r="X284" s="323"/>
      <c r="Y284" s="318">
        <f t="shared" si="150"/>
        <v>0</v>
      </c>
      <c r="Z284" s="318">
        <f t="shared" si="151"/>
        <v>0</v>
      </c>
      <c r="AA284" s="318">
        <f t="shared" si="152"/>
        <v>0</v>
      </c>
      <c r="AB284" s="371">
        <f t="shared" si="156"/>
        <v>0</v>
      </c>
      <c r="AC284" s="706"/>
      <c r="AD284" s="373">
        <f t="shared" si="157"/>
        <v>0</v>
      </c>
      <c r="AE284" s="373">
        <f t="shared" si="153"/>
        <v>0</v>
      </c>
      <c r="AF284" s="325"/>
    </row>
    <row r="285" spans="1:32">
      <c r="A285" s="677"/>
      <c r="B285" s="665"/>
      <c r="C285" s="320"/>
      <c r="D285" s="367" t="str">
        <f>IF(ISNUMBER($A285),(VLOOKUP($A285,'DE MUTCD Signing Items'!$A$4:$F$2060,2,FALSE)),IF(ISTEXT($A285),(VLOOKUP($A285,'DE MUTCD Signing Items'!$A$4:$F$2060,2,FALSE))," "))</f>
        <v xml:space="preserve"> </v>
      </c>
      <c r="E285" s="321"/>
      <c r="F285" s="367" t="str">
        <f>IF(ISNUMBER($A285),(VLOOKUP($A285,'DE MUTCD Signing Items'!$A$4:$F$2060,3,FALSE)),IF(ISTEXT($A285),(VLOOKUP($A285,'DE MUTCD Signing Items'!$A$4:$F$2060,3,FALSE))," "))</f>
        <v xml:space="preserve"> </v>
      </c>
      <c r="G285" s="548" t="str">
        <f>IF(ISNUMBER($A285),(VLOOKUP($A285,'DE MUTCD Signing Items'!$A$4:$F$2060,4,FALSE)),IF(ISTEXT($A285),(VLOOKUP($A285,'DE MUTCD Signing Items'!$A$4:$F$2060,4,FALSE))," "))</f>
        <v xml:space="preserve"> </v>
      </c>
      <c r="H285" s="548" t="str">
        <f>IF(ISNUMBER($A285),(VLOOKUP($A285,'DE MUTCD Signing Items'!$A$4:$F$2060,5,FALSE)),IF(ISTEXT($A285),(VLOOKUP($A285,'DE MUTCD Signing Items'!$A$4:$F$2060,5,FALSE))," "))</f>
        <v xml:space="preserve"> </v>
      </c>
      <c r="I285" s="558" t="str">
        <f>IF(ISNUMBER($A285),(VLOOKUP($A285,'DE MUTCD Signing Items'!$A$4:$F$2060,6,FALSE)),IF(ISTEXT($A285),(VLOOKUP($A285,'DE MUTCD Signing Items'!$A$4:$F$2060,6,FALSE))," "))</f>
        <v xml:space="preserve"> </v>
      </c>
      <c r="J285" s="318" t="e">
        <f t="shared" si="154"/>
        <v>#VALUE!</v>
      </c>
      <c r="K285" s="369" t="str">
        <f t="shared" si="141"/>
        <v/>
      </c>
      <c r="L285" s="322"/>
      <c r="M285" s="318" t="b">
        <f t="shared" si="155"/>
        <v>0</v>
      </c>
      <c r="N285" s="373">
        <f t="shared" si="142"/>
        <v>0</v>
      </c>
      <c r="O285" s="372"/>
      <c r="P285" s="371">
        <f t="shared" si="143"/>
        <v>0</v>
      </c>
      <c r="Q285" s="323"/>
      <c r="R285" s="318" t="b">
        <f t="shared" si="144"/>
        <v>0</v>
      </c>
      <c r="S285" s="318">
        <f t="shared" si="158"/>
        <v>0</v>
      </c>
      <c r="T285" s="324">
        <f t="shared" si="146"/>
        <v>0</v>
      </c>
      <c r="U285" s="324">
        <f t="shared" si="147"/>
        <v>0</v>
      </c>
      <c r="V285" s="376" t="str">
        <f t="shared" si="148"/>
        <v/>
      </c>
      <c r="W285" s="376" t="str">
        <f t="shared" si="149"/>
        <v/>
      </c>
      <c r="X285" s="323"/>
      <c r="Y285" s="318">
        <f t="shared" si="150"/>
        <v>0</v>
      </c>
      <c r="Z285" s="318">
        <f t="shared" si="151"/>
        <v>0</v>
      </c>
      <c r="AA285" s="318">
        <f t="shared" si="152"/>
        <v>0</v>
      </c>
      <c r="AB285" s="371">
        <f t="shared" si="156"/>
        <v>0</v>
      </c>
      <c r="AC285" s="706"/>
      <c r="AD285" s="373">
        <f t="shared" si="157"/>
        <v>0</v>
      </c>
      <c r="AE285" s="373">
        <f t="shared" si="153"/>
        <v>0</v>
      </c>
      <c r="AF285" s="325"/>
    </row>
    <row r="286" spans="1:32">
      <c r="A286" s="677"/>
      <c r="B286" s="665"/>
      <c r="C286" s="320"/>
      <c r="D286" s="367" t="str">
        <f>IF(ISNUMBER($A286),(VLOOKUP($A286,'DE MUTCD Signing Items'!$A$4:$F$2060,2,FALSE)),IF(ISTEXT($A286),(VLOOKUP($A286,'DE MUTCD Signing Items'!$A$4:$F$2060,2,FALSE))," "))</f>
        <v xml:space="preserve"> </v>
      </c>
      <c r="E286" s="321"/>
      <c r="F286" s="367" t="str">
        <f>IF(ISNUMBER($A286),(VLOOKUP($A286,'DE MUTCD Signing Items'!$A$4:$F$2060,3,FALSE)),IF(ISTEXT($A286),(VLOOKUP($A286,'DE MUTCD Signing Items'!$A$4:$F$2060,3,FALSE))," "))</f>
        <v xml:space="preserve"> </v>
      </c>
      <c r="G286" s="548" t="str">
        <f>IF(ISNUMBER($A286),(VLOOKUP($A286,'DE MUTCD Signing Items'!$A$4:$F$2060,4,FALSE)),IF(ISTEXT($A286),(VLOOKUP($A286,'DE MUTCD Signing Items'!$A$4:$F$2060,4,FALSE))," "))</f>
        <v xml:space="preserve"> </v>
      </c>
      <c r="H286" s="548" t="str">
        <f>IF(ISNUMBER($A286),(VLOOKUP($A286,'DE MUTCD Signing Items'!$A$4:$F$2060,5,FALSE)),IF(ISTEXT($A286),(VLOOKUP($A286,'DE MUTCD Signing Items'!$A$4:$F$2060,5,FALSE))," "))</f>
        <v xml:space="preserve"> </v>
      </c>
      <c r="I286" s="558" t="str">
        <f>IF(ISNUMBER($A286),(VLOOKUP($A286,'DE MUTCD Signing Items'!$A$4:$F$2060,6,FALSE)),IF(ISTEXT($A286),(VLOOKUP($A286,'DE MUTCD Signing Items'!$A$4:$F$2060,6,FALSE))," "))</f>
        <v xml:space="preserve"> </v>
      </c>
      <c r="J286" s="318" t="e">
        <f t="shared" si="154"/>
        <v>#VALUE!</v>
      </c>
      <c r="K286" s="369" t="str">
        <f t="shared" si="141"/>
        <v/>
      </c>
      <c r="L286" s="322"/>
      <c r="M286" s="318" t="b">
        <f t="shared" si="155"/>
        <v>0</v>
      </c>
      <c r="N286" s="373">
        <f t="shared" si="142"/>
        <v>0</v>
      </c>
      <c r="O286" s="372"/>
      <c r="P286" s="371">
        <f t="shared" si="143"/>
        <v>0</v>
      </c>
      <c r="Q286" s="323"/>
      <c r="R286" s="318" t="b">
        <f t="shared" si="144"/>
        <v>0</v>
      </c>
      <c r="S286" s="318">
        <f t="shared" si="158"/>
        <v>0</v>
      </c>
      <c r="T286" s="324">
        <f t="shared" si="146"/>
        <v>0</v>
      </c>
      <c r="U286" s="324">
        <f t="shared" si="147"/>
        <v>0</v>
      </c>
      <c r="V286" s="376" t="str">
        <f t="shared" si="148"/>
        <v/>
      </c>
      <c r="W286" s="376" t="str">
        <f t="shared" si="149"/>
        <v/>
      </c>
      <c r="X286" s="323"/>
      <c r="Y286" s="318">
        <f t="shared" si="150"/>
        <v>0</v>
      </c>
      <c r="Z286" s="318">
        <f t="shared" si="151"/>
        <v>0</v>
      </c>
      <c r="AA286" s="318">
        <f t="shared" si="152"/>
        <v>0</v>
      </c>
      <c r="AB286" s="371">
        <f t="shared" si="156"/>
        <v>0</v>
      </c>
      <c r="AC286" s="706"/>
      <c r="AD286" s="373">
        <f t="shared" si="157"/>
        <v>0</v>
      </c>
      <c r="AE286" s="373">
        <f t="shared" si="153"/>
        <v>0</v>
      </c>
      <c r="AF286" s="325"/>
    </row>
    <row r="287" spans="1:32">
      <c r="A287" s="677"/>
      <c r="B287" s="665"/>
      <c r="C287" s="320"/>
      <c r="D287" s="367" t="str">
        <f>IF(ISNUMBER($A287),(VLOOKUP($A287,'DE MUTCD Signing Items'!$A$4:$F$2060,2,FALSE)),IF(ISTEXT($A287),(VLOOKUP($A287,'DE MUTCD Signing Items'!$A$4:$F$2060,2,FALSE))," "))</f>
        <v xml:space="preserve"> </v>
      </c>
      <c r="E287" s="321"/>
      <c r="F287" s="367" t="str">
        <f>IF(ISNUMBER($A287),(VLOOKUP($A287,'DE MUTCD Signing Items'!$A$4:$F$2060,3,FALSE)),IF(ISTEXT($A287),(VLOOKUP($A287,'DE MUTCD Signing Items'!$A$4:$F$2060,3,FALSE))," "))</f>
        <v xml:space="preserve"> </v>
      </c>
      <c r="G287" s="548" t="str">
        <f>IF(ISNUMBER($A287),(VLOOKUP($A287,'DE MUTCD Signing Items'!$A$4:$F$2060,4,FALSE)),IF(ISTEXT($A287),(VLOOKUP($A287,'DE MUTCD Signing Items'!$A$4:$F$2060,4,FALSE))," "))</f>
        <v xml:space="preserve"> </v>
      </c>
      <c r="H287" s="548" t="str">
        <f>IF(ISNUMBER($A287),(VLOOKUP($A287,'DE MUTCD Signing Items'!$A$4:$F$2060,5,FALSE)),IF(ISTEXT($A287),(VLOOKUP($A287,'DE MUTCD Signing Items'!$A$4:$F$2060,5,FALSE))," "))</f>
        <v xml:space="preserve"> </v>
      </c>
      <c r="I287" s="558" t="str">
        <f>IF(ISNUMBER($A287),(VLOOKUP($A287,'DE MUTCD Signing Items'!$A$4:$F$2060,6,FALSE)),IF(ISTEXT($A287),(VLOOKUP($A287,'DE MUTCD Signing Items'!$A$4:$F$2060,6,FALSE))," "))</f>
        <v xml:space="preserve"> </v>
      </c>
      <c r="J287" s="318" t="e">
        <f t="shared" si="154"/>
        <v>#VALUE!</v>
      </c>
      <c r="K287" s="369" t="str">
        <f t="shared" si="141"/>
        <v/>
      </c>
      <c r="L287" s="322"/>
      <c r="M287" s="318" t="b">
        <f t="shared" si="155"/>
        <v>0</v>
      </c>
      <c r="N287" s="373">
        <f t="shared" si="142"/>
        <v>0</v>
      </c>
      <c r="O287" s="372"/>
      <c r="P287" s="371">
        <f t="shared" si="143"/>
        <v>0</v>
      </c>
      <c r="Q287" s="323"/>
      <c r="R287" s="318" t="b">
        <f t="shared" si="144"/>
        <v>0</v>
      </c>
      <c r="S287" s="318">
        <f t="shared" si="158"/>
        <v>0</v>
      </c>
      <c r="T287" s="324">
        <f t="shared" si="146"/>
        <v>0</v>
      </c>
      <c r="U287" s="324">
        <f t="shared" si="147"/>
        <v>0</v>
      </c>
      <c r="V287" s="376" t="str">
        <f t="shared" si="148"/>
        <v/>
      </c>
      <c r="W287" s="376" t="str">
        <f t="shared" si="149"/>
        <v/>
      </c>
      <c r="X287" s="323"/>
      <c r="Y287" s="318">
        <f t="shared" si="150"/>
        <v>0</v>
      </c>
      <c r="Z287" s="318">
        <f t="shared" si="151"/>
        <v>0</v>
      </c>
      <c r="AA287" s="318">
        <f t="shared" si="152"/>
        <v>0</v>
      </c>
      <c r="AB287" s="371">
        <f t="shared" si="156"/>
        <v>0</v>
      </c>
      <c r="AC287" s="706"/>
      <c r="AD287" s="373">
        <f t="shared" si="157"/>
        <v>0</v>
      </c>
      <c r="AE287" s="373">
        <f t="shared" si="153"/>
        <v>0</v>
      </c>
      <c r="AF287" s="325"/>
    </row>
    <row r="288" spans="1:32">
      <c r="A288" s="677"/>
      <c r="B288" s="665"/>
      <c r="C288" s="320"/>
      <c r="D288" s="367" t="str">
        <f>IF(ISNUMBER($A288),(VLOOKUP($A288,'DE MUTCD Signing Items'!$A$4:$F$2060,2,FALSE)),IF(ISTEXT($A288),(VLOOKUP($A288,'DE MUTCD Signing Items'!$A$4:$F$2060,2,FALSE))," "))</f>
        <v xml:space="preserve"> </v>
      </c>
      <c r="E288" s="321"/>
      <c r="F288" s="367" t="str">
        <f>IF(ISNUMBER($A288),(VLOOKUP($A288,'DE MUTCD Signing Items'!$A$4:$F$2060,3,FALSE)),IF(ISTEXT($A288),(VLOOKUP($A288,'DE MUTCD Signing Items'!$A$4:$F$2060,3,FALSE))," "))</f>
        <v xml:space="preserve"> </v>
      </c>
      <c r="G288" s="548" t="str">
        <f>IF(ISNUMBER($A288),(VLOOKUP($A288,'DE MUTCD Signing Items'!$A$4:$F$2060,4,FALSE)),IF(ISTEXT($A288),(VLOOKUP($A288,'DE MUTCD Signing Items'!$A$4:$F$2060,4,FALSE))," "))</f>
        <v xml:space="preserve"> </v>
      </c>
      <c r="H288" s="548" t="str">
        <f>IF(ISNUMBER($A288),(VLOOKUP($A288,'DE MUTCD Signing Items'!$A$4:$F$2060,5,FALSE)),IF(ISTEXT($A288),(VLOOKUP($A288,'DE MUTCD Signing Items'!$A$4:$F$2060,5,FALSE))," "))</f>
        <v xml:space="preserve"> </v>
      </c>
      <c r="I288" s="558" t="str">
        <f>IF(ISNUMBER($A288),(VLOOKUP($A288,'DE MUTCD Signing Items'!$A$4:$F$2060,6,FALSE)),IF(ISTEXT($A288),(VLOOKUP($A288,'DE MUTCD Signing Items'!$A$4:$F$2060,6,FALSE))," "))</f>
        <v xml:space="preserve"> </v>
      </c>
      <c r="J288" s="318" t="e">
        <f t="shared" si="154"/>
        <v>#VALUE!</v>
      </c>
      <c r="K288" s="369" t="str">
        <f t="shared" si="141"/>
        <v/>
      </c>
      <c r="L288" s="322"/>
      <c r="M288" s="318" t="b">
        <f t="shared" si="155"/>
        <v>0</v>
      </c>
      <c r="N288" s="373">
        <f t="shared" si="142"/>
        <v>0</v>
      </c>
      <c r="O288" s="372"/>
      <c r="P288" s="371">
        <f t="shared" si="143"/>
        <v>0</v>
      </c>
      <c r="Q288" s="323"/>
      <c r="R288" s="318" t="b">
        <f t="shared" si="144"/>
        <v>0</v>
      </c>
      <c r="S288" s="318">
        <f t="shared" si="158"/>
        <v>0</v>
      </c>
      <c r="T288" s="324">
        <f t="shared" si="146"/>
        <v>0</v>
      </c>
      <c r="U288" s="324">
        <f t="shared" si="147"/>
        <v>0</v>
      </c>
      <c r="V288" s="376" t="str">
        <f t="shared" si="148"/>
        <v/>
      </c>
      <c r="W288" s="376" t="str">
        <f t="shared" si="149"/>
        <v/>
      </c>
      <c r="X288" s="323"/>
      <c r="Y288" s="318">
        <f t="shared" si="150"/>
        <v>0</v>
      </c>
      <c r="Z288" s="318">
        <f t="shared" si="151"/>
        <v>0</v>
      </c>
      <c r="AA288" s="318">
        <f t="shared" si="152"/>
        <v>0</v>
      </c>
      <c r="AB288" s="371">
        <f t="shared" si="156"/>
        <v>0</v>
      </c>
      <c r="AC288" s="706"/>
      <c r="AD288" s="373">
        <f t="shared" si="157"/>
        <v>0</v>
      </c>
      <c r="AE288" s="373">
        <f t="shared" si="153"/>
        <v>0</v>
      </c>
      <c r="AF288" s="325"/>
    </row>
    <row r="289" spans="1:32">
      <c r="A289" s="677"/>
      <c r="B289" s="665"/>
      <c r="C289" s="320"/>
      <c r="D289" s="367" t="str">
        <f>IF(ISNUMBER($A289),(VLOOKUP($A289,'DE MUTCD Signing Items'!$A$4:$F$2060,2,FALSE)),IF(ISTEXT($A289),(VLOOKUP($A289,'DE MUTCD Signing Items'!$A$4:$F$2060,2,FALSE))," "))</f>
        <v xml:space="preserve"> </v>
      </c>
      <c r="E289" s="321"/>
      <c r="F289" s="367" t="str">
        <f>IF(ISNUMBER($A289),(VLOOKUP($A289,'DE MUTCD Signing Items'!$A$4:$F$2060,3,FALSE)),IF(ISTEXT($A289),(VLOOKUP($A289,'DE MUTCD Signing Items'!$A$4:$F$2060,3,FALSE))," "))</f>
        <v xml:space="preserve"> </v>
      </c>
      <c r="G289" s="548" t="str">
        <f>IF(ISNUMBER($A289),(VLOOKUP($A289,'DE MUTCD Signing Items'!$A$4:$F$2060,4,FALSE)),IF(ISTEXT($A289),(VLOOKUP($A289,'DE MUTCD Signing Items'!$A$4:$F$2060,4,FALSE))," "))</f>
        <v xml:space="preserve"> </v>
      </c>
      <c r="H289" s="548" t="str">
        <f>IF(ISNUMBER($A289),(VLOOKUP($A289,'DE MUTCD Signing Items'!$A$4:$F$2060,5,FALSE)),IF(ISTEXT($A289),(VLOOKUP($A289,'DE MUTCD Signing Items'!$A$4:$F$2060,5,FALSE))," "))</f>
        <v xml:space="preserve"> </v>
      </c>
      <c r="I289" s="558" t="str">
        <f>IF(ISNUMBER($A289),(VLOOKUP($A289,'DE MUTCD Signing Items'!$A$4:$F$2060,6,FALSE)),IF(ISTEXT($A289),(VLOOKUP($A289,'DE MUTCD Signing Items'!$A$4:$F$2060,6,FALSE))," "))</f>
        <v xml:space="preserve"> </v>
      </c>
      <c r="J289" s="318" t="e">
        <f t="shared" si="154"/>
        <v>#VALUE!</v>
      </c>
      <c r="K289" s="369" t="str">
        <f t="shared" si="141"/>
        <v/>
      </c>
      <c r="L289" s="322"/>
      <c r="M289" s="318" t="b">
        <f t="shared" si="155"/>
        <v>0</v>
      </c>
      <c r="N289" s="373">
        <f t="shared" si="142"/>
        <v>0</v>
      </c>
      <c r="O289" s="372"/>
      <c r="P289" s="371">
        <f t="shared" si="143"/>
        <v>0</v>
      </c>
      <c r="Q289" s="323"/>
      <c r="R289" s="318" t="b">
        <f t="shared" si="144"/>
        <v>0</v>
      </c>
      <c r="S289" s="318">
        <f t="shared" si="158"/>
        <v>0</v>
      </c>
      <c r="T289" s="324">
        <f t="shared" si="146"/>
        <v>0</v>
      </c>
      <c r="U289" s="324">
        <f t="shared" si="147"/>
        <v>0</v>
      </c>
      <c r="V289" s="376" t="str">
        <f t="shared" si="148"/>
        <v/>
      </c>
      <c r="W289" s="376" t="str">
        <f t="shared" si="149"/>
        <v/>
      </c>
      <c r="X289" s="323"/>
      <c r="Y289" s="318">
        <f t="shared" si="150"/>
        <v>0</v>
      </c>
      <c r="Z289" s="318">
        <f t="shared" si="151"/>
        <v>0</v>
      </c>
      <c r="AA289" s="318">
        <f t="shared" si="152"/>
        <v>0</v>
      </c>
      <c r="AB289" s="371">
        <f t="shared" si="156"/>
        <v>0</v>
      </c>
      <c r="AC289" s="706"/>
      <c r="AD289" s="373">
        <f t="shared" si="157"/>
        <v>0</v>
      </c>
      <c r="AE289" s="373">
        <f t="shared" si="153"/>
        <v>0</v>
      </c>
      <c r="AF289" s="325"/>
    </row>
    <row r="290" spans="1:32">
      <c r="A290" s="677"/>
      <c r="B290" s="665"/>
      <c r="C290" s="320"/>
      <c r="D290" s="367" t="str">
        <f>IF(ISNUMBER($A290),(VLOOKUP($A290,'DE MUTCD Signing Items'!$A$4:$F$2060,2,FALSE)),IF(ISTEXT($A290),(VLOOKUP($A290,'DE MUTCD Signing Items'!$A$4:$F$2060,2,FALSE))," "))</f>
        <v xml:space="preserve"> </v>
      </c>
      <c r="E290" s="321"/>
      <c r="F290" s="367" t="str">
        <f>IF(ISNUMBER($A290),(VLOOKUP($A290,'DE MUTCD Signing Items'!$A$4:$F$2060,3,FALSE)),IF(ISTEXT($A290),(VLOOKUP($A290,'DE MUTCD Signing Items'!$A$4:$F$2060,3,FALSE))," "))</f>
        <v xml:space="preserve"> </v>
      </c>
      <c r="G290" s="548" t="str">
        <f>IF(ISNUMBER($A290),(VLOOKUP($A290,'DE MUTCD Signing Items'!$A$4:$F$2060,4,FALSE)),IF(ISTEXT($A290),(VLOOKUP($A290,'DE MUTCD Signing Items'!$A$4:$F$2060,4,FALSE))," "))</f>
        <v xml:space="preserve"> </v>
      </c>
      <c r="H290" s="548" t="str">
        <f>IF(ISNUMBER($A290),(VLOOKUP($A290,'DE MUTCD Signing Items'!$A$4:$F$2060,5,FALSE)),IF(ISTEXT($A290),(VLOOKUP($A290,'DE MUTCD Signing Items'!$A$4:$F$2060,5,FALSE))," "))</f>
        <v xml:space="preserve"> </v>
      </c>
      <c r="I290" s="558" t="str">
        <f>IF(ISNUMBER($A290),(VLOOKUP($A290,'DE MUTCD Signing Items'!$A$4:$F$2060,6,FALSE)),IF(ISTEXT($A290),(VLOOKUP($A290,'DE MUTCD Signing Items'!$A$4:$F$2060,6,FALSE))," "))</f>
        <v xml:space="preserve"> </v>
      </c>
      <c r="J290" s="318" t="e">
        <f t="shared" si="154"/>
        <v>#VALUE!</v>
      </c>
      <c r="K290" s="369" t="str">
        <f t="shared" si="141"/>
        <v/>
      </c>
      <c r="L290" s="322"/>
      <c r="M290" s="318" t="b">
        <f t="shared" si="155"/>
        <v>0</v>
      </c>
      <c r="N290" s="373">
        <f t="shared" si="142"/>
        <v>0</v>
      </c>
      <c r="O290" s="372"/>
      <c r="P290" s="371">
        <f t="shared" si="143"/>
        <v>0</v>
      </c>
      <c r="Q290" s="323"/>
      <c r="R290" s="318" t="b">
        <f t="shared" si="144"/>
        <v>0</v>
      </c>
      <c r="S290" s="318">
        <f t="shared" si="158"/>
        <v>0</v>
      </c>
      <c r="T290" s="324">
        <f t="shared" si="146"/>
        <v>0</v>
      </c>
      <c r="U290" s="324">
        <f t="shared" si="147"/>
        <v>0</v>
      </c>
      <c r="V290" s="376" t="str">
        <f t="shared" si="148"/>
        <v/>
      </c>
      <c r="W290" s="376" t="str">
        <f t="shared" si="149"/>
        <v/>
      </c>
      <c r="X290" s="323"/>
      <c r="Y290" s="318">
        <f t="shared" si="150"/>
        <v>0</v>
      </c>
      <c r="Z290" s="318">
        <f t="shared" si="151"/>
        <v>0</v>
      </c>
      <c r="AA290" s="318">
        <f t="shared" si="152"/>
        <v>0</v>
      </c>
      <c r="AB290" s="371">
        <f t="shared" si="156"/>
        <v>0</v>
      </c>
      <c r="AC290" s="706"/>
      <c r="AD290" s="373">
        <f t="shared" si="157"/>
        <v>0</v>
      </c>
      <c r="AE290" s="373">
        <f t="shared" si="153"/>
        <v>0</v>
      </c>
      <c r="AF290" s="325"/>
    </row>
    <row r="291" spans="1:32">
      <c r="A291" s="677"/>
      <c r="B291" s="665"/>
      <c r="C291" s="320"/>
      <c r="D291" s="367" t="str">
        <f>IF(ISNUMBER($A291),(VLOOKUP($A291,'DE MUTCD Signing Items'!$A$4:$F$2060,2,FALSE)),IF(ISTEXT($A291),(VLOOKUP($A291,'DE MUTCD Signing Items'!$A$4:$F$2060,2,FALSE))," "))</f>
        <v xml:space="preserve"> </v>
      </c>
      <c r="E291" s="321"/>
      <c r="F291" s="367" t="str">
        <f>IF(ISNUMBER($A291),(VLOOKUP($A291,'DE MUTCD Signing Items'!$A$4:$F$2060,3,FALSE)),IF(ISTEXT($A291),(VLOOKUP($A291,'DE MUTCD Signing Items'!$A$4:$F$2060,3,FALSE))," "))</f>
        <v xml:space="preserve"> </v>
      </c>
      <c r="G291" s="548" t="str">
        <f>IF(ISNUMBER($A291),(VLOOKUP($A291,'DE MUTCD Signing Items'!$A$4:$F$2060,4,FALSE)),IF(ISTEXT($A291),(VLOOKUP($A291,'DE MUTCD Signing Items'!$A$4:$F$2060,4,FALSE))," "))</f>
        <v xml:space="preserve"> </v>
      </c>
      <c r="H291" s="548" t="str">
        <f>IF(ISNUMBER($A291),(VLOOKUP($A291,'DE MUTCD Signing Items'!$A$4:$F$2060,5,FALSE)),IF(ISTEXT($A291),(VLOOKUP($A291,'DE MUTCD Signing Items'!$A$4:$F$2060,5,FALSE))," "))</f>
        <v xml:space="preserve"> </v>
      </c>
      <c r="I291" s="558" t="str">
        <f>IF(ISNUMBER($A291),(VLOOKUP($A291,'DE MUTCD Signing Items'!$A$4:$F$2060,6,FALSE)),IF(ISTEXT($A291),(VLOOKUP($A291,'DE MUTCD Signing Items'!$A$4:$F$2060,6,FALSE))," "))</f>
        <v xml:space="preserve"> </v>
      </c>
      <c r="J291" s="318" t="e">
        <f t="shared" ref="J291:J310" si="159">IF(I291=0,(G291*H291/144)*E291,I291*E291)</f>
        <v>#VALUE!</v>
      </c>
      <c r="K291" s="369" t="str">
        <f t="shared" ref="K291:K310" si="160">IF(ISERROR(IF(OR(L291="REMAIN",L291="REMOVE",L291="REPOSITION",Q291="REMAIN",Q291="REMOVE",Q291="REPOSITION"),"",J291)),"",IF(OR(L291="REMAIN",L291="REMOVE",L291="REPOSITION",Q291="REMAIN",Q291="REMOVE",Q291="REPOSITION"),"",J291))</f>
        <v/>
      </c>
      <c r="L291" s="322"/>
      <c r="M291" s="318" t="b">
        <f t="shared" ref="M291:M310" si="161">OR(L291="REMOVE", L291="REPOSITION", L291="RENEW")</f>
        <v>0</v>
      </c>
      <c r="N291" s="373">
        <f t="shared" si="142"/>
        <v>0</v>
      </c>
      <c r="O291" s="372"/>
      <c r="P291" s="371">
        <f t="shared" si="143"/>
        <v>0</v>
      </c>
      <c r="Q291" s="323"/>
      <c r="R291" s="318" t="b">
        <f t="shared" ref="R291:R310" si="162">OR(Q291="REMOVE", Q291="REPOSITION", Q291="RENEW")</f>
        <v>0</v>
      </c>
      <c r="S291" s="318">
        <f t="shared" ref="S291:S310" si="163">IF(R291=TRUE, 1,0)</f>
        <v>0</v>
      </c>
      <c r="T291" s="324">
        <f t="shared" si="146"/>
        <v>0</v>
      </c>
      <c r="U291" s="324">
        <f t="shared" si="147"/>
        <v>0</v>
      </c>
      <c r="V291" s="376" t="str">
        <f t="shared" ref="V291:V310" si="164">IF(OR(Q291="REMOVE",Q291="REPOSITION",Q291="RENEW"),$J291,"")</f>
        <v/>
      </c>
      <c r="W291" s="376" t="str">
        <f t="shared" ref="W291:W310" si="165">IF(OR(Q291="REPOSITION",Q291="RENEW",Q291="NEW",Q291="ADD TO ASSEMBLY"),$J291,"")</f>
        <v/>
      </c>
      <c r="X291" s="323"/>
      <c r="Y291" s="318">
        <f t="shared" ref="Y291:Y310" si="166">IF(X291="SOIL",(P291+U291),0)</f>
        <v>0</v>
      </c>
      <c r="Z291" s="318">
        <f t="shared" ref="Z291:Z310" si="167">IF(L291="NEW",(P291),0)</f>
        <v>0</v>
      </c>
      <c r="AA291" s="318">
        <f t="shared" ref="AA291:AA310" si="168">IF(Q291="NEW",(U291),0)</f>
        <v>0</v>
      </c>
      <c r="AB291" s="371">
        <f t="shared" ref="AB291:AB310" si="169">SUM(Z291:AA291)</f>
        <v>0</v>
      </c>
      <c r="AC291" s="706"/>
      <c r="AD291" s="373">
        <f t="shared" ref="AD291:AD310" si="170">IF(X291="EX. CONCRETE",(P291+U291),0)</f>
        <v>0</v>
      </c>
      <c r="AE291" s="373">
        <f t="shared" ref="AE291:AE310" si="171">IF(X291="BITUMINOUS",(P291+U291),0)</f>
        <v>0</v>
      </c>
      <c r="AF291" s="325"/>
    </row>
    <row r="292" spans="1:32">
      <c r="A292" s="677"/>
      <c r="B292" s="665"/>
      <c r="C292" s="320"/>
      <c r="D292" s="367" t="str">
        <f>IF(ISNUMBER($A292),(VLOOKUP($A292,'DE MUTCD Signing Items'!$A$4:$F$2060,2,FALSE)),IF(ISTEXT($A292),(VLOOKUP($A292,'DE MUTCD Signing Items'!$A$4:$F$2060,2,FALSE))," "))</f>
        <v xml:space="preserve"> </v>
      </c>
      <c r="E292" s="321"/>
      <c r="F292" s="367" t="str">
        <f>IF(ISNUMBER($A292),(VLOOKUP($A292,'DE MUTCD Signing Items'!$A$4:$F$2060,3,FALSE)),IF(ISTEXT($A292),(VLOOKUP($A292,'DE MUTCD Signing Items'!$A$4:$F$2060,3,FALSE))," "))</f>
        <v xml:space="preserve"> </v>
      </c>
      <c r="G292" s="548" t="str">
        <f>IF(ISNUMBER($A292),(VLOOKUP($A292,'DE MUTCD Signing Items'!$A$4:$F$2060,4,FALSE)),IF(ISTEXT($A292),(VLOOKUP($A292,'DE MUTCD Signing Items'!$A$4:$F$2060,4,FALSE))," "))</f>
        <v xml:space="preserve"> </v>
      </c>
      <c r="H292" s="548" t="str">
        <f>IF(ISNUMBER($A292),(VLOOKUP($A292,'DE MUTCD Signing Items'!$A$4:$F$2060,5,FALSE)),IF(ISTEXT($A292),(VLOOKUP($A292,'DE MUTCD Signing Items'!$A$4:$F$2060,5,FALSE))," "))</f>
        <v xml:space="preserve"> </v>
      </c>
      <c r="I292" s="558" t="str">
        <f>IF(ISNUMBER($A292),(VLOOKUP($A292,'DE MUTCD Signing Items'!$A$4:$F$2060,6,FALSE)),IF(ISTEXT($A292),(VLOOKUP($A292,'DE MUTCD Signing Items'!$A$4:$F$2060,6,FALSE))," "))</f>
        <v xml:space="preserve"> </v>
      </c>
      <c r="J292" s="318" t="e">
        <f t="shared" si="159"/>
        <v>#VALUE!</v>
      </c>
      <c r="K292" s="369" t="str">
        <f t="shared" si="160"/>
        <v/>
      </c>
      <c r="L292" s="322"/>
      <c r="M292" s="318" t="b">
        <f t="shared" si="161"/>
        <v>0</v>
      </c>
      <c r="N292" s="373">
        <f t="shared" si="142"/>
        <v>0</v>
      </c>
      <c r="O292" s="372"/>
      <c r="P292" s="371">
        <f t="shared" si="143"/>
        <v>0</v>
      </c>
      <c r="Q292" s="323"/>
      <c r="R292" s="318" t="b">
        <f t="shared" si="162"/>
        <v>0</v>
      </c>
      <c r="S292" s="318">
        <f t="shared" si="163"/>
        <v>0</v>
      </c>
      <c r="T292" s="324">
        <f t="shared" si="146"/>
        <v>0</v>
      </c>
      <c r="U292" s="324">
        <f t="shared" si="147"/>
        <v>0</v>
      </c>
      <c r="V292" s="376" t="str">
        <f t="shared" si="164"/>
        <v/>
      </c>
      <c r="W292" s="376" t="str">
        <f t="shared" si="165"/>
        <v/>
      </c>
      <c r="X292" s="323"/>
      <c r="Y292" s="318">
        <f t="shared" si="166"/>
        <v>0</v>
      </c>
      <c r="Z292" s="318">
        <f t="shared" si="167"/>
        <v>0</v>
      </c>
      <c r="AA292" s="318">
        <f t="shared" si="168"/>
        <v>0</v>
      </c>
      <c r="AB292" s="371">
        <f t="shared" si="169"/>
        <v>0</v>
      </c>
      <c r="AC292" s="706"/>
      <c r="AD292" s="373">
        <f t="shared" si="170"/>
        <v>0</v>
      </c>
      <c r="AE292" s="373">
        <f t="shared" si="171"/>
        <v>0</v>
      </c>
      <c r="AF292" s="325"/>
    </row>
    <row r="293" spans="1:32">
      <c r="A293" s="677"/>
      <c r="B293" s="665"/>
      <c r="C293" s="320"/>
      <c r="D293" s="367" t="str">
        <f>IF(ISNUMBER($A293),(VLOOKUP($A293,'DE MUTCD Signing Items'!$A$4:$F$2060,2,FALSE)),IF(ISTEXT($A293),(VLOOKUP($A293,'DE MUTCD Signing Items'!$A$4:$F$2060,2,FALSE))," "))</f>
        <v xml:space="preserve"> </v>
      </c>
      <c r="E293" s="321"/>
      <c r="F293" s="367" t="str">
        <f>IF(ISNUMBER($A293),(VLOOKUP($A293,'DE MUTCD Signing Items'!$A$4:$F$2060,3,FALSE)),IF(ISTEXT($A293),(VLOOKUP($A293,'DE MUTCD Signing Items'!$A$4:$F$2060,3,FALSE))," "))</f>
        <v xml:space="preserve"> </v>
      </c>
      <c r="G293" s="548" t="str">
        <f>IF(ISNUMBER($A293),(VLOOKUP($A293,'DE MUTCD Signing Items'!$A$4:$F$2060,4,FALSE)),IF(ISTEXT($A293),(VLOOKUP($A293,'DE MUTCD Signing Items'!$A$4:$F$2060,4,FALSE))," "))</f>
        <v xml:space="preserve"> </v>
      </c>
      <c r="H293" s="548" t="str">
        <f>IF(ISNUMBER($A293),(VLOOKUP($A293,'DE MUTCD Signing Items'!$A$4:$F$2060,5,FALSE)),IF(ISTEXT($A293),(VLOOKUP($A293,'DE MUTCD Signing Items'!$A$4:$F$2060,5,FALSE))," "))</f>
        <v xml:space="preserve"> </v>
      </c>
      <c r="I293" s="558" t="str">
        <f>IF(ISNUMBER($A293),(VLOOKUP($A293,'DE MUTCD Signing Items'!$A$4:$F$2060,6,FALSE)),IF(ISTEXT($A293),(VLOOKUP($A293,'DE MUTCD Signing Items'!$A$4:$F$2060,6,FALSE))," "))</f>
        <v xml:space="preserve"> </v>
      </c>
      <c r="J293" s="318" t="e">
        <f t="shared" si="159"/>
        <v>#VALUE!</v>
      </c>
      <c r="K293" s="369" t="str">
        <f t="shared" si="160"/>
        <v/>
      </c>
      <c r="L293" s="322"/>
      <c r="M293" s="318" t="b">
        <f t="shared" si="161"/>
        <v>0</v>
      </c>
      <c r="N293" s="373">
        <f t="shared" si="142"/>
        <v>0</v>
      </c>
      <c r="O293" s="372"/>
      <c r="P293" s="371">
        <f t="shared" si="143"/>
        <v>0</v>
      </c>
      <c r="Q293" s="323"/>
      <c r="R293" s="318" t="b">
        <f t="shared" si="162"/>
        <v>0</v>
      </c>
      <c r="S293" s="318">
        <f t="shared" si="163"/>
        <v>0</v>
      </c>
      <c r="T293" s="324">
        <f t="shared" si="146"/>
        <v>0</v>
      </c>
      <c r="U293" s="324">
        <f t="shared" si="147"/>
        <v>0</v>
      </c>
      <c r="V293" s="376" t="str">
        <f t="shared" si="164"/>
        <v/>
      </c>
      <c r="W293" s="376" t="str">
        <f t="shared" si="165"/>
        <v/>
      </c>
      <c r="X293" s="323"/>
      <c r="Y293" s="318">
        <f t="shared" si="166"/>
        <v>0</v>
      </c>
      <c r="Z293" s="318">
        <f t="shared" si="167"/>
        <v>0</v>
      </c>
      <c r="AA293" s="318">
        <f t="shared" si="168"/>
        <v>0</v>
      </c>
      <c r="AB293" s="371">
        <f t="shared" si="169"/>
        <v>0</v>
      </c>
      <c r="AC293" s="706"/>
      <c r="AD293" s="373">
        <f t="shared" si="170"/>
        <v>0</v>
      </c>
      <c r="AE293" s="373">
        <f t="shared" si="171"/>
        <v>0</v>
      </c>
      <c r="AF293" s="325"/>
    </row>
    <row r="294" spans="1:32">
      <c r="A294" s="677"/>
      <c r="B294" s="665"/>
      <c r="C294" s="320"/>
      <c r="D294" s="367" t="str">
        <f>IF(ISNUMBER($A294),(VLOOKUP($A294,'DE MUTCD Signing Items'!$A$4:$F$2060,2,FALSE)),IF(ISTEXT($A294),(VLOOKUP($A294,'DE MUTCD Signing Items'!$A$4:$F$2060,2,FALSE))," "))</f>
        <v xml:space="preserve"> </v>
      </c>
      <c r="E294" s="321"/>
      <c r="F294" s="367" t="str">
        <f>IF(ISNUMBER($A294),(VLOOKUP($A294,'DE MUTCD Signing Items'!$A$4:$F$2060,3,FALSE)),IF(ISTEXT($A294),(VLOOKUP($A294,'DE MUTCD Signing Items'!$A$4:$F$2060,3,FALSE))," "))</f>
        <v xml:space="preserve"> </v>
      </c>
      <c r="G294" s="548" t="str">
        <f>IF(ISNUMBER($A294),(VLOOKUP($A294,'DE MUTCD Signing Items'!$A$4:$F$2060,4,FALSE)),IF(ISTEXT($A294),(VLOOKUP($A294,'DE MUTCD Signing Items'!$A$4:$F$2060,4,FALSE))," "))</f>
        <v xml:space="preserve"> </v>
      </c>
      <c r="H294" s="548" t="str">
        <f>IF(ISNUMBER($A294),(VLOOKUP($A294,'DE MUTCD Signing Items'!$A$4:$F$2060,5,FALSE)),IF(ISTEXT($A294),(VLOOKUP($A294,'DE MUTCD Signing Items'!$A$4:$F$2060,5,FALSE))," "))</f>
        <v xml:space="preserve"> </v>
      </c>
      <c r="I294" s="558" t="str">
        <f>IF(ISNUMBER($A294),(VLOOKUP($A294,'DE MUTCD Signing Items'!$A$4:$F$2060,6,FALSE)),IF(ISTEXT($A294),(VLOOKUP($A294,'DE MUTCD Signing Items'!$A$4:$F$2060,6,FALSE))," "))</f>
        <v xml:space="preserve"> </v>
      </c>
      <c r="J294" s="318" t="e">
        <f t="shared" si="159"/>
        <v>#VALUE!</v>
      </c>
      <c r="K294" s="369" t="str">
        <f t="shared" si="160"/>
        <v/>
      </c>
      <c r="L294" s="322"/>
      <c r="M294" s="318" t="b">
        <f t="shared" si="161"/>
        <v>0</v>
      </c>
      <c r="N294" s="373">
        <f t="shared" si="142"/>
        <v>0</v>
      </c>
      <c r="O294" s="372"/>
      <c r="P294" s="371">
        <f t="shared" si="143"/>
        <v>0</v>
      </c>
      <c r="Q294" s="323"/>
      <c r="R294" s="318" t="b">
        <f t="shared" si="162"/>
        <v>0</v>
      </c>
      <c r="S294" s="318">
        <f t="shared" si="163"/>
        <v>0</v>
      </c>
      <c r="T294" s="324">
        <f t="shared" si="146"/>
        <v>0</v>
      </c>
      <c r="U294" s="324">
        <f t="shared" si="147"/>
        <v>0</v>
      </c>
      <c r="V294" s="376" t="str">
        <f t="shared" si="164"/>
        <v/>
      </c>
      <c r="W294" s="376" t="str">
        <f t="shared" si="165"/>
        <v/>
      </c>
      <c r="X294" s="323"/>
      <c r="Y294" s="318">
        <f t="shared" si="166"/>
        <v>0</v>
      </c>
      <c r="Z294" s="318">
        <f t="shared" si="167"/>
        <v>0</v>
      </c>
      <c r="AA294" s="318">
        <f t="shared" si="168"/>
        <v>0</v>
      </c>
      <c r="AB294" s="371">
        <f t="shared" si="169"/>
        <v>0</v>
      </c>
      <c r="AC294" s="706"/>
      <c r="AD294" s="373">
        <f t="shared" si="170"/>
        <v>0</v>
      </c>
      <c r="AE294" s="373">
        <f t="shared" si="171"/>
        <v>0</v>
      </c>
      <c r="AF294" s="325"/>
    </row>
    <row r="295" spans="1:32">
      <c r="A295" s="677"/>
      <c r="B295" s="665"/>
      <c r="C295" s="320"/>
      <c r="D295" s="367" t="str">
        <f>IF(ISNUMBER($A295),(VLOOKUP($A295,'DE MUTCD Signing Items'!$A$4:$F$2060,2,FALSE)),IF(ISTEXT($A295),(VLOOKUP($A295,'DE MUTCD Signing Items'!$A$4:$F$2060,2,FALSE))," "))</f>
        <v xml:space="preserve"> </v>
      </c>
      <c r="E295" s="321"/>
      <c r="F295" s="367" t="str">
        <f>IF(ISNUMBER($A295),(VLOOKUP($A295,'DE MUTCD Signing Items'!$A$4:$F$2060,3,FALSE)),IF(ISTEXT($A295),(VLOOKUP($A295,'DE MUTCD Signing Items'!$A$4:$F$2060,3,FALSE))," "))</f>
        <v xml:space="preserve"> </v>
      </c>
      <c r="G295" s="548" t="str">
        <f>IF(ISNUMBER($A295),(VLOOKUP($A295,'DE MUTCD Signing Items'!$A$4:$F$2060,4,FALSE)),IF(ISTEXT($A295),(VLOOKUP($A295,'DE MUTCD Signing Items'!$A$4:$F$2060,4,FALSE))," "))</f>
        <v xml:space="preserve"> </v>
      </c>
      <c r="H295" s="548" t="str">
        <f>IF(ISNUMBER($A295),(VLOOKUP($A295,'DE MUTCD Signing Items'!$A$4:$F$2060,5,FALSE)),IF(ISTEXT($A295),(VLOOKUP($A295,'DE MUTCD Signing Items'!$A$4:$F$2060,5,FALSE))," "))</f>
        <v xml:space="preserve"> </v>
      </c>
      <c r="I295" s="558" t="str">
        <f>IF(ISNUMBER($A295),(VLOOKUP($A295,'DE MUTCD Signing Items'!$A$4:$F$2060,6,FALSE)),IF(ISTEXT($A295),(VLOOKUP($A295,'DE MUTCD Signing Items'!$A$4:$F$2060,6,FALSE))," "))</f>
        <v xml:space="preserve"> </v>
      </c>
      <c r="J295" s="318" t="e">
        <f t="shared" si="159"/>
        <v>#VALUE!</v>
      </c>
      <c r="K295" s="369" t="str">
        <f t="shared" si="160"/>
        <v/>
      </c>
      <c r="L295" s="322"/>
      <c r="M295" s="318" t="b">
        <f t="shared" si="161"/>
        <v>0</v>
      </c>
      <c r="N295" s="373">
        <f t="shared" si="142"/>
        <v>0</v>
      </c>
      <c r="O295" s="372"/>
      <c r="P295" s="371">
        <f t="shared" si="143"/>
        <v>0</v>
      </c>
      <c r="Q295" s="323"/>
      <c r="R295" s="318" t="b">
        <f t="shared" si="162"/>
        <v>0</v>
      </c>
      <c r="S295" s="318">
        <f t="shared" si="163"/>
        <v>0</v>
      </c>
      <c r="T295" s="324">
        <f t="shared" si="146"/>
        <v>0</v>
      </c>
      <c r="U295" s="324">
        <f t="shared" si="147"/>
        <v>0</v>
      </c>
      <c r="V295" s="376" t="str">
        <f t="shared" si="164"/>
        <v/>
      </c>
      <c r="W295" s="376" t="str">
        <f t="shared" si="165"/>
        <v/>
      </c>
      <c r="X295" s="323"/>
      <c r="Y295" s="318">
        <f t="shared" si="166"/>
        <v>0</v>
      </c>
      <c r="Z295" s="318">
        <f t="shared" si="167"/>
        <v>0</v>
      </c>
      <c r="AA295" s="318">
        <f t="shared" si="168"/>
        <v>0</v>
      </c>
      <c r="AB295" s="371">
        <f t="shared" si="169"/>
        <v>0</v>
      </c>
      <c r="AC295" s="706"/>
      <c r="AD295" s="373">
        <f t="shared" si="170"/>
        <v>0</v>
      </c>
      <c r="AE295" s="373">
        <f t="shared" si="171"/>
        <v>0</v>
      </c>
      <c r="AF295" s="325"/>
    </row>
    <row r="296" spans="1:32">
      <c r="A296" s="677"/>
      <c r="B296" s="665"/>
      <c r="C296" s="320"/>
      <c r="D296" s="367" t="str">
        <f>IF(ISNUMBER($A296),(VLOOKUP($A296,'DE MUTCD Signing Items'!$A$4:$F$2060,2,FALSE)),IF(ISTEXT($A296),(VLOOKUP($A296,'DE MUTCD Signing Items'!$A$4:$F$2060,2,FALSE))," "))</f>
        <v xml:space="preserve"> </v>
      </c>
      <c r="E296" s="321"/>
      <c r="F296" s="367" t="str">
        <f>IF(ISNUMBER($A296),(VLOOKUP($A296,'DE MUTCD Signing Items'!$A$4:$F$2060,3,FALSE)),IF(ISTEXT($A296),(VLOOKUP($A296,'DE MUTCD Signing Items'!$A$4:$F$2060,3,FALSE))," "))</f>
        <v xml:space="preserve"> </v>
      </c>
      <c r="G296" s="548" t="str">
        <f>IF(ISNUMBER($A296),(VLOOKUP($A296,'DE MUTCD Signing Items'!$A$4:$F$2060,4,FALSE)),IF(ISTEXT($A296),(VLOOKUP($A296,'DE MUTCD Signing Items'!$A$4:$F$2060,4,FALSE))," "))</f>
        <v xml:space="preserve"> </v>
      </c>
      <c r="H296" s="548" t="str">
        <f>IF(ISNUMBER($A296),(VLOOKUP($A296,'DE MUTCD Signing Items'!$A$4:$F$2060,5,FALSE)),IF(ISTEXT($A296),(VLOOKUP($A296,'DE MUTCD Signing Items'!$A$4:$F$2060,5,FALSE))," "))</f>
        <v xml:space="preserve"> </v>
      </c>
      <c r="I296" s="558" t="str">
        <f>IF(ISNUMBER($A296),(VLOOKUP($A296,'DE MUTCD Signing Items'!$A$4:$F$2060,6,FALSE)),IF(ISTEXT($A296),(VLOOKUP($A296,'DE MUTCD Signing Items'!$A$4:$F$2060,6,FALSE))," "))</f>
        <v xml:space="preserve"> </v>
      </c>
      <c r="J296" s="318" t="e">
        <f t="shared" si="159"/>
        <v>#VALUE!</v>
      </c>
      <c r="K296" s="369" t="str">
        <f t="shared" si="160"/>
        <v/>
      </c>
      <c r="L296" s="322"/>
      <c r="M296" s="318" t="b">
        <f t="shared" si="161"/>
        <v>0</v>
      </c>
      <c r="N296" s="373">
        <f t="shared" si="142"/>
        <v>0</v>
      </c>
      <c r="O296" s="372"/>
      <c r="P296" s="371">
        <f t="shared" si="143"/>
        <v>0</v>
      </c>
      <c r="Q296" s="323"/>
      <c r="R296" s="318" t="b">
        <f t="shared" si="162"/>
        <v>0</v>
      </c>
      <c r="S296" s="318">
        <f t="shared" si="163"/>
        <v>0</v>
      </c>
      <c r="T296" s="324">
        <f t="shared" si="146"/>
        <v>0</v>
      </c>
      <c r="U296" s="324">
        <f t="shared" si="147"/>
        <v>0</v>
      </c>
      <c r="V296" s="376" t="str">
        <f t="shared" si="164"/>
        <v/>
      </c>
      <c r="W296" s="376" t="str">
        <f t="shared" si="165"/>
        <v/>
      </c>
      <c r="X296" s="323"/>
      <c r="Y296" s="318">
        <f t="shared" si="166"/>
        <v>0</v>
      </c>
      <c r="Z296" s="318">
        <f t="shared" si="167"/>
        <v>0</v>
      </c>
      <c r="AA296" s="318">
        <f t="shared" si="168"/>
        <v>0</v>
      </c>
      <c r="AB296" s="371">
        <f t="shared" si="169"/>
        <v>0</v>
      </c>
      <c r="AC296" s="706"/>
      <c r="AD296" s="373">
        <f t="shared" si="170"/>
        <v>0</v>
      </c>
      <c r="AE296" s="373">
        <f t="shared" si="171"/>
        <v>0</v>
      </c>
      <c r="AF296" s="325"/>
    </row>
    <row r="297" spans="1:32">
      <c r="A297" s="677"/>
      <c r="B297" s="665"/>
      <c r="C297" s="320"/>
      <c r="D297" s="367" t="str">
        <f>IF(ISNUMBER($A297),(VLOOKUP($A297,'DE MUTCD Signing Items'!$A$4:$F$2060,2,FALSE)),IF(ISTEXT($A297),(VLOOKUP($A297,'DE MUTCD Signing Items'!$A$4:$F$2060,2,FALSE))," "))</f>
        <v xml:space="preserve"> </v>
      </c>
      <c r="E297" s="321"/>
      <c r="F297" s="367" t="str">
        <f>IF(ISNUMBER($A297),(VLOOKUP($A297,'DE MUTCD Signing Items'!$A$4:$F$2060,3,FALSE)),IF(ISTEXT($A297),(VLOOKUP($A297,'DE MUTCD Signing Items'!$A$4:$F$2060,3,FALSE))," "))</f>
        <v xml:space="preserve"> </v>
      </c>
      <c r="G297" s="548" t="str">
        <f>IF(ISNUMBER($A297),(VLOOKUP($A297,'DE MUTCD Signing Items'!$A$4:$F$2060,4,FALSE)),IF(ISTEXT($A297),(VLOOKUP($A297,'DE MUTCD Signing Items'!$A$4:$F$2060,4,FALSE))," "))</f>
        <v xml:space="preserve"> </v>
      </c>
      <c r="H297" s="548" t="str">
        <f>IF(ISNUMBER($A297),(VLOOKUP($A297,'DE MUTCD Signing Items'!$A$4:$F$2060,5,FALSE)),IF(ISTEXT($A297),(VLOOKUP($A297,'DE MUTCD Signing Items'!$A$4:$F$2060,5,FALSE))," "))</f>
        <v xml:space="preserve"> </v>
      </c>
      <c r="I297" s="558" t="str">
        <f>IF(ISNUMBER($A297),(VLOOKUP($A297,'DE MUTCD Signing Items'!$A$4:$F$2060,6,FALSE)),IF(ISTEXT($A297),(VLOOKUP($A297,'DE MUTCD Signing Items'!$A$4:$F$2060,6,FALSE))," "))</f>
        <v xml:space="preserve"> </v>
      </c>
      <c r="J297" s="318" t="e">
        <f t="shared" si="159"/>
        <v>#VALUE!</v>
      </c>
      <c r="K297" s="369" t="str">
        <f t="shared" si="160"/>
        <v/>
      </c>
      <c r="L297" s="322"/>
      <c r="M297" s="318" t="b">
        <f t="shared" si="161"/>
        <v>0</v>
      </c>
      <c r="N297" s="373">
        <f t="shared" si="142"/>
        <v>0</v>
      </c>
      <c r="O297" s="372"/>
      <c r="P297" s="371">
        <f t="shared" si="143"/>
        <v>0</v>
      </c>
      <c r="Q297" s="323"/>
      <c r="R297" s="318" t="b">
        <f t="shared" si="162"/>
        <v>0</v>
      </c>
      <c r="S297" s="318">
        <f t="shared" si="163"/>
        <v>0</v>
      </c>
      <c r="T297" s="324">
        <f t="shared" si="146"/>
        <v>0</v>
      </c>
      <c r="U297" s="324">
        <f t="shared" si="147"/>
        <v>0</v>
      </c>
      <c r="V297" s="376" t="str">
        <f t="shared" si="164"/>
        <v/>
      </c>
      <c r="W297" s="376" t="str">
        <f t="shared" si="165"/>
        <v/>
      </c>
      <c r="X297" s="323"/>
      <c r="Y297" s="318">
        <f t="shared" si="166"/>
        <v>0</v>
      </c>
      <c r="Z297" s="318">
        <f t="shared" si="167"/>
        <v>0</v>
      </c>
      <c r="AA297" s="318">
        <f t="shared" si="168"/>
        <v>0</v>
      </c>
      <c r="AB297" s="371">
        <f t="shared" si="169"/>
        <v>0</v>
      </c>
      <c r="AC297" s="706"/>
      <c r="AD297" s="373">
        <f t="shared" si="170"/>
        <v>0</v>
      </c>
      <c r="AE297" s="373">
        <f t="shared" si="171"/>
        <v>0</v>
      </c>
      <c r="AF297" s="325"/>
    </row>
    <row r="298" spans="1:32">
      <c r="A298" s="677"/>
      <c r="B298" s="665"/>
      <c r="C298" s="320"/>
      <c r="D298" s="367" t="str">
        <f>IF(ISNUMBER($A298),(VLOOKUP($A298,'DE MUTCD Signing Items'!$A$4:$F$2060,2,FALSE)),IF(ISTEXT($A298),(VLOOKUP($A298,'DE MUTCD Signing Items'!$A$4:$F$2060,2,FALSE))," "))</f>
        <v xml:space="preserve"> </v>
      </c>
      <c r="E298" s="321"/>
      <c r="F298" s="367" t="str">
        <f>IF(ISNUMBER($A298),(VLOOKUP($A298,'DE MUTCD Signing Items'!$A$4:$F$2060,3,FALSE)),IF(ISTEXT($A298),(VLOOKUP($A298,'DE MUTCD Signing Items'!$A$4:$F$2060,3,FALSE))," "))</f>
        <v xml:space="preserve"> </v>
      </c>
      <c r="G298" s="548" t="str">
        <f>IF(ISNUMBER($A298),(VLOOKUP($A298,'DE MUTCD Signing Items'!$A$4:$F$2060,4,FALSE)),IF(ISTEXT($A298),(VLOOKUP($A298,'DE MUTCD Signing Items'!$A$4:$F$2060,4,FALSE))," "))</f>
        <v xml:space="preserve"> </v>
      </c>
      <c r="H298" s="548" t="str">
        <f>IF(ISNUMBER($A298),(VLOOKUP($A298,'DE MUTCD Signing Items'!$A$4:$F$2060,5,FALSE)),IF(ISTEXT($A298),(VLOOKUP($A298,'DE MUTCD Signing Items'!$A$4:$F$2060,5,FALSE))," "))</f>
        <v xml:space="preserve"> </v>
      </c>
      <c r="I298" s="558" t="str">
        <f>IF(ISNUMBER($A298),(VLOOKUP($A298,'DE MUTCD Signing Items'!$A$4:$F$2060,6,FALSE)),IF(ISTEXT($A298),(VLOOKUP($A298,'DE MUTCD Signing Items'!$A$4:$F$2060,6,FALSE))," "))</f>
        <v xml:space="preserve"> </v>
      </c>
      <c r="J298" s="318" t="e">
        <f t="shared" si="159"/>
        <v>#VALUE!</v>
      </c>
      <c r="K298" s="369" t="str">
        <f t="shared" si="160"/>
        <v/>
      </c>
      <c r="L298" s="322"/>
      <c r="M298" s="318" t="b">
        <f t="shared" si="161"/>
        <v>0</v>
      </c>
      <c r="N298" s="373">
        <f t="shared" si="142"/>
        <v>0</v>
      </c>
      <c r="O298" s="372"/>
      <c r="P298" s="371">
        <f t="shared" si="143"/>
        <v>0</v>
      </c>
      <c r="Q298" s="323"/>
      <c r="R298" s="318" t="b">
        <f t="shared" si="162"/>
        <v>0</v>
      </c>
      <c r="S298" s="318">
        <f t="shared" si="163"/>
        <v>0</v>
      </c>
      <c r="T298" s="324">
        <f t="shared" si="146"/>
        <v>0</v>
      </c>
      <c r="U298" s="324">
        <f t="shared" si="147"/>
        <v>0</v>
      </c>
      <c r="V298" s="376" t="str">
        <f t="shared" si="164"/>
        <v/>
      </c>
      <c r="W298" s="376" t="str">
        <f t="shared" si="165"/>
        <v/>
      </c>
      <c r="X298" s="323"/>
      <c r="Y298" s="318">
        <f t="shared" si="166"/>
        <v>0</v>
      </c>
      <c r="Z298" s="318">
        <f t="shared" si="167"/>
        <v>0</v>
      </c>
      <c r="AA298" s="318">
        <f t="shared" si="168"/>
        <v>0</v>
      </c>
      <c r="AB298" s="371">
        <f t="shared" si="169"/>
        <v>0</v>
      </c>
      <c r="AC298" s="706"/>
      <c r="AD298" s="373">
        <f t="shared" si="170"/>
        <v>0</v>
      </c>
      <c r="AE298" s="373">
        <f t="shared" si="171"/>
        <v>0</v>
      </c>
      <c r="AF298" s="325"/>
    </row>
    <row r="299" spans="1:32">
      <c r="A299" s="677"/>
      <c r="B299" s="665"/>
      <c r="C299" s="320"/>
      <c r="D299" s="367" t="str">
        <f>IF(ISNUMBER($A299),(VLOOKUP($A299,'DE MUTCD Signing Items'!$A$4:$F$2060,2,FALSE)),IF(ISTEXT($A299),(VLOOKUP($A299,'DE MUTCD Signing Items'!$A$4:$F$2060,2,FALSE))," "))</f>
        <v xml:space="preserve"> </v>
      </c>
      <c r="E299" s="321"/>
      <c r="F299" s="367" t="str">
        <f>IF(ISNUMBER($A299),(VLOOKUP($A299,'DE MUTCD Signing Items'!$A$4:$F$2060,3,FALSE)),IF(ISTEXT($A299),(VLOOKUP($A299,'DE MUTCD Signing Items'!$A$4:$F$2060,3,FALSE))," "))</f>
        <v xml:space="preserve"> </v>
      </c>
      <c r="G299" s="548" t="str">
        <f>IF(ISNUMBER($A299),(VLOOKUP($A299,'DE MUTCD Signing Items'!$A$4:$F$2060,4,FALSE)),IF(ISTEXT($A299),(VLOOKUP($A299,'DE MUTCD Signing Items'!$A$4:$F$2060,4,FALSE))," "))</f>
        <v xml:space="preserve"> </v>
      </c>
      <c r="H299" s="548" t="str">
        <f>IF(ISNUMBER($A299),(VLOOKUP($A299,'DE MUTCD Signing Items'!$A$4:$F$2060,5,FALSE)),IF(ISTEXT($A299),(VLOOKUP($A299,'DE MUTCD Signing Items'!$A$4:$F$2060,5,FALSE))," "))</f>
        <v xml:space="preserve"> </v>
      </c>
      <c r="I299" s="558" t="str">
        <f>IF(ISNUMBER($A299),(VLOOKUP($A299,'DE MUTCD Signing Items'!$A$4:$F$2060,6,FALSE)),IF(ISTEXT($A299),(VLOOKUP($A299,'DE MUTCD Signing Items'!$A$4:$F$2060,6,FALSE))," "))</f>
        <v xml:space="preserve"> </v>
      </c>
      <c r="J299" s="318" t="e">
        <f t="shared" si="159"/>
        <v>#VALUE!</v>
      </c>
      <c r="K299" s="369" t="str">
        <f t="shared" si="160"/>
        <v/>
      </c>
      <c r="L299" s="322"/>
      <c r="M299" s="318" t="b">
        <f t="shared" si="161"/>
        <v>0</v>
      </c>
      <c r="N299" s="373">
        <f t="shared" si="142"/>
        <v>0</v>
      </c>
      <c r="O299" s="372"/>
      <c r="P299" s="371">
        <f t="shared" si="143"/>
        <v>0</v>
      </c>
      <c r="Q299" s="323"/>
      <c r="R299" s="318" t="b">
        <f t="shared" si="162"/>
        <v>0</v>
      </c>
      <c r="S299" s="318">
        <f t="shared" si="163"/>
        <v>0</v>
      </c>
      <c r="T299" s="324">
        <f t="shared" si="146"/>
        <v>0</v>
      </c>
      <c r="U299" s="324">
        <f t="shared" si="147"/>
        <v>0</v>
      </c>
      <c r="V299" s="376" t="str">
        <f t="shared" si="164"/>
        <v/>
      </c>
      <c r="W299" s="376" t="str">
        <f t="shared" si="165"/>
        <v/>
      </c>
      <c r="X299" s="323"/>
      <c r="Y299" s="318">
        <f t="shared" si="166"/>
        <v>0</v>
      </c>
      <c r="Z299" s="318">
        <f t="shared" si="167"/>
        <v>0</v>
      </c>
      <c r="AA299" s="318">
        <f t="shared" si="168"/>
        <v>0</v>
      </c>
      <c r="AB299" s="371">
        <f t="shared" si="169"/>
        <v>0</v>
      </c>
      <c r="AC299" s="706"/>
      <c r="AD299" s="373">
        <f t="shared" si="170"/>
        <v>0</v>
      </c>
      <c r="AE299" s="373">
        <f t="shared" si="171"/>
        <v>0</v>
      </c>
      <c r="AF299" s="325"/>
    </row>
    <row r="300" spans="1:32">
      <c r="A300" s="677"/>
      <c r="B300" s="665"/>
      <c r="C300" s="320"/>
      <c r="D300" s="367" t="str">
        <f>IF(ISNUMBER($A300),(VLOOKUP($A300,'DE MUTCD Signing Items'!$A$4:$F$2060,2,FALSE)),IF(ISTEXT($A300),(VLOOKUP($A300,'DE MUTCD Signing Items'!$A$4:$F$2060,2,FALSE))," "))</f>
        <v xml:space="preserve"> </v>
      </c>
      <c r="E300" s="321"/>
      <c r="F300" s="367" t="str">
        <f>IF(ISNUMBER($A300),(VLOOKUP($A300,'DE MUTCD Signing Items'!$A$4:$F$2060,3,FALSE)),IF(ISTEXT($A300),(VLOOKUP($A300,'DE MUTCD Signing Items'!$A$4:$F$2060,3,FALSE))," "))</f>
        <v xml:space="preserve"> </v>
      </c>
      <c r="G300" s="548" t="str">
        <f>IF(ISNUMBER($A300),(VLOOKUP($A300,'DE MUTCD Signing Items'!$A$4:$F$2060,4,FALSE)),IF(ISTEXT($A300),(VLOOKUP($A300,'DE MUTCD Signing Items'!$A$4:$F$2060,4,FALSE))," "))</f>
        <v xml:space="preserve"> </v>
      </c>
      <c r="H300" s="548" t="str">
        <f>IF(ISNUMBER($A300),(VLOOKUP($A300,'DE MUTCD Signing Items'!$A$4:$F$2060,5,FALSE)),IF(ISTEXT($A300),(VLOOKUP($A300,'DE MUTCD Signing Items'!$A$4:$F$2060,5,FALSE))," "))</f>
        <v xml:space="preserve"> </v>
      </c>
      <c r="I300" s="558" t="str">
        <f>IF(ISNUMBER($A300),(VLOOKUP($A300,'DE MUTCD Signing Items'!$A$4:$F$2060,6,FALSE)),IF(ISTEXT($A300),(VLOOKUP($A300,'DE MUTCD Signing Items'!$A$4:$F$2060,6,FALSE))," "))</f>
        <v xml:space="preserve"> </v>
      </c>
      <c r="J300" s="318" t="e">
        <f t="shared" si="159"/>
        <v>#VALUE!</v>
      </c>
      <c r="K300" s="369" t="str">
        <f t="shared" si="160"/>
        <v/>
      </c>
      <c r="L300" s="322"/>
      <c r="M300" s="318" t="b">
        <f t="shared" si="161"/>
        <v>0</v>
      </c>
      <c r="N300" s="373">
        <f t="shared" si="142"/>
        <v>0</v>
      </c>
      <c r="O300" s="372"/>
      <c r="P300" s="371">
        <f t="shared" si="143"/>
        <v>0</v>
      </c>
      <c r="Q300" s="323"/>
      <c r="R300" s="318" t="b">
        <f t="shared" si="162"/>
        <v>0</v>
      </c>
      <c r="S300" s="318">
        <f t="shared" si="163"/>
        <v>0</v>
      </c>
      <c r="T300" s="324">
        <f t="shared" si="146"/>
        <v>0</v>
      </c>
      <c r="U300" s="324">
        <f t="shared" si="147"/>
        <v>0</v>
      </c>
      <c r="V300" s="376" t="str">
        <f t="shared" si="164"/>
        <v/>
      </c>
      <c r="W300" s="376" t="str">
        <f t="shared" si="165"/>
        <v/>
      </c>
      <c r="X300" s="323"/>
      <c r="Y300" s="318">
        <f t="shared" si="166"/>
        <v>0</v>
      </c>
      <c r="Z300" s="318">
        <f t="shared" si="167"/>
        <v>0</v>
      </c>
      <c r="AA300" s="318">
        <f t="shared" si="168"/>
        <v>0</v>
      </c>
      <c r="AB300" s="371">
        <f t="shared" si="169"/>
        <v>0</v>
      </c>
      <c r="AC300" s="706"/>
      <c r="AD300" s="373">
        <f t="shared" si="170"/>
        <v>0</v>
      </c>
      <c r="AE300" s="373">
        <f t="shared" si="171"/>
        <v>0</v>
      </c>
      <c r="AF300" s="325"/>
    </row>
    <row r="301" spans="1:32">
      <c r="A301" s="677"/>
      <c r="B301" s="665"/>
      <c r="C301" s="320"/>
      <c r="D301" s="367" t="str">
        <f>IF(ISNUMBER($A301),(VLOOKUP($A301,'DE MUTCD Signing Items'!$A$4:$F$2060,2,FALSE)),IF(ISTEXT($A301),(VLOOKUP($A301,'DE MUTCD Signing Items'!$A$4:$F$2060,2,FALSE))," "))</f>
        <v xml:space="preserve"> </v>
      </c>
      <c r="E301" s="321"/>
      <c r="F301" s="367" t="str">
        <f>IF(ISNUMBER($A301),(VLOOKUP($A301,'DE MUTCD Signing Items'!$A$4:$F$2060,3,FALSE)),IF(ISTEXT($A301),(VLOOKUP($A301,'DE MUTCD Signing Items'!$A$4:$F$2060,3,FALSE))," "))</f>
        <v xml:space="preserve"> </v>
      </c>
      <c r="G301" s="548" t="str">
        <f>IF(ISNUMBER($A301),(VLOOKUP($A301,'DE MUTCD Signing Items'!$A$4:$F$2060,4,FALSE)),IF(ISTEXT($A301),(VLOOKUP($A301,'DE MUTCD Signing Items'!$A$4:$F$2060,4,FALSE))," "))</f>
        <v xml:space="preserve"> </v>
      </c>
      <c r="H301" s="548" t="str">
        <f>IF(ISNUMBER($A301),(VLOOKUP($A301,'DE MUTCD Signing Items'!$A$4:$F$2060,5,FALSE)),IF(ISTEXT($A301),(VLOOKUP($A301,'DE MUTCD Signing Items'!$A$4:$F$2060,5,FALSE))," "))</f>
        <v xml:space="preserve"> </v>
      </c>
      <c r="I301" s="558" t="str">
        <f>IF(ISNUMBER($A301),(VLOOKUP($A301,'DE MUTCD Signing Items'!$A$4:$F$2060,6,FALSE)),IF(ISTEXT($A301),(VLOOKUP($A301,'DE MUTCD Signing Items'!$A$4:$F$2060,6,FALSE))," "))</f>
        <v xml:space="preserve"> </v>
      </c>
      <c r="J301" s="318" t="e">
        <f t="shared" si="159"/>
        <v>#VALUE!</v>
      </c>
      <c r="K301" s="369" t="str">
        <f t="shared" si="160"/>
        <v/>
      </c>
      <c r="L301" s="322"/>
      <c r="M301" s="318" t="b">
        <f t="shared" si="161"/>
        <v>0</v>
      </c>
      <c r="N301" s="373">
        <f t="shared" si="142"/>
        <v>0</v>
      </c>
      <c r="O301" s="372"/>
      <c r="P301" s="371">
        <f t="shared" si="143"/>
        <v>0</v>
      </c>
      <c r="Q301" s="323"/>
      <c r="R301" s="318" t="b">
        <f t="shared" si="162"/>
        <v>0</v>
      </c>
      <c r="S301" s="318">
        <f t="shared" si="163"/>
        <v>0</v>
      </c>
      <c r="T301" s="324">
        <f t="shared" si="146"/>
        <v>0</v>
      </c>
      <c r="U301" s="324">
        <f t="shared" si="147"/>
        <v>0</v>
      </c>
      <c r="V301" s="376" t="str">
        <f t="shared" si="164"/>
        <v/>
      </c>
      <c r="W301" s="376" t="str">
        <f t="shared" si="165"/>
        <v/>
      </c>
      <c r="X301" s="323"/>
      <c r="Y301" s="318">
        <f t="shared" si="166"/>
        <v>0</v>
      </c>
      <c r="Z301" s="318">
        <f t="shared" si="167"/>
        <v>0</v>
      </c>
      <c r="AA301" s="318">
        <f t="shared" si="168"/>
        <v>0</v>
      </c>
      <c r="AB301" s="371">
        <f t="shared" si="169"/>
        <v>0</v>
      </c>
      <c r="AC301" s="706"/>
      <c r="AD301" s="373">
        <f t="shared" si="170"/>
        <v>0</v>
      </c>
      <c r="AE301" s="373">
        <f t="shared" si="171"/>
        <v>0</v>
      </c>
      <c r="AF301" s="325"/>
    </row>
    <row r="302" spans="1:32">
      <c r="A302" s="677"/>
      <c r="B302" s="665"/>
      <c r="C302" s="320"/>
      <c r="D302" s="367" t="str">
        <f>IF(ISNUMBER($A302),(VLOOKUP($A302,'DE MUTCD Signing Items'!$A$4:$F$2060,2,FALSE)),IF(ISTEXT($A302),(VLOOKUP($A302,'DE MUTCD Signing Items'!$A$4:$F$2060,2,FALSE))," "))</f>
        <v xml:space="preserve"> </v>
      </c>
      <c r="E302" s="321"/>
      <c r="F302" s="367" t="str">
        <f>IF(ISNUMBER($A302),(VLOOKUP($A302,'DE MUTCD Signing Items'!$A$4:$F$2060,3,FALSE)),IF(ISTEXT($A302),(VLOOKUP($A302,'DE MUTCD Signing Items'!$A$4:$F$2060,3,FALSE))," "))</f>
        <v xml:space="preserve"> </v>
      </c>
      <c r="G302" s="548" t="str">
        <f>IF(ISNUMBER($A302),(VLOOKUP($A302,'DE MUTCD Signing Items'!$A$4:$F$2060,4,FALSE)),IF(ISTEXT($A302),(VLOOKUP($A302,'DE MUTCD Signing Items'!$A$4:$F$2060,4,FALSE))," "))</f>
        <v xml:space="preserve"> </v>
      </c>
      <c r="H302" s="548" t="str">
        <f>IF(ISNUMBER($A302),(VLOOKUP($A302,'DE MUTCD Signing Items'!$A$4:$F$2060,5,FALSE)),IF(ISTEXT($A302),(VLOOKUP($A302,'DE MUTCD Signing Items'!$A$4:$F$2060,5,FALSE))," "))</f>
        <v xml:space="preserve"> </v>
      </c>
      <c r="I302" s="558" t="str">
        <f>IF(ISNUMBER($A302),(VLOOKUP($A302,'DE MUTCD Signing Items'!$A$4:$F$2060,6,FALSE)),IF(ISTEXT($A302),(VLOOKUP($A302,'DE MUTCD Signing Items'!$A$4:$F$2060,6,FALSE))," "))</f>
        <v xml:space="preserve"> </v>
      </c>
      <c r="J302" s="318" t="e">
        <f t="shared" si="159"/>
        <v>#VALUE!</v>
      </c>
      <c r="K302" s="369" t="str">
        <f t="shared" si="160"/>
        <v/>
      </c>
      <c r="L302" s="322"/>
      <c r="M302" s="318" t="b">
        <f t="shared" si="161"/>
        <v>0</v>
      </c>
      <c r="N302" s="373">
        <f t="shared" si="142"/>
        <v>0</v>
      </c>
      <c r="O302" s="372"/>
      <c r="P302" s="371">
        <f t="shared" si="143"/>
        <v>0</v>
      </c>
      <c r="Q302" s="323"/>
      <c r="R302" s="318" t="b">
        <f t="shared" si="162"/>
        <v>0</v>
      </c>
      <c r="S302" s="318">
        <f t="shared" si="163"/>
        <v>0</v>
      </c>
      <c r="T302" s="324">
        <f t="shared" si="146"/>
        <v>0</v>
      </c>
      <c r="U302" s="324">
        <f t="shared" si="147"/>
        <v>0</v>
      </c>
      <c r="V302" s="376" t="str">
        <f t="shared" si="164"/>
        <v/>
      </c>
      <c r="W302" s="376" t="str">
        <f t="shared" si="165"/>
        <v/>
      </c>
      <c r="X302" s="323"/>
      <c r="Y302" s="318">
        <f t="shared" si="166"/>
        <v>0</v>
      </c>
      <c r="Z302" s="318">
        <f t="shared" si="167"/>
        <v>0</v>
      </c>
      <c r="AA302" s="318">
        <f t="shared" si="168"/>
        <v>0</v>
      </c>
      <c r="AB302" s="371">
        <f t="shared" si="169"/>
        <v>0</v>
      </c>
      <c r="AC302" s="706"/>
      <c r="AD302" s="373">
        <f t="shared" si="170"/>
        <v>0</v>
      </c>
      <c r="AE302" s="373">
        <f t="shared" si="171"/>
        <v>0</v>
      </c>
      <c r="AF302" s="325"/>
    </row>
    <row r="303" spans="1:32">
      <c r="A303" s="677"/>
      <c r="B303" s="665"/>
      <c r="C303" s="320"/>
      <c r="D303" s="367" t="str">
        <f>IF(ISNUMBER($A303),(VLOOKUP($A303,'DE MUTCD Signing Items'!$A$4:$F$2060,2,FALSE)),IF(ISTEXT($A303),(VLOOKUP($A303,'DE MUTCD Signing Items'!$A$4:$F$2060,2,FALSE))," "))</f>
        <v xml:space="preserve"> </v>
      </c>
      <c r="E303" s="321"/>
      <c r="F303" s="367" t="str">
        <f>IF(ISNUMBER($A303),(VLOOKUP($A303,'DE MUTCD Signing Items'!$A$4:$F$2060,3,FALSE)),IF(ISTEXT($A303),(VLOOKUP($A303,'DE MUTCD Signing Items'!$A$4:$F$2060,3,FALSE))," "))</f>
        <v xml:space="preserve"> </v>
      </c>
      <c r="G303" s="548" t="str">
        <f>IF(ISNUMBER($A303),(VLOOKUP($A303,'DE MUTCD Signing Items'!$A$4:$F$2060,4,FALSE)),IF(ISTEXT($A303),(VLOOKUP($A303,'DE MUTCD Signing Items'!$A$4:$F$2060,4,FALSE))," "))</f>
        <v xml:space="preserve"> </v>
      </c>
      <c r="H303" s="548" t="str">
        <f>IF(ISNUMBER($A303),(VLOOKUP($A303,'DE MUTCD Signing Items'!$A$4:$F$2060,5,FALSE)),IF(ISTEXT($A303),(VLOOKUP($A303,'DE MUTCD Signing Items'!$A$4:$F$2060,5,FALSE))," "))</f>
        <v xml:space="preserve"> </v>
      </c>
      <c r="I303" s="558" t="str">
        <f>IF(ISNUMBER($A303),(VLOOKUP($A303,'DE MUTCD Signing Items'!$A$4:$F$2060,6,FALSE)),IF(ISTEXT($A303),(VLOOKUP($A303,'DE MUTCD Signing Items'!$A$4:$F$2060,6,FALSE))," "))</f>
        <v xml:space="preserve"> </v>
      </c>
      <c r="J303" s="318" t="e">
        <f t="shared" si="159"/>
        <v>#VALUE!</v>
      </c>
      <c r="K303" s="369" t="str">
        <f t="shared" si="160"/>
        <v/>
      </c>
      <c r="L303" s="322"/>
      <c r="M303" s="318" t="b">
        <f t="shared" si="161"/>
        <v>0</v>
      </c>
      <c r="N303" s="373">
        <f t="shared" si="142"/>
        <v>0</v>
      </c>
      <c r="O303" s="372"/>
      <c r="P303" s="371">
        <f t="shared" si="143"/>
        <v>0</v>
      </c>
      <c r="Q303" s="323"/>
      <c r="R303" s="318" t="b">
        <f t="shared" si="162"/>
        <v>0</v>
      </c>
      <c r="S303" s="318">
        <f t="shared" si="163"/>
        <v>0</v>
      </c>
      <c r="T303" s="324">
        <f t="shared" si="146"/>
        <v>0</v>
      </c>
      <c r="U303" s="324">
        <f t="shared" si="147"/>
        <v>0</v>
      </c>
      <c r="V303" s="376" t="str">
        <f t="shared" si="164"/>
        <v/>
      </c>
      <c r="W303" s="376" t="str">
        <f t="shared" si="165"/>
        <v/>
      </c>
      <c r="X303" s="323"/>
      <c r="Y303" s="318">
        <f t="shared" si="166"/>
        <v>0</v>
      </c>
      <c r="Z303" s="318">
        <f t="shared" si="167"/>
        <v>0</v>
      </c>
      <c r="AA303" s="318">
        <f t="shared" si="168"/>
        <v>0</v>
      </c>
      <c r="AB303" s="371">
        <f t="shared" si="169"/>
        <v>0</v>
      </c>
      <c r="AC303" s="706"/>
      <c r="AD303" s="373">
        <f t="shared" si="170"/>
        <v>0</v>
      </c>
      <c r="AE303" s="373">
        <f t="shared" si="171"/>
        <v>0</v>
      </c>
      <c r="AF303" s="325"/>
    </row>
    <row r="304" spans="1:32">
      <c r="A304" s="677"/>
      <c r="B304" s="665"/>
      <c r="C304" s="320"/>
      <c r="D304" s="367" t="str">
        <f>IF(ISNUMBER($A304),(VLOOKUP($A304,'DE MUTCD Signing Items'!$A$4:$F$2060,2,FALSE)),IF(ISTEXT($A304),(VLOOKUP($A304,'DE MUTCD Signing Items'!$A$4:$F$2060,2,FALSE))," "))</f>
        <v xml:space="preserve"> </v>
      </c>
      <c r="E304" s="321"/>
      <c r="F304" s="367" t="str">
        <f>IF(ISNUMBER($A304),(VLOOKUP($A304,'DE MUTCD Signing Items'!$A$4:$F$2060,3,FALSE)),IF(ISTEXT($A304),(VLOOKUP($A304,'DE MUTCD Signing Items'!$A$4:$F$2060,3,FALSE))," "))</f>
        <v xml:space="preserve"> </v>
      </c>
      <c r="G304" s="548" t="str">
        <f>IF(ISNUMBER($A304),(VLOOKUP($A304,'DE MUTCD Signing Items'!$A$4:$F$2060,4,FALSE)),IF(ISTEXT($A304),(VLOOKUP($A304,'DE MUTCD Signing Items'!$A$4:$F$2060,4,FALSE))," "))</f>
        <v xml:space="preserve"> </v>
      </c>
      <c r="H304" s="548" t="str">
        <f>IF(ISNUMBER($A304),(VLOOKUP($A304,'DE MUTCD Signing Items'!$A$4:$F$2060,5,FALSE)),IF(ISTEXT($A304),(VLOOKUP($A304,'DE MUTCD Signing Items'!$A$4:$F$2060,5,FALSE))," "))</f>
        <v xml:space="preserve"> </v>
      </c>
      <c r="I304" s="558" t="str">
        <f>IF(ISNUMBER($A304),(VLOOKUP($A304,'DE MUTCD Signing Items'!$A$4:$F$2060,6,FALSE)),IF(ISTEXT($A304),(VLOOKUP($A304,'DE MUTCD Signing Items'!$A$4:$F$2060,6,FALSE))," "))</f>
        <v xml:space="preserve"> </v>
      </c>
      <c r="J304" s="318" t="e">
        <f t="shared" si="159"/>
        <v>#VALUE!</v>
      </c>
      <c r="K304" s="369" t="str">
        <f t="shared" si="160"/>
        <v/>
      </c>
      <c r="L304" s="322"/>
      <c r="M304" s="318" t="b">
        <f t="shared" si="161"/>
        <v>0</v>
      </c>
      <c r="N304" s="373">
        <f t="shared" si="142"/>
        <v>0</v>
      </c>
      <c r="O304" s="372"/>
      <c r="P304" s="371">
        <f t="shared" si="143"/>
        <v>0</v>
      </c>
      <c r="Q304" s="323"/>
      <c r="R304" s="318" t="b">
        <f t="shared" si="162"/>
        <v>0</v>
      </c>
      <c r="S304" s="318">
        <f t="shared" si="163"/>
        <v>0</v>
      </c>
      <c r="T304" s="324">
        <f t="shared" si="146"/>
        <v>0</v>
      </c>
      <c r="U304" s="324">
        <f t="shared" si="147"/>
        <v>0</v>
      </c>
      <c r="V304" s="376" t="str">
        <f t="shared" si="164"/>
        <v/>
      </c>
      <c r="W304" s="376" t="str">
        <f t="shared" si="165"/>
        <v/>
      </c>
      <c r="X304" s="323"/>
      <c r="Y304" s="318">
        <f t="shared" si="166"/>
        <v>0</v>
      </c>
      <c r="Z304" s="318">
        <f t="shared" si="167"/>
        <v>0</v>
      </c>
      <c r="AA304" s="318">
        <f t="shared" si="168"/>
        <v>0</v>
      </c>
      <c r="AB304" s="371">
        <f t="shared" si="169"/>
        <v>0</v>
      </c>
      <c r="AC304" s="706"/>
      <c r="AD304" s="373">
        <f t="shared" si="170"/>
        <v>0</v>
      </c>
      <c r="AE304" s="373">
        <f t="shared" si="171"/>
        <v>0</v>
      </c>
      <c r="AF304" s="325"/>
    </row>
    <row r="305" spans="1:32">
      <c r="A305" s="677"/>
      <c r="B305" s="665"/>
      <c r="C305" s="320"/>
      <c r="D305" s="367" t="str">
        <f>IF(ISNUMBER($A305),(VLOOKUP($A305,'DE MUTCD Signing Items'!$A$4:$F$2060,2,FALSE)),IF(ISTEXT($A305),(VLOOKUP($A305,'DE MUTCD Signing Items'!$A$4:$F$2060,2,FALSE))," "))</f>
        <v xml:space="preserve"> </v>
      </c>
      <c r="E305" s="321"/>
      <c r="F305" s="367" t="str">
        <f>IF(ISNUMBER($A305),(VLOOKUP($A305,'DE MUTCD Signing Items'!$A$4:$F$2060,3,FALSE)),IF(ISTEXT($A305),(VLOOKUP($A305,'DE MUTCD Signing Items'!$A$4:$F$2060,3,FALSE))," "))</f>
        <v xml:space="preserve"> </v>
      </c>
      <c r="G305" s="548" t="str">
        <f>IF(ISNUMBER($A305),(VLOOKUP($A305,'DE MUTCD Signing Items'!$A$4:$F$2060,4,FALSE)),IF(ISTEXT($A305),(VLOOKUP($A305,'DE MUTCD Signing Items'!$A$4:$F$2060,4,FALSE))," "))</f>
        <v xml:space="preserve"> </v>
      </c>
      <c r="H305" s="548" t="str">
        <f>IF(ISNUMBER($A305),(VLOOKUP($A305,'DE MUTCD Signing Items'!$A$4:$F$2060,5,FALSE)),IF(ISTEXT($A305),(VLOOKUP($A305,'DE MUTCD Signing Items'!$A$4:$F$2060,5,FALSE))," "))</f>
        <v xml:space="preserve"> </v>
      </c>
      <c r="I305" s="558" t="str">
        <f>IF(ISNUMBER($A305),(VLOOKUP($A305,'DE MUTCD Signing Items'!$A$4:$F$2060,6,FALSE)),IF(ISTEXT($A305),(VLOOKUP($A305,'DE MUTCD Signing Items'!$A$4:$F$2060,6,FALSE))," "))</f>
        <v xml:space="preserve"> </v>
      </c>
      <c r="J305" s="318" t="e">
        <f t="shared" si="159"/>
        <v>#VALUE!</v>
      </c>
      <c r="K305" s="369" t="str">
        <f t="shared" si="160"/>
        <v/>
      </c>
      <c r="L305" s="322"/>
      <c r="M305" s="318" t="b">
        <f t="shared" si="161"/>
        <v>0</v>
      </c>
      <c r="N305" s="373">
        <f t="shared" si="142"/>
        <v>0</v>
      </c>
      <c r="O305" s="372"/>
      <c r="P305" s="371">
        <f t="shared" si="143"/>
        <v>0</v>
      </c>
      <c r="Q305" s="323"/>
      <c r="R305" s="318" t="b">
        <f t="shared" si="162"/>
        <v>0</v>
      </c>
      <c r="S305" s="318">
        <f t="shared" si="163"/>
        <v>0</v>
      </c>
      <c r="T305" s="324">
        <f t="shared" si="146"/>
        <v>0</v>
      </c>
      <c r="U305" s="324">
        <f t="shared" si="147"/>
        <v>0</v>
      </c>
      <c r="V305" s="376" t="str">
        <f t="shared" si="164"/>
        <v/>
      </c>
      <c r="W305" s="376" t="str">
        <f t="shared" si="165"/>
        <v/>
      </c>
      <c r="X305" s="323"/>
      <c r="Y305" s="318">
        <f t="shared" si="166"/>
        <v>0</v>
      </c>
      <c r="Z305" s="318">
        <f t="shared" si="167"/>
        <v>0</v>
      </c>
      <c r="AA305" s="318">
        <f t="shared" si="168"/>
        <v>0</v>
      </c>
      <c r="AB305" s="371">
        <f t="shared" si="169"/>
        <v>0</v>
      </c>
      <c r="AC305" s="706"/>
      <c r="AD305" s="373">
        <f t="shared" si="170"/>
        <v>0</v>
      </c>
      <c r="AE305" s="373">
        <f t="shared" si="171"/>
        <v>0</v>
      </c>
      <c r="AF305" s="325"/>
    </row>
    <row r="306" spans="1:32">
      <c r="A306" s="677"/>
      <c r="B306" s="665"/>
      <c r="C306" s="320"/>
      <c r="D306" s="367" t="str">
        <f>IF(ISNUMBER($A306),(VLOOKUP($A306,'DE MUTCD Signing Items'!$A$4:$F$2060,2,FALSE)),IF(ISTEXT($A306),(VLOOKUP($A306,'DE MUTCD Signing Items'!$A$4:$F$2060,2,FALSE))," "))</f>
        <v xml:space="preserve"> </v>
      </c>
      <c r="E306" s="321"/>
      <c r="F306" s="367" t="str">
        <f>IF(ISNUMBER($A306),(VLOOKUP($A306,'DE MUTCD Signing Items'!$A$4:$F$2060,3,FALSE)),IF(ISTEXT($A306),(VLOOKUP($A306,'DE MUTCD Signing Items'!$A$4:$F$2060,3,FALSE))," "))</f>
        <v xml:space="preserve"> </v>
      </c>
      <c r="G306" s="548" t="str">
        <f>IF(ISNUMBER($A306),(VLOOKUP($A306,'DE MUTCD Signing Items'!$A$4:$F$2060,4,FALSE)),IF(ISTEXT($A306),(VLOOKUP($A306,'DE MUTCD Signing Items'!$A$4:$F$2060,4,FALSE))," "))</f>
        <v xml:space="preserve"> </v>
      </c>
      <c r="H306" s="548" t="str">
        <f>IF(ISNUMBER($A306),(VLOOKUP($A306,'DE MUTCD Signing Items'!$A$4:$F$2060,5,FALSE)),IF(ISTEXT($A306),(VLOOKUP($A306,'DE MUTCD Signing Items'!$A$4:$F$2060,5,FALSE))," "))</f>
        <v xml:space="preserve"> </v>
      </c>
      <c r="I306" s="558" t="str">
        <f>IF(ISNUMBER($A306),(VLOOKUP($A306,'DE MUTCD Signing Items'!$A$4:$F$2060,6,FALSE)),IF(ISTEXT($A306),(VLOOKUP($A306,'DE MUTCD Signing Items'!$A$4:$F$2060,6,FALSE))," "))</f>
        <v xml:space="preserve"> </v>
      </c>
      <c r="J306" s="318" t="e">
        <f t="shared" si="159"/>
        <v>#VALUE!</v>
      </c>
      <c r="K306" s="369" t="str">
        <f t="shared" si="160"/>
        <v/>
      </c>
      <c r="L306" s="322"/>
      <c r="M306" s="318" t="b">
        <f t="shared" si="161"/>
        <v>0</v>
      </c>
      <c r="N306" s="373">
        <f t="shared" si="142"/>
        <v>0</v>
      </c>
      <c r="O306" s="372"/>
      <c r="P306" s="371">
        <f t="shared" si="143"/>
        <v>0</v>
      </c>
      <c r="Q306" s="323"/>
      <c r="R306" s="318" t="b">
        <f t="shared" si="162"/>
        <v>0</v>
      </c>
      <c r="S306" s="318">
        <f t="shared" si="163"/>
        <v>0</v>
      </c>
      <c r="T306" s="324">
        <f t="shared" si="146"/>
        <v>0</v>
      </c>
      <c r="U306" s="324">
        <f t="shared" si="147"/>
        <v>0</v>
      </c>
      <c r="V306" s="376" t="str">
        <f t="shared" si="164"/>
        <v/>
      </c>
      <c r="W306" s="376" t="str">
        <f t="shared" si="165"/>
        <v/>
      </c>
      <c r="X306" s="323"/>
      <c r="Y306" s="318">
        <f t="shared" si="166"/>
        <v>0</v>
      </c>
      <c r="Z306" s="318">
        <f t="shared" si="167"/>
        <v>0</v>
      </c>
      <c r="AA306" s="318">
        <f t="shared" si="168"/>
        <v>0</v>
      </c>
      <c r="AB306" s="371">
        <f t="shared" si="169"/>
        <v>0</v>
      </c>
      <c r="AC306" s="706"/>
      <c r="AD306" s="373">
        <f t="shared" si="170"/>
        <v>0</v>
      </c>
      <c r="AE306" s="373">
        <f t="shared" si="171"/>
        <v>0</v>
      </c>
      <c r="AF306" s="325"/>
    </row>
    <row r="307" spans="1:32">
      <c r="A307" s="677"/>
      <c r="B307" s="665"/>
      <c r="C307" s="320"/>
      <c r="D307" s="367" t="str">
        <f>IF(ISNUMBER($A307),(VLOOKUP($A307,'DE MUTCD Signing Items'!$A$4:$F$2060,2,FALSE)),IF(ISTEXT($A307),(VLOOKUP($A307,'DE MUTCD Signing Items'!$A$4:$F$2060,2,FALSE))," "))</f>
        <v xml:space="preserve"> </v>
      </c>
      <c r="E307" s="321"/>
      <c r="F307" s="367" t="str">
        <f>IF(ISNUMBER($A307),(VLOOKUP($A307,'DE MUTCD Signing Items'!$A$4:$F$2060,3,FALSE)),IF(ISTEXT($A307),(VLOOKUP($A307,'DE MUTCD Signing Items'!$A$4:$F$2060,3,FALSE))," "))</f>
        <v xml:space="preserve"> </v>
      </c>
      <c r="G307" s="548" t="str">
        <f>IF(ISNUMBER($A307),(VLOOKUP($A307,'DE MUTCD Signing Items'!$A$4:$F$2060,4,FALSE)),IF(ISTEXT($A307),(VLOOKUP($A307,'DE MUTCD Signing Items'!$A$4:$F$2060,4,FALSE))," "))</f>
        <v xml:space="preserve"> </v>
      </c>
      <c r="H307" s="548" t="str">
        <f>IF(ISNUMBER($A307),(VLOOKUP($A307,'DE MUTCD Signing Items'!$A$4:$F$2060,5,FALSE)),IF(ISTEXT($A307),(VLOOKUP($A307,'DE MUTCD Signing Items'!$A$4:$F$2060,5,FALSE))," "))</f>
        <v xml:space="preserve"> </v>
      </c>
      <c r="I307" s="558" t="str">
        <f>IF(ISNUMBER($A307),(VLOOKUP($A307,'DE MUTCD Signing Items'!$A$4:$F$2060,6,FALSE)),IF(ISTEXT($A307),(VLOOKUP($A307,'DE MUTCD Signing Items'!$A$4:$F$2060,6,FALSE))," "))</f>
        <v xml:space="preserve"> </v>
      </c>
      <c r="J307" s="318" t="e">
        <f t="shared" si="159"/>
        <v>#VALUE!</v>
      </c>
      <c r="K307" s="369" t="str">
        <f t="shared" si="160"/>
        <v/>
      </c>
      <c r="L307" s="322"/>
      <c r="M307" s="318" t="b">
        <f t="shared" si="161"/>
        <v>0</v>
      </c>
      <c r="N307" s="373">
        <f t="shared" si="142"/>
        <v>0</v>
      </c>
      <c r="O307" s="372"/>
      <c r="P307" s="371">
        <f t="shared" si="143"/>
        <v>0</v>
      </c>
      <c r="Q307" s="323"/>
      <c r="R307" s="318" t="b">
        <f t="shared" si="162"/>
        <v>0</v>
      </c>
      <c r="S307" s="318">
        <f t="shared" si="163"/>
        <v>0</v>
      </c>
      <c r="T307" s="324">
        <f t="shared" si="146"/>
        <v>0</v>
      </c>
      <c r="U307" s="324">
        <f t="shared" si="147"/>
        <v>0</v>
      </c>
      <c r="V307" s="376" t="str">
        <f t="shared" si="164"/>
        <v/>
      </c>
      <c r="W307" s="376" t="str">
        <f t="shared" si="165"/>
        <v/>
      </c>
      <c r="X307" s="323"/>
      <c r="Y307" s="318">
        <f t="shared" si="166"/>
        <v>0</v>
      </c>
      <c r="Z307" s="318">
        <f t="shared" si="167"/>
        <v>0</v>
      </c>
      <c r="AA307" s="318">
        <f t="shared" si="168"/>
        <v>0</v>
      </c>
      <c r="AB307" s="371">
        <f t="shared" si="169"/>
        <v>0</v>
      </c>
      <c r="AC307" s="706"/>
      <c r="AD307" s="373">
        <f t="shared" si="170"/>
        <v>0</v>
      </c>
      <c r="AE307" s="373">
        <f t="shared" si="171"/>
        <v>0</v>
      </c>
      <c r="AF307" s="325"/>
    </row>
    <row r="308" spans="1:32">
      <c r="A308" s="677"/>
      <c r="B308" s="665"/>
      <c r="C308" s="320"/>
      <c r="D308" s="367" t="str">
        <f>IF(ISNUMBER($A308),(VLOOKUP($A308,'DE MUTCD Signing Items'!$A$4:$F$2060,2,FALSE)),IF(ISTEXT($A308),(VLOOKUP($A308,'DE MUTCD Signing Items'!$A$4:$F$2060,2,FALSE))," "))</f>
        <v xml:space="preserve"> </v>
      </c>
      <c r="E308" s="321"/>
      <c r="F308" s="367" t="str">
        <f>IF(ISNUMBER($A308),(VLOOKUP($A308,'DE MUTCD Signing Items'!$A$4:$F$2060,3,FALSE)),IF(ISTEXT($A308),(VLOOKUP($A308,'DE MUTCD Signing Items'!$A$4:$F$2060,3,FALSE))," "))</f>
        <v xml:space="preserve"> </v>
      </c>
      <c r="G308" s="548" t="str">
        <f>IF(ISNUMBER($A308),(VLOOKUP($A308,'DE MUTCD Signing Items'!$A$4:$F$2060,4,FALSE)),IF(ISTEXT($A308),(VLOOKUP($A308,'DE MUTCD Signing Items'!$A$4:$F$2060,4,FALSE))," "))</f>
        <v xml:space="preserve"> </v>
      </c>
      <c r="H308" s="548" t="str">
        <f>IF(ISNUMBER($A308),(VLOOKUP($A308,'DE MUTCD Signing Items'!$A$4:$F$2060,5,FALSE)),IF(ISTEXT($A308),(VLOOKUP($A308,'DE MUTCD Signing Items'!$A$4:$F$2060,5,FALSE))," "))</f>
        <v xml:space="preserve"> </v>
      </c>
      <c r="I308" s="558" t="str">
        <f>IF(ISNUMBER($A308),(VLOOKUP($A308,'DE MUTCD Signing Items'!$A$4:$F$2060,6,FALSE)),IF(ISTEXT($A308),(VLOOKUP($A308,'DE MUTCD Signing Items'!$A$4:$F$2060,6,FALSE))," "))</f>
        <v xml:space="preserve"> </v>
      </c>
      <c r="J308" s="318" t="e">
        <f t="shared" si="159"/>
        <v>#VALUE!</v>
      </c>
      <c r="K308" s="369" t="str">
        <f t="shared" si="160"/>
        <v/>
      </c>
      <c r="L308" s="322"/>
      <c r="M308" s="318" t="b">
        <f t="shared" si="161"/>
        <v>0</v>
      </c>
      <c r="N308" s="373">
        <f t="shared" si="142"/>
        <v>0</v>
      </c>
      <c r="O308" s="372"/>
      <c r="P308" s="371">
        <f t="shared" si="143"/>
        <v>0</v>
      </c>
      <c r="Q308" s="323"/>
      <c r="R308" s="318" t="b">
        <f t="shared" si="162"/>
        <v>0</v>
      </c>
      <c r="S308" s="318">
        <f t="shared" si="163"/>
        <v>0</v>
      </c>
      <c r="T308" s="324">
        <f t="shared" si="146"/>
        <v>0</v>
      </c>
      <c r="U308" s="324">
        <f t="shared" si="147"/>
        <v>0</v>
      </c>
      <c r="V308" s="376" t="str">
        <f t="shared" si="164"/>
        <v/>
      </c>
      <c r="W308" s="376" t="str">
        <f t="shared" si="165"/>
        <v/>
      </c>
      <c r="X308" s="323"/>
      <c r="Y308" s="318">
        <f t="shared" si="166"/>
        <v>0</v>
      </c>
      <c r="Z308" s="318">
        <f t="shared" si="167"/>
        <v>0</v>
      </c>
      <c r="AA308" s="318">
        <f t="shared" si="168"/>
        <v>0</v>
      </c>
      <c r="AB308" s="371">
        <f t="shared" si="169"/>
        <v>0</v>
      </c>
      <c r="AC308" s="706"/>
      <c r="AD308" s="373">
        <f t="shared" si="170"/>
        <v>0</v>
      </c>
      <c r="AE308" s="373">
        <f t="shared" si="171"/>
        <v>0</v>
      </c>
      <c r="AF308" s="325"/>
    </row>
    <row r="309" spans="1:32">
      <c r="A309" s="677"/>
      <c r="B309" s="665"/>
      <c r="C309" s="320"/>
      <c r="D309" s="367" t="str">
        <f>IF(ISNUMBER($A309),(VLOOKUP($A309,'DE MUTCD Signing Items'!$A$4:$F$2060,2,FALSE)),IF(ISTEXT($A309),(VLOOKUP($A309,'DE MUTCD Signing Items'!$A$4:$F$2060,2,FALSE))," "))</f>
        <v xml:space="preserve"> </v>
      </c>
      <c r="E309" s="321"/>
      <c r="F309" s="367" t="str">
        <f>IF(ISNUMBER($A309),(VLOOKUP($A309,'DE MUTCD Signing Items'!$A$4:$F$2060,3,FALSE)),IF(ISTEXT($A309),(VLOOKUP($A309,'DE MUTCD Signing Items'!$A$4:$F$2060,3,FALSE))," "))</f>
        <v xml:space="preserve"> </v>
      </c>
      <c r="G309" s="548" t="str">
        <f>IF(ISNUMBER($A309),(VLOOKUP($A309,'DE MUTCD Signing Items'!$A$4:$F$2060,4,FALSE)),IF(ISTEXT($A309),(VLOOKUP($A309,'DE MUTCD Signing Items'!$A$4:$F$2060,4,FALSE))," "))</f>
        <v xml:space="preserve"> </v>
      </c>
      <c r="H309" s="548" t="str">
        <f>IF(ISNUMBER($A309),(VLOOKUP($A309,'DE MUTCD Signing Items'!$A$4:$F$2060,5,FALSE)),IF(ISTEXT($A309),(VLOOKUP($A309,'DE MUTCD Signing Items'!$A$4:$F$2060,5,FALSE))," "))</f>
        <v xml:space="preserve"> </v>
      </c>
      <c r="I309" s="558" t="str">
        <f>IF(ISNUMBER($A309),(VLOOKUP($A309,'DE MUTCD Signing Items'!$A$4:$F$2060,6,FALSE)),IF(ISTEXT($A309),(VLOOKUP($A309,'DE MUTCD Signing Items'!$A$4:$F$2060,6,FALSE))," "))</f>
        <v xml:space="preserve"> </v>
      </c>
      <c r="J309" s="318" t="e">
        <f t="shared" si="159"/>
        <v>#VALUE!</v>
      </c>
      <c r="K309" s="369" t="str">
        <f t="shared" si="160"/>
        <v/>
      </c>
      <c r="L309" s="322"/>
      <c r="M309" s="318" t="b">
        <f t="shared" si="161"/>
        <v>0</v>
      </c>
      <c r="N309" s="373">
        <f t="shared" si="142"/>
        <v>0</v>
      </c>
      <c r="O309" s="372"/>
      <c r="P309" s="371">
        <f t="shared" si="143"/>
        <v>0</v>
      </c>
      <c r="Q309" s="323"/>
      <c r="R309" s="318" t="b">
        <f t="shared" si="162"/>
        <v>0</v>
      </c>
      <c r="S309" s="318">
        <f t="shared" si="163"/>
        <v>0</v>
      </c>
      <c r="T309" s="324">
        <f t="shared" si="146"/>
        <v>0</v>
      </c>
      <c r="U309" s="324">
        <f t="shared" si="147"/>
        <v>0</v>
      </c>
      <c r="V309" s="376" t="str">
        <f t="shared" si="164"/>
        <v/>
      </c>
      <c r="W309" s="376" t="str">
        <f t="shared" si="165"/>
        <v/>
      </c>
      <c r="X309" s="323"/>
      <c r="Y309" s="318">
        <f t="shared" si="166"/>
        <v>0</v>
      </c>
      <c r="Z309" s="318">
        <f t="shared" si="167"/>
        <v>0</v>
      </c>
      <c r="AA309" s="318">
        <f t="shared" si="168"/>
        <v>0</v>
      </c>
      <c r="AB309" s="371">
        <f t="shared" si="169"/>
        <v>0</v>
      </c>
      <c r="AC309" s="706"/>
      <c r="AD309" s="373">
        <f t="shared" si="170"/>
        <v>0</v>
      </c>
      <c r="AE309" s="373">
        <f t="shared" si="171"/>
        <v>0</v>
      </c>
      <c r="AF309" s="325"/>
    </row>
    <row r="310" spans="1:32">
      <c r="A310" s="677"/>
      <c r="B310" s="665"/>
      <c r="C310" s="320"/>
      <c r="D310" s="367" t="str">
        <f>IF(ISNUMBER($A310),(VLOOKUP($A310,'DE MUTCD Signing Items'!$A$4:$F$2060,2,FALSE)),IF(ISTEXT($A310),(VLOOKUP($A310,'DE MUTCD Signing Items'!$A$4:$F$2060,2,FALSE))," "))</f>
        <v xml:space="preserve"> </v>
      </c>
      <c r="E310" s="321"/>
      <c r="F310" s="367" t="str">
        <f>IF(ISNUMBER($A310),(VLOOKUP($A310,'DE MUTCD Signing Items'!$A$4:$F$2060,3,FALSE)),IF(ISTEXT($A310),(VLOOKUP($A310,'DE MUTCD Signing Items'!$A$4:$F$2060,3,FALSE))," "))</f>
        <v xml:space="preserve"> </v>
      </c>
      <c r="G310" s="548" t="str">
        <f>IF(ISNUMBER($A310),(VLOOKUP($A310,'DE MUTCD Signing Items'!$A$4:$F$2060,4,FALSE)),IF(ISTEXT($A310),(VLOOKUP($A310,'DE MUTCD Signing Items'!$A$4:$F$2060,4,FALSE))," "))</f>
        <v xml:space="preserve"> </v>
      </c>
      <c r="H310" s="548" t="str">
        <f>IF(ISNUMBER($A310),(VLOOKUP($A310,'DE MUTCD Signing Items'!$A$4:$F$2060,5,FALSE)),IF(ISTEXT($A310),(VLOOKUP($A310,'DE MUTCD Signing Items'!$A$4:$F$2060,5,FALSE))," "))</f>
        <v xml:space="preserve"> </v>
      </c>
      <c r="I310" s="558" t="str">
        <f>IF(ISNUMBER($A310),(VLOOKUP($A310,'DE MUTCD Signing Items'!$A$4:$F$2060,6,FALSE)),IF(ISTEXT($A310),(VLOOKUP($A310,'DE MUTCD Signing Items'!$A$4:$F$2060,6,FALSE))," "))</f>
        <v xml:space="preserve"> </v>
      </c>
      <c r="J310" s="318" t="e">
        <f t="shared" si="159"/>
        <v>#VALUE!</v>
      </c>
      <c r="K310" s="369" t="str">
        <f t="shared" si="160"/>
        <v/>
      </c>
      <c r="L310" s="322"/>
      <c r="M310" s="318" t="b">
        <f t="shared" si="161"/>
        <v>0</v>
      </c>
      <c r="N310" s="373">
        <f t="shared" si="142"/>
        <v>0</v>
      </c>
      <c r="O310" s="372"/>
      <c r="P310" s="371">
        <f t="shared" si="143"/>
        <v>0</v>
      </c>
      <c r="Q310" s="323"/>
      <c r="R310" s="318" t="b">
        <f t="shared" si="162"/>
        <v>0</v>
      </c>
      <c r="S310" s="318">
        <f t="shared" si="163"/>
        <v>0</v>
      </c>
      <c r="T310" s="324">
        <f t="shared" si="146"/>
        <v>0</v>
      </c>
      <c r="U310" s="324">
        <f t="shared" si="147"/>
        <v>0</v>
      </c>
      <c r="V310" s="376" t="str">
        <f t="shared" si="164"/>
        <v/>
      </c>
      <c r="W310" s="376" t="str">
        <f t="shared" si="165"/>
        <v/>
      </c>
      <c r="X310" s="323"/>
      <c r="Y310" s="318">
        <f t="shared" si="166"/>
        <v>0</v>
      </c>
      <c r="Z310" s="318">
        <f t="shared" si="167"/>
        <v>0</v>
      </c>
      <c r="AA310" s="318">
        <f t="shared" si="168"/>
        <v>0</v>
      </c>
      <c r="AB310" s="371">
        <f t="shared" si="169"/>
        <v>0</v>
      </c>
      <c r="AC310" s="706"/>
      <c r="AD310" s="373">
        <f t="shared" si="170"/>
        <v>0</v>
      </c>
      <c r="AE310" s="373">
        <f t="shared" si="171"/>
        <v>0</v>
      </c>
      <c r="AF310" s="325"/>
    </row>
    <row r="311" spans="1:32">
      <c r="A311" s="677"/>
      <c r="B311" s="665"/>
      <c r="C311" s="320"/>
      <c r="D311" s="367" t="str">
        <f>IF(ISNUMBER($A311),(VLOOKUP($A311,'DE MUTCD Signing Items'!$A$4:$F$2060,2,FALSE)),IF(ISTEXT($A311),(VLOOKUP($A311,'DE MUTCD Signing Items'!$A$4:$F$2060,2,FALSE))," "))</f>
        <v xml:space="preserve"> </v>
      </c>
      <c r="E311" s="321"/>
      <c r="F311" s="367" t="str">
        <f>IF(ISNUMBER($A311),(VLOOKUP($A311,'DE MUTCD Signing Items'!$A$4:$F$2060,3,FALSE)),IF(ISTEXT($A311),(VLOOKUP($A311,'DE MUTCD Signing Items'!$A$4:$F$2060,3,FALSE))," "))</f>
        <v xml:space="preserve"> </v>
      </c>
      <c r="G311" s="548" t="str">
        <f>IF(ISNUMBER($A311),(VLOOKUP($A311,'DE MUTCD Signing Items'!$A$4:$F$2060,4,FALSE)),IF(ISTEXT($A311),(VLOOKUP($A311,'DE MUTCD Signing Items'!$A$4:$F$2060,4,FALSE))," "))</f>
        <v xml:space="preserve"> </v>
      </c>
      <c r="H311" s="548" t="str">
        <f>IF(ISNUMBER($A311),(VLOOKUP($A311,'DE MUTCD Signing Items'!$A$4:$F$2060,5,FALSE)),IF(ISTEXT($A311),(VLOOKUP($A311,'DE MUTCD Signing Items'!$A$4:$F$2060,5,FALSE))," "))</f>
        <v xml:space="preserve"> </v>
      </c>
      <c r="I311" s="558" t="str">
        <f>IF(ISNUMBER($A311),(VLOOKUP($A311,'DE MUTCD Signing Items'!$A$4:$F$2060,6,FALSE)),IF(ISTEXT($A311),(VLOOKUP($A311,'DE MUTCD Signing Items'!$A$4:$F$2060,6,FALSE))," "))</f>
        <v xml:space="preserve"> </v>
      </c>
      <c r="J311" s="318" t="e">
        <f t="shared" si="154"/>
        <v>#VALUE!</v>
      </c>
      <c r="K311" s="369" t="str">
        <f t="shared" si="141"/>
        <v/>
      </c>
      <c r="L311" s="322"/>
      <c r="M311" s="318" t="b">
        <f t="shared" si="155"/>
        <v>0</v>
      </c>
      <c r="N311" s="373">
        <f t="shared" si="142"/>
        <v>0</v>
      </c>
      <c r="O311" s="372"/>
      <c r="P311" s="371">
        <f t="shared" si="143"/>
        <v>0</v>
      </c>
      <c r="Q311" s="323"/>
      <c r="R311" s="318" t="b">
        <f t="shared" si="144"/>
        <v>0</v>
      </c>
      <c r="S311" s="318">
        <f t="shared" si="158"/>
        <v>0</v>
      </c>
      <c r="T311" s="324">
        <f t="shared" si="146"/>
        <v>0</v>
      </c>
      <c r="U311" s="324">
        <f t="shared" si="147"/>
        <v>0</v>
      </c>
      <c r="V311" s="376" t="str">
        <f t="shared" si="148"/>
        <v/>
      </c>
      <c r="W311" s="376" t="str">
        <f t="shared" si="149"/>
        <v/>
      </c>
      <c r="X311" s="323"/>
      <c r="Y311" s="318">
        <f t="shared" si="150"/>
        <v>0</v>
      </c>
      <c r="Z311" s="318">
        <f t="shared" si="151"/>
        <v>0</v>
      </c>
      <c r="AA311" s="318">
        <f t="shared" si="152"/>
        <v>0</v>
      </c>
      <c r="AB311" s="371">
        <f t="shared" si="156"/>
        <v>0</v>
      </c>
      <c r="AC311" s="706"/>
      <c r="AD311" s="373">
        <f t="shared" si="157"/>
        <v>0</v>
      </c>
      <c r="AE311" s="373">
        <f t="shared" si="153"/>
        <v>0</v>
      </c>
      <c r="AF311" s="325"/>
    </row>
    <row r="312" spans="1:32">
      <c r="A312" s="677"/>
      <c r="B312" s="665"/>
      <c r="C312" s="320"/>
      <c r="D312" s="367" t="str">
        <f>IF(ISNUMBER($A312),(VLOOKUP($A312,'DE MUTCD Signing Items'!$A$4:$F$2060,2,FALSE)),IF(ISTEXT($A312),(VLOOKUP($A312,'DE MUTCD Signing Items'!$A$4:$F$2060,2,FALSE))," "))</f>
        <v xml:space="preserve"> </v>
      </c>
      <c r="E312" s="321"/>
      <c r="F312" s="367" t="str">
        <f>IF(ISNUMBER($A312),(VLOOKUP($A312,'DE MUTCD Signing Items'!$A$4:$F$2060,3,FALSE)),IF(ISTEXT($A312),(VLOOKUP($A312,'DE MUTCD Signing Items'!$A$4:$F$2060,3,FALSE))," "))</f>
        <v xml:space="preserve"> </v>
      </c>
      <c r="G312" s="548" t="str">
        <f>IF(ISNUMBER($A312),(VLOOKUP($A312,'DE MUTCD Signing Items'!$A$4:$F$2060,4,FALSE)),IF(ISTEXT($A312),(VLOOKUP($A312,'DE MUTCD Signing Items'!$A$4:$F$2060,4,FALSE))," "))</f>
        <v xml:space="preserve"> </v>
      </c>
      <c r="H312" s="548" t="str">
        <f>IF(ISNUMBER($A312),(VLOOKUP($A312,'DE MUTCD Signing Items'!$A$4:$F$2060,5,FALSE)),IF(ISTEXT($A312),(VLOOKUP($A312,'DE MUTCD Signing Items'!$A$4:$F$2060,5,FALSE))," "))</f>
        <v xml:space="preserve"> </v>
      </c>
      <c r="I312" s="558" t="str">
        <f>IF(ISNUMBER($A312),(VLOOKUP($A312,'DE MUTCD Signing Items'!$A$4:$F$2060,6,FALSE)),IF(ISTEXT($A312),(VLOOKUP($A312,'DE MUTCD Signing Items'!$A$4:$F$2060,6,FALSE))," "))</f>
        <v xml:space="preserve"> </v>
      </c>
      <c r="J312" s="318" t="e">
        <f t="shared" si="154"/>
        <v>#VALUE!</v>
      </c>
      <c r="K312" s="369" t="str">
        <f t="shared" si="141"/>
        <v/>
      </c>
      <c r="L312" s="322"/>
      <c r="M312" s="318" t="b">
        <f t="shared" si="155"/>
        <v>0</v>
      </c>
      <c r="N312" s="373">
        <f t="shared" si="142"/>
        <v>0</v>
      </c>
      <c r="O312" s="372"/>
      <c r="P312" s="371">
        <f t="shared" si="143"/>
        <v>0</v>
      </c>
      <c r="Q312" s="323"/>
      <c r="R312" s="318" t="b">
        <f t="shared" si="144"/>
        <v>0</v>
      </c>
      <c r="S312" s="318">
        <f t="shared" si="158"/>
        <v>0</v>
      </c>
      <c r="T312" s="324">
        <f t="shared" si="146"/>
        <v>0</v>
      </c>
      <c r="U312" s="324">
        <f t="shared" si="147"/>
        <v>0</v>
      </c>
      <c r="V312" s="376" t="str">
        <f t="shared" si="148"/>
        <v/>
      </c>
      <c r="W312" s="376" t="str">
        <f t="shared" si="149"/>
        <v/>
      </c>
      <c r="X312" s="323"/>
      <c r="Y312" s="318">
        <f t="shared" si="150"/>
        <v>0</v>
      </c>
      <c r="Z312" s="318">
        <f t="shared" si="151"/>
        <v>0</v>
      </c>
      <c r="AA312" s="318">
        <f t="shared" si="152"/>
        <v>0</v>
      </c>
      <c r="AB312" s="371">
        <f t="shared" si="156"/>
        <v>0</v>
      </c>
      <c r="AC312" s="706"/>
      <c r="AD312" s="373">
        <f t="shared" si="157"/>
        <v>0</v>
      </c>
      <c r="AE312" s="373">
        <f t="shared" si="153"/>
        <v>0</v>
      </c>
      <c r="AF312" s="325"/>
    </row>
    <row r="313" spans="1:32">
      <c r="A313" s="677"/>
      <c r="B313" s="665"/>
      <c r="C313" s="320"/>
      <c r="D313" s="367" t="str">
        <f>IF(ISNUMBER($A313),(VLOOKUP($A313,'DE MUTCD Signing Items'!$A$4:$F$2060,2,FALSE)),IF(ISTEXT($A313),(VLOOKUP($A313,'DE MUTCD Signing Items'!$A$4:$F$2060,2,FALSE))," "))</f>
        <v xml:space="preserve"> </v>
      </c>
      <c r="E313" s="321"/>
      <c r="F313" s="367" t="str">
        <f>IF(ISNUMBER($A313),(VLOOKUP($A313,'DE MUTCD Signing Items'!$A$4:$F$2060,3,FALSE)),IF(ISTEXT($A313),(VLOOKUP($A313,'DE MUTCD Signing Items'!$A$4:$F$2060,3,FALSE))," "))</f>
        <v xml:space="preserve"> </v>
      </c>
      <c r="G313" s="548" t="str">
        <f>IF(ISNUMBER($A313),(VLOOKUP($A313,'DE MUTCD Signing Items'!$A$4:$F$2060,4,FALSE)),IF(ISTEXT($A313),(VLOOKUP($A313,'DE MUTCD Signing Items'!$A$4:$F$2060,4,FALSE))," "))</f>
        <v xml:space="preserve"> </v>
      </c>
      <c r="H313" s="548" t="str">
        <f>IF(ISNUMBER($A313),(VLOOKUP($A313,'DE MUTCD Signing Items'!$A$4:$F$2060,5,FALSE)),IF(ISTEXT($A313),(VLOOKUP($A313,'DE MUTCD Signing Items'!$A$4:$F$2060,5,FALSE))," "))</f>
        <v xml:space="preserve"> </v>
      </c>
      <c r="I313" s="558" t="str">
        <f>IF(ISNUMBER($A313),(VLOOKUP($A313,'DE MUTCD Signing Items'!$A$4:$F$2060,6,FALSE)),IF(ISTEXT($A313),(VLOOKUP($A313,'DE MUTCD Signing Items'!$A$4:$F$2060,6,FALSE))," "))</f>
        <v xml:space="preserve"> </v>
      </c>
      <c r="J313" s="318" t="e">
        <f t="shared" si="154"/>
        <v>#VALUE!</v>
      </c>
      <c r="K313" s="369" t="str">
        <f t="shared" si="141"/>
        <v/>
      </c>
      <c r="L313" s="322"/>
      <c r="M313" s="318" t="b">
        <f t="shared" si="155"/>
        <v>0</v>
      </c>
      <c r="N313" s="373">
        <f t="shared" si="142"/>
        <v>0</v>
      </c>
      <c r="O313" s="372"/>
      <c r="P313" s="371">
        <f t="shared" si="143"/>
        <v>0</v>
      </c>
      <c r="Q313" s="323"/>
      <c r="R313" s="318" t="b">
        <f t="shared" si="144"/>
        <v>0</v>
      </c>
      <c r="S313" s="318">
        <f t="shared" si="158"/>
        <v>0</v>
      </c>
      <c r="T313" s="324">
        <f t="shared" si="146"/>
        <v>0</v>
      </c>
      <c r="U313" s="324">
        <f t="shared" si="147"/>
        <v>0</v>
      </c>
      <c r="V313" s="376" t="str">
        <f t="shared" si="148"/>
        <v/>
      </c>
      <c r="W313" s="376" t="str">
        <f t="shared" si="149"/>
        <v/>
      </c>
      <c r="X313" s="323"/>
      <c r="Y313" s="318">
        <f t="shared" si="150"/>
        <v>0</v>
      </c>
      <c r="Z313" s="318">
        <f t="shared" si="151"/>
        <v>0</v>
      </c>
      <c r="AA313" s="318">
        <f t="shared" si="152"/>
        <v>0</v>
      </c>
      <c r="AB313" s="371">
        <f t="shared" si="156"/>
        <v>0</v>
      </c>
      <c r="AC313" s="706"/>
      <c r="AD313" s="373">
        <f t="shared" si="157"/>
        <v>0</v>
      </c>
      <c r="AE313" s="373">
        <f t="shared" si="153"/>
        <v>0</v>
      </c>
      <c r="AF313" s="325"/>
    </row>
    <row r="314" spans="1:32">
      <c r="A314" s="677"/>
      <c r="B314" s="665"/>
      <c r="C314" s="320"/>
      <c r="D314" s="367" t="str">
        <f>IF(ISNUMBER($A314),(VLOOKUP($A314,'DE MUTCD Signing Items'!$A$4:$F$2060,2,FALSE)),IF(ISTEXT($A314),(VLOOKUP($A314,'DE MUTCD Signing Items'!$A$4:$F$2060,2,FALSE))," "))</f>
        <v xml:space="preserve"> </v>
      </c>
      <c r="E314" s="321"/>
      <c r="F314" s="367" t="str">
        <f>IF(ISNUMBER($A314),(VLOOKUP($A314,'DE MUTCD Signing Items'!$A$4:$F$2060,3,FALSE)),IF(ISTEXT($A314),(VLOOKUP($A314,'DE MUTCD Signing Items'!$A$4:$F$2060,3,FALSE))," "))</f>
        <v xml:space="preserve"> </v>
      </c>
      <c r="G314" s="548" t="str">
        <f>IF(ISNUMBER($A314),(VLOOKUP($A314,'DE MUTCD Signing Items'!$A$4:$F$2060,4,FALSE)),IF(ISTEXT($A314),(VLOOKUP($A314,'DE MUTCD Signing Items'!$A$4:$F$2060,4,FALSE))," "))</f>
        <v xml:space="preserve"> </v>
      </c>
      <c r="H314" s="548" t="str">
        <f>IF(ISNUMBER($A314),(VLOOKUP($A314,'DE MUTCD Signing Items'!$A$4:$F$2060,5,FALSE)),IF(ISTEXT($A314),(VLOOKUP($A314,'DE MUTCD Signing Items'!$A$4:$F$2060,5,FALSE))," "))</f>
        <v xml:space="preserve"> </v>
      </c>
      <c r="I314" s="558" t="str">
        <f>IF(ISNUMBER($A314),(VLOOKUP($A314,'DE MUTCD Signing Items'!$A$4:$F$2060,6,FALSE)),IF(ISTEXT($A314),(VLOOKUP($A314,'DE MUTCD Signing Items'!$A$4:$F$2060,6,FALSE))," "))</f>
        <v xml:space="preserve"> </v>
      </c>
      <c r="J314" s="318" t="e">
        <f t="shared" si="154"/>
        <v>#VALUE!</v>
      </c>
      <c r="K314" s="369" t="str">
        <f t="shared" si="141"/>
        <v/>
      </c>
      <c r="L314" s="322"/>
      <c r="M314" s="318" t="b">
        <f t="shared" si="155"/>
        <v>0</v>
      </c>
      <c r="N314" s="373">
        <f t="shared" si="142"/>
        <v>0</v>
      </c>
      <c r="O314" s="372"/>
      <c r="P314" s="371">
        <f t="shared" si="143"/>
        <v>0</v>
      </c>
      <c r="Q314" s="323"/>
      <c r="R314" s="318" t="b">
        <f t="shared" si="144"/>
        <v>0</v>
      </c>
      <c r="S314" s="318">
        <f t="shared" si="158"/>
        <v>0</v>
      </c>
      <c r="T314" s="324">
        <f t="shared" si="146"/>
        <v>0</v>
      </c>
      <c r="U314" s="324">
        <f t="shared" si="147"/>
        <v>0</v>
      </c>
      <c r="V314" s="376" t="str">
        <f t="shared" si="148"/>
        <v/>
      </c>
      <c r="W314" s="376" t="str">
        <f t="shared" si="149"/>
        <v/>
      </c>
      <c r="X314" s="323"/>
      <c r="Y314" s="318">
        <f t="shared" si="150"/>
        <v>0</v>
      </c>
      <c r="Z314" s="318">
        <f t="shared" si="151"/>
        <v>0</v>
      </c>
      <c r="AA314" s="318">
        <f t="shared" si="152"/>
        <v>0</v>
      </c>
      <c r="AB314" s="371">
        <f t="shared" si="156"/>
        <v>0</v>
      </c>
      <c r="AC314" s="706"/>
      <c r="AD314" s="373">
        <f t="shared" si="157"/>
        <v>0</v>
      </c>
      <c r="AE314" s="373">
        <f t="shared" si="153"/>
        <v>0</v>
      </c>
      <c r="AF314" s="325"/>
    </row>
    <row r="315" spans="1:32">
      <c r="A315" s="677"/>
      <c r="B315" s="665"/>
      <c r="C315" s="320"/>
      <c r="D315" s="367" t="str">
        <f>IF(ISNUMBER($A315),(VLOOKUP($A315,'DE MUTCD Signing Items'!$A$4:$F$2060,2,FALSE)),IF(ISTEXT($A315),(VLOOKUP($A315,'DE MUTCD Signing Items'!$A$4:$F$2060,2,FALSE))," "))</f>
        <v xml:space="preserve"> </v>
      </c>
      <c r="E315" s="321"/>
      <c r="F315" s="367" t="str">
        <f>IF(ISNUMBER($A315),(VLOOKUP($A315,'DE MUTCD Signing Items'!$A$4:$F$2060,3,FALSE)),IF(ISTEXT($A315),(VLOOKUP($A315,'DE MUTCD Signing Items'!$A$4:$F$2060,3,FALSE))," "))</f>
        <v xml:space="preserve"> </v>
      </c>
      <c r="G315" s="548" t="str">
        <f>IF(ISNUMBER($A315),(VLOOKUP($A315,'DE MUTCD Signing Items'!$A$4:$F$2060,4,FALSE)),IF(ISTEXT($A315),(VLOOKUP($A315,'DE MUTCD Signing Items'!$A$4:$F$2060,4,FALSE))," "))</f>
        <v xml:space="preserve"> </v>
      </c>
      <c r="H315" s="548" t="str">
        <f>IF(ISNUMBER($A315),(VLOOKUP($A315,'DE MUTCD Signing Items'!$A$4:$F$2060,5,FALSE)),IF(ISTEXT($A315),(VLOOKUP($A315,'DE MUTCD Signing Items'!$A$4:$F$2060,5,FALSE))," "))</f>
        <v xml:space="preserve"> </v>
      </c>
      <c r="I315" s="558" t="str">
        <f>IF(ISNUMBER($A315),(VLOOKUP($A315,'DE MUTCD Signing Items'!$A$4:$F$2060,6,FALSE)),IF(ISTEXT($A315),(VLOOKUP($A315,'DE MUTCD Signing Items'!$A$4:$F$2060,6,FALSE))," "))</f>
        <v xml:space="preserve"> </v>
      </c>
      <c r="J315" s="318" t="e">
        <f t="shared" si="154"/>
        <v>#VALUE!</v>
      </c>
      <c r="K315" s="369" t="str">
        <f t="shared" si="141"/>
        <v/>
      </c>
      <c r="L315" s="322"/>
      <c r="M315" s="318" t="b">
        <f t="shared" si="155"/>
        <v>0</v>
      </c>
      <c r="N315" s="373">
        <f t="shared" si="142"/>
        <v>0</v>
      </c>
      <c r="O315" s="372"/>
      <c r="P315" s="371">
        <f t="shared" si="143"/>
        <v>0</v>
      </c>
      <c r="Q315" s="323"/>
      <c r="R315" s="318" t="b">
        <f t="shared" si="144"/>
        <v>0</v>
      </c>
      <c r="S315" s="318">
        <f t="shared" si="158"/>
        <v>0</v>
      </c>
      <c r="T315" s="324">
        <f t="shared" si="146"/>
        <v>0</v>
      </c>
      <c r="U315" s="324">
        <f t="shared" si="147"/>
        <v>0</v>
      </c>
      <c r="V315" s="376" t="str">
        <f t="shared" si="148"/>
        <v/>
      </c>
      <c r="W315" s="376" t="str">
        <f t="shared" si="149"/>
        <v/>
      </c>
      <c r="X315" s="323"/>
      <c r="Y315" s="318">
        <f t="shared" si="150"/>
        <v>0</v>
      </c>
      <c r="Z315" s="318">
        <f t="shared" si="151"/>
        <v>0</v>
      </c>
      <c r="AA315" s="318">
        <f t="shared" si="152"/>
        <v>0</v>
      </c>
      <c r="AB315" s="371">
        <f t="shared" si="156"/>
        <v>0</v>
      </c>
      <c r="AC315" s="706"/>
      <c r="AD315" s="373">
        <f t="shared" si="157"/>
        <v>0</v>
      </c>
      <c r="AE315" s="373">
        <f t="shared" si="153"/>
        <v>0</v>
      </c>
      <c r="AF315" s="325"/>
    </row>
    <row r="316" spans="1:32">
      <c r="A316" s="677"/>
      <c r="B316" s="665"/>
      <c r="C316" s="320"/>
      <c r="D316" s="367" t="str">
        <f>IF(ISNUMBER($A316),(VLOOKUP($A316,'DE MUTCD Signing Items'!$A$4:$F$2060,2,FALSE)),IF(ISTEXT($A316),(VLOOKUP($A316,'DE MUTCD Signing Items'!$A$4:$F$2060,2,FALSE))," "))</f>
        <v xml:space="preserve"> </v>
      </c>
      <c r="E316" s="321"/>
      <c r="F316" s="367" t="str">
        <f>IF(ISNUMBER($A316),(VLOOKUP($A316,'DE MUTCD Signing Items'!$A$4:$F$2060,3,FALSE)),IF(ISTEXT($A316),(VLOOKUP($A316,'DE MUTCD Signing Items'!$A$4:$F$2060,3,FALSE))," "))</f>
        <v xml:space="preserve"> </v>
      </c>
      <c r="G316" s="548" t="str">
        <f>IF(ISNUMBER($A316),(VLOOKUP($A316,'DE MUTCD Signing Items'!$A$4:$F$2060,4,FALSE)),IF(ISTEXT($A316),(VLOOKUP($A316,'DE MUTCD Signing Items'!$A$4:$F$2060,4,FALSE))," "))</f>
        <v xml:space="preserve"> </v>
      </c>
      <c r="H316" s="548" t="str">
        <f>IF(ISNUMBER($A316),(VLOOKUP($A316,'DE MUTCD Signing Items'!$A$4:$F$2060,5,FALSE)),IF(ISTEXT($A316),(VLOOKUP($A316,'DE MUTCD Signing Items'!$A$4:$F$2060,5,FALSE))," "))</f>
        <v xml:space="preserve"> </v>
      </c>
      <c r="I316" s="558" t="str">
        <f>IF(ISNUMBER($A316),(VLOOKUP($A316,'DE MUTCD Signing Items'!$A$4:$F$2060,6,FALSE)),IF(ISTEXT($A316),(VLOOKUP($A316,'DE MUTCD Signing Items'!$A$4:$F$2060,6,FALSE))," "))</f>
        <v xml:space="preserve"> </v>
      </c>
      <c r="J316" s="318" t="e">
        <f t="shared" si="154"/>
        <v>#VALUE!</v>
      </c>
      <c r="K316" s="369" t="str">
        <f t="shared" si="141"/>
        <v/>
      </c>
      <c r="L316" s="322"/>
      <c r="M316" s="318" t="b">
        <f t="shared" si="155"/>
        <v>0</v>
      </c>
      <c r="N316" s="373">
        <f t="shared" si="142"/>
        <v>0</v>
      </c>
      <c r="O316" s="372"/>
      <c r="P316" s="371">
        <f t="shared" si="143"/>
        <v>0</v>
      </c>
      <c r="Q316" s="323"/>
      <c r="R316" s="318" t="b">
        <f t="shared" si="144"/>
        <v>0</v>
      </c>
      <c r="S316" s="318">
        <f t="shared" si="158"/>
        <v>0</v>
      </c>
      <c r="T316" s="324">
        <f t="shared" si="146"/>
        <v>0</v>
      </c>
      <c r="U316" s="324">
        <f t="shared" si="147"/>
        <v>0</v>
      </c>
      <c r="V316" s="376" t="str">
        <f t="shared" si="148"/>
        <v/>
      </c>
      <c r="W316" s="376" t="str">
        <f t="shared" si="149"/>
        <v/>
      </c>
      <c r="X316" s="323"/>
      <c r="Y316" s="318">
        <f t="shared" si="150"/>
        <v>0</v>
      </c>
      <c r="Z316" s="318">
        <f t="shared" si="151"/>
        <v>0</v>
      </c>
      <c r="AA316" s="318">
        <f t="shared" si="152"/>
        <v>0</v>
      </c>
      <c r="AB316" s="371">
        <f t="shared" si="156"/>
        <v>0</v>
      </c>
      <c r="AC316" s="706"/>
      <c r="AD316" s="373">
        <f t="shared" si="157"/>
        <v>0</v>
      </c>
      <c r="AE316" s="373">
        <f t="shared" si="153"/>
        <v>0</v>
      </c>
      <c r="AF316" s="325"/>
    </row>
    <row r="317" spans="1:32">
      <c r="A317" s="677"/>
      <c r="B317" s="665"/>
      <c r="C317" s="320"/>
      <c r="D317" s="367" t="str">
        <f>IF(ISNUMBER($A317),(VLOOKUP($A317,'DE MUTCD Signing Items'!$A$4:$F$2060,2,FALSE)),IF(ISTEXT($A317),(VLOOKUP($A317,'DE MUTCD Signing Items'!$A$4:$F$2060,2,FALSE))," "))</f>
        <v xml:space="preserve"> </v>
      </c>
      <c r="E317" s="321"/>
      <c r="F317" s="367" t="str">
        <f>IF(ISNUMBER($A317),(VLOOKUP($A317,'DE MUTCD Signing Items'!$A$4:$F$2060,3,FALSE)),IF(ISTEXT($A317),(VLOOKUP($A317,'DE MUTCD Signing Items'!$A$4:$F$2060,3,FALSE))," "))</f>
        <v xml:space="preserve"> </v>
      </c>
      <c r="G317" s="548" t="str">
        <f>IF(ISNUMBER($A317),(VLOOKUP($A317,'DE MUTCD Signing Items'!$A$4:$F$2060,4,FALSE)),IF(ISTEXT($A317),(VLOOKUP($A317,'DE MUTCD Signing Items'!$A$4:$F$2060,4,FALSE))," "))</f>
        <v xml:space="preserve"> </v>
      </c>
      <c r="H317" s="548" t="str">
        <f>IF(ISNUMBER($A317),(VLOOKUP($A317,'DE MUTCD Signing Items'!$A$4:$F$2060,5,FALSE)),IF(ISTEXT($A317),(VLOOKUP($A317,'DE MUTCD Signing Items'!$A$4:$F$2060,5,FALSE))," "))</f>
        <v xml:space="preserve"> </v>
      </c>
      <c r="I317" s="558" t="str">
        <f>IF(ISNUMBER($A317),(VLOOKUP($A317,'DE MUTCD Signing Items'!$A$4:$F$2060,6,FALSE)),IF(ISTEXT($A317),(VLOOKUP($A317,'DE MUTCD Signing Items'!$A$4:$F$2060,6,FALSE))," "))</f>
        <v xml:space="preserve"> </v>
      </c>
      <c r="J317" s="318" t="e">
        <f t="shared" si="154"/>
        <v>#VALUE!</v>
      </c>
      <c r="K317" s="369" t="str">
        <f t="shared" si="141"/>
        <v/>
      </c>
      <c r="L317" s="322"/>
      <c r="M317" s="318" t="b">
        <f t="shared" si="155"/>
        <v>0</v>
      </c>
      <c r="N317" s="373">
        <f t="shared" si="142"/>
        <v>0</v>
      </c>
      <c r="O317" s="372"/>
      <c r="P317" s="371">
        <f t="shared" si="143"/>
        <v>0</v>
      </c>
      <c r="Q317" s="323"/>
      <c r="R317" s="318" t="b">
        <f t="shared" si="144"/>
        <v>0</v>
      </c>
      <c r="S317" s="318">
        <f t="shared" si="158"/>
        <v>0</v>
      </c>
      <c r="T317" s="324">
        <f t="shared" si="146"/>
        <v>0</v>
      </c>
      <c r="U317" s="324">
        <f t="shared" si="147"/>
        <v>0</v>
      </c>
      <c r="V317" s="376" t="str">
        <f t="shared" si="148"/>
        <v/>
      </c>
      <c r="W317" s="376" t="str">
        <f t="shared" si="149"/>
        <v/>
      </c>
      <c r="X317" s="323"/>
      <c r="Y317" s="318">
        <f t="shared" si="150"/>
        <v>0</v>
      </c>
      <c r="Z317" s="318">
        <f t="shared" si="151"/>
        <v>0</v>
      </c>
      <c r="AA317" s="318">
        <f t="shared" si="152"/>
        <v>0</v>
      </c>
      <c r="AB317" s="371">
        <f t="shared" si="156"/>
        <v>0</v>
      </c>
      <c r="AC317" s="706"/>
      <c r="AD317" s="373">
        <f t="shared" si="157"/>
        <v>0</v>
      </c>
      <c r="AE317" s="373">
        <f t="shared" si="153"/>
        <v>0</v>
      </c>
      <c r="AF317" s="325"/>
    </row>
    <row r="318" spans="1:32">
      <c r="A318" s="677"/>
      <c r="B318" s="665"/>
      <c r="C318" s="320"/>
      <c r="D318" s="367" t="str">
        <f>IF(ISNUMBER($A318),(VLOOKUP($A318,'DE MUTCD Signing Items'!$A$4:$F$2060,2,FALSE)),IF(ISTEXT($A318),(VLOOKUP($A318,'DE MUTCD Signing Items'!$A$4:$F$2060,2,FALSE))," "))</f>
        <v xml:space="preserve"> </v>
      </c>
      <c r="E318" s="321"/>
      <c r="F318" s="367" t="str">
        <f>IF(ISNUMBER($A318),(VLOOKUP($A318,'DE MUTCD Signing Items'!$A$4:$F$2060,3,FALSE)),IF(ISTEXT($A318),(VLOOKUP($A318,'DE MUTCD Signing Items'!$A$4:$F$2060,3,FALSE))," "))</f>
        <v xml:space="preserve"> </v>
      </c>
      <c r="G318" s="548" t="str">
        <f>IF(ISNUMBER($A318),(VLOOKUP($A318,'DE MUTCD Signing Items'!$A$4:$F$2060,4,FALSE)),IF(ISTEXT($A318),(VLOOKUP($A318,'DE MUTCD Signing Items'!$A$4:$F$2060,4,FALSE))," "))</f>
        <v xml:space="preserve"> </v>
      </c>
      <c r="H318" s="548" t="str">
        <f>IF(ISNUMBER($A318),(VLOOKUP($A318,'DE MUTCD Signing Items'!$A$4:$F$2060,5,FALSE)),IF(ISTEXT($A318),(VLOOKUP($A318,'DE MUTCD Signing Items'!$A$4:$F$2060,5,FALSE))," "))</f>
        <v xml:space="preserve"> </v>
      </c>
      <c r="I318" s="558" t="str">
        <f>IF(ISNUMBER($A318),(VLOOKUP($A318,'DE MUTCD Signing Items'!$A$4:$F$2060,6,FALSE)),IF(ISTEXT($A318),(VLOOKUP($A318,'DE MUTCD Signing Items'!$A$4:$F$2060,6,FALSE))," "))</f>
        <v xml:space="preserve"> </v>
      </c>
      <c r="J318" s="318" t="e">
        <f t="shared" si="154"/>
        <v>#VALUE!</v>
      </c>
      <c r="K318" s="369" t="str">
        <f t="shared" si="141"/>
        <v/>
      </c>
      <c r="L318" s="322"/>
      <c r="M318" s="318" t="b">
        <f t="shared" si="155"/>
        <v>0</v>
      </c>
      <c r="N318" s="373">
        <f t="shared" si="142"/>
        <v>0</v>
      </c>
      <c r="O318" s="372"/>
      <c r="P318" s="371">
        <f t="shared" si="143"/>
        <v>0</v>
      </c>
      <c r="Q318" s="323"/>
      <c r="R318" s="318" t="b">
        <f t="shared" si="144"/>
        <v>0</v>
      </c>
      <c r="S318" s="318">
        <f t="shared" si="158"/>
        <v>0</v>
      </c>
      <c r="T318" s="324">
        <f t="shared" si="146"/>
        <v>0</v>
      </c>
      <c r="U318" s="324">
        <f t="shared" si="147"/>
        <v>0</v>
      </c>
      <c r="V318" s="376" t="str">
        <f t="shared" si="148"/>
        <v/>
      </c>
      <c r="W318" s="376" t="str">
        <f t="shared" si="149"/>
        <v/>
      </c>
      <c r="X318" s="323"/>
      <c r="Y318" s="318">
        <f t="shared" si="150"/>
        <v>0</v>
      </c>
      <c r="Z318" s="318">
        <f t="shared" si="151"/>
        <v>0</v>
      </c>
      <c r="AA318" s="318">
        <f t="shared" si="152"/>
        <v>0</v>
      </c>
      <c r="AB318" s="371">
        <f t="shared" si="156"/>
        <v>0</v>
      </c>
      <c r="AC318" s="706"/>
      <c r="AD318" s="373">
        <f t="shared" si="157"/>
        <v>0</v>
      </c>
      <c r="AE318" s="373">
        <f t="shared" si="153"/>
        <v>0</v>
      </c>
      <c r="AF318" s="325"/>
    </row>
    <row r="319" spans="1:32">
      <c r="A319" s="677"/>
      <c r="B319" s="665"/>
      <c r="C319" s="320"/>
      <c r="D319" s="367" t="str">
        <f>IF(ISNUMBER($A319),(VLOOKUP($A319,'DE MUTCD Signing Items'!$A$4:$F$2060,2,FALSE)),IF(ISTEXT($A319),(VLOOKUP($A319,'DE MUTCD Signing Items'!$A$4:$F$2060,2,FALSE))," "))</f>
        <v xml:space="preserve"> </v>
      </c>
      <c r="E319" s="321"/>
      <c r="F319" s="367" t="str">
        <f>IF(ISNUMBER($A319),(VLOOKUP($A319,'DE MUTCD Signing Items'!$A$4:$F$2060,3,FALSE)),IF(ISTEXT($A319),(VLOOKUP($A319,'DE MUTCD Signing Items'!$A$4:$F$2060,3,FALSE))," "))</f>
        <v xml:space="preserve"> </v>
      </c>
      <c r="G319" s="548" t="str">
        <f>IF(ISNUMBER($A319),(VLOOKUP($A319,'DE MUTCD Signing Items'!$A$4:$F$2060,4,FALSE)),IF(ISTEXT($A319),(VLOOKUP($A319,'DE MUTCD Signing Items'!$A$4:$F$2060,4,FALSE))," "))</f>
        <v xml:space="preserve"> </v>
      </c>
      <c r="H319" s="548" t="str">
        <f>IF(ISNUMBER($A319),(VLOOKUP($A319,'DE MUTCD Signing Items'!$A$4:$F$2060,5,FALSE)),IF(ISTEXT($A319),(VLOOKUP($A319,'DE MUTCD Signing Items'!$A$4:$F$2060,5,FALSE))," "))</f>
        <v xml:space="preserve"> </v>
      </c>
      <c r="I319" s="558" t="str">
        <f>IF(ISNUMBER($A319),(VLOOKUP($A319,'DE MUTCD Signing Items'!$A$4:$F$2060,6,FALSE)),IF(ISTEXT($A319),(VLOOKUP($A319,'DE MUTCD Signing Items'!$A$4:$F$2060,6,FALSE))," "))</f>
        <v xml:space="preserve"> </v>
      </c>
      <c r="J319" s="318" t="e">
        <f t="shared" si="154"/>
        <v>#VALUE!</v>
      </c>
      <c r="K319" s="369" t="str">
        <f t="shared" si="141"/>
        <v/>
      </c>
      <c r="L319" s="322"/>
      <c r="M319" s="318" t="b">
        <f t="shared" si="155"/>
        <v>0</v>
      </c>
      <c r="N319" s="373">
        <f t="shared" si="142"/>
        <v>0</v>
      </c>
      <c r="O319" s="372"/>
      <c r="P319" s="371">
        <f t="shared" si="143"/>
        <v>0</v>
      </c>
      <c r="Q319" s="323"/>
      <c r="R319" s="318" t="b">
        <f t="shared" si="144"/>
        <v>0</v>
      </c>
      <c r="S319" s="318">
        <f t="shared" si="158"/>
        <v>0</v>
      </c>
      <c r="T319" s="324">
        <f t="shared" si="146"/>
        <v>0</v>
      </c>
      <c r="U319" s="324">
        <f t="shared" si="147"/>
        <v>0</v>
      </c>
      <c r="V319" s="376" t="str">
        <f t="shared" si="148"/>
        <v/>
      </c>
      <c r="W319" s="376" t="str">
        <f t="shared" si="149"/>
        <v/>
      </c>
      <c r="X319" s="323"/>
      <c r="Y319" s="318">
        <f t="shared" si="150"/>
        <v>0</v>
      </c>
      <c r="Z319" s="318">
        <f t="shared" si="151"/>
        <v>0</v>
      </c>
      <c r="AA319" s="318">
        <f t="shared" si="152"/>
        <v>0</v>
      </c>
      <c r="AB319" s="371">
        <f t="shared" si="156"/>
        <v>0</v>
      </c>
      <c r="AC319" s="706"/>
      <c r="AD319" s="373">
        <f t="shared" si="157"/>
        <v>0</v>
      </c>
      <c r="AE319" s="373">
        <f t="shared" si="153"/>
        <v>0</v>
      </c>
      <c r="AF319" s="325"/>
    </row>
    <row r="320" spans="1:32">
      <c r="A320" s="677"/>
      <c r="B320" s="665"/>
      <c r="C320" s="320"/>
      <c r="D320" s="367" t="str">
        <f>IF(ISNUMBER($A320),(VLOOKUP($A320,'DE MUTCD Signing Items'!$A$4:$F$2060,2,FALSE)),IF(ISTEXT($A320),(VLOOKUP($A320,'DE MUTCD Signing Items'!$A$4:$F$2060,2,FALSE))," "))</f>
        <v xml:space="preserve"> </v>
      </c>
      <c r="E320" s="321"/>
      <c r="F320" s="367" t="str">
        <f>IF(ISNUMBER($A320),(VLOOKUP($A320,'DE MUTCD Signing Items'!$A$4:$F$2060,3,FALSE)),IF(ISTEXT($A320),(VLOOKUP($A320,'DE MUTCD Signing Items'!$A$4:$F$2060,3,FALSE))," "))</f>
        <v xml:space="preserve"> </v>
      </c>
      <c r="G320" s="548" t="str">
        <f>IF(ISNUMBER($A320),(VLOOKUP($A320,'DE MUTCD Signing Items'!$A$4:$F$2060,4,FALSE)),IF(ISTEXT($A320),(VLOOKUP($A320,'DE MUTCD Signing Items'!$A$4:$F$2060,4,FALSE))," "))</f>
        <v xml:space="preserve"> </v>
      </c>
      <c r="H320" s="548" t="str">
        <f>IF(ISNUMBER($A320),(VLOOKUP($A320,'DE MUTCD Signing Items'!$A$4:$F$2060,5,FALSE)),IF(ISTEXT($A320),(VLOOKUP($A320,'DE MUTCD Signing Items'!$A$4:$F$2060,5,FALSE))," "))</f>
        <v xml:space="preserve"> </v>
      </c>
      <c r="I320" s="558" t="str">
        <f>IF(ISNUMBER($A320),(VLOOKUP($A320,'DE MUTCD Signing Items'!$A$4:$F$2060,6,FALSE)),IF(ISTEXT($A320),(VLOOKUP($A320,'DE MUTCD Signing Items'!$A$4:$F$2060,6,FALSE))," "))</f>
        <v xml:space="preserve"> </v>
      </c>
      <c r="J320" s="318" t="e">
        <f t="shared" si="154"/>
        <v>#VALUE!</v>
      </c>
      <c r="K320" s="369" t="str">
        <f t="shared" si="141"/>
        <v/>
      </c>
      <c r="L320" s="322"/>
      <c r="M320" s="318" t="b">
        <f t="shared" si="155"/>
        <v>0</v>
      </c>
      <c r="N320" s="373">
        <f t="shared" si="142"/>
        <v>0</v>
      </c>
      <c r="O320" s="372"/>
      <c r="P320" s="371">
        <f t="shared" si="143"/>
        <v>0</v>
      </c>
      <c r="Q320" s="323"/>
      <c r="R320" s="318" t="b">
        <f t="shared" si="144"/>
        <v>0</v>
      </c>
      <c r="S320" s="318">
        <f t="shared" si="158"/>
        <v>0</v>
      </c>
      <c r="T320" s="324">
        <f t="shared" si="146"/>
        <v>0</v>
      </c>
      <c r="U320" s="324">
        <f t="shared" si="147"/>
        <v>0</v>
      </c>
      <c r="V320" s="376" t="str">
        <f t="shared" si="148"/>
        <v/>
      </c>
      <c r="W320" s="376" t="str">
        <f t="shared" si="149"/>
        <v/>
      </c>
      <c r="X320" s="323"/>
      <c r="Y320" s="318">
        <f t="shared" si="150"/>
        <v>0</v>
      </c>
      <c r="Z320" s="318">
        <f t="shared" si="151"/>
        <v>0</v>
      </c>
      <c r="AA320" s="318">
        <f t="shared" si="152"/>
        <v>0</v>
      </c>
      <c r="AB320" s="371">
        <f t="shared" si="156"/>
        <v>0</v>
      </c>
      <c r="AC320" s="706"/>
      <c r="AD320" s="373">
        <f t="shared" si="157"/>
        <v>0</v>
      </c>
      <c r="AE320" s="373">
        <f t="shared" si="153"/>
        <v>0</v>
      </c>
      <c r="AF320" s="325"/>
    </row>
    <row r="321" spans="1:32">
      <c r="A321" s="677"/>
      <c r="B321" s="665"/>
      <c r="C321" s="320"/>
      <c r="D321" s="367" t="str">
        <f>IF(ISNUMBER($A321),(VLOOKUP($A321,'DE MUTCD Signing Items'!$A$4:$F$2060,2,FALSE)),IF(ISTEXT($A321),(VLOOKUP($A321,'DE MUTCD Signing Items'!$A$4:$F$2060,2,FALSE))," "))</f>
        <v xml:space="preserve"> </v>
      </c>
      <c r="E321" s="321"/>
      <c r="F321" s="367" t="str">
        <f>IF(ISNUMBER($A321),(VLOOKUP($A321,'DE MUTCD Signing Items'!$A$4:$F$2060,3,FALSE)),IF(ISTEXT($A321),(VLOOKUP($A321,'DE MUTCD Signing Items'!$A$4:$F$2060,3,FALSE))," "))</f>
        <v xml:space="preserve"> </v>
      </c>
      <c r="G321" s="548" t="str">
        <f>IF(ISNUMBER($A321),(VLOOKUP($A321,'DE MUTCD Signing Items'!$A$4:$F$2060,4,FALSE)),IF(ISTEXT($A321),(VLOOKUP($A321,'DE MUTCD Signing Items'!$A$4:$F$2060,4,FALSE))," "))</f>
        <v xml:space="preserve"> </v>
      </c>
      <c r="H321" s="548" t="str">
        <f>IF(ISNUMBER($A321),(VLOOKUP($A321,'DE MUTCD Signing Items'!$A$4:$F$2060,5,FALSE)),IF(ISTEXT($A321),(VLOOKUP($A321,'DE MUTCD Signing Items'!$A$4:$F$2060,5,FALSE))," "))</f>
        <v xml:space="preserve"> </v>
      </c>
      <c r="I321" s="558" t="str">
        <f>IF(ISNUMBER($A321),(VLOOKUP($A321,'DE MUTCD Signing Items'!$A$4:$F$2060,6,FALSE)),IF(ISTEXT($A321),(VLOOKUP($A321,'DE MUTCD Signing Items'!$A$4:$F$2060,6,FALSE))," "))</f>
        <v xml:space="preserve"> </v>
      </c>
      <c r="J321" s="318" t="e">
        <f t="shared" si="154"/>
        <v>#VALUE!</v>
      </c>
      <c r="K321" s="369" t="str">
        <f t="shared" si="141"/>
        <v/>
      </c>
      <c r="L321" s="322"/>
      <c r="M321" s="318" t="b">
        <f t="shared" si="155"/>
        <v>0</v>
      </c>
      <c r="N321" s="373">
        <f t="shared" si="142"/>
        <v>0</v>
      </c>
      <c r="O321" s="372"/>
      <c r="P321" s="371">
        <f t="shared" si="143"/>
        <v>0</v>
      </c>
      <c r="Q321" s="323"/>
      <c r="R321" s="318" t="b">
        <f t="shared" si="144"/>
        <v>0</v>
      </c>
      <c r="S321" s="318">
        <f t="shared" si="158"/>
        <v>0</v>
      </c>
      <c r="T321" s="324">
        <f t="shared" si="146"/>
        <v>0</v>
      </c>
      <c r="U321" s="324">
        <f t="shared" si="147"/>
        <v>0</v>
      </c>
      <c r="V321" s="376" t="str">
        <f t="shared" si="148"/>
        <v/>
      </c>
      <c r="W321" s="376" t="str">
        <f t="shared" si="149"/>
        <v/>
      </c>
      <c r="X321" s="323"/>
      <c r="Y321" s="318">
        <f t="shared" si="150"/>
        <v>0</v>
      </c>
      <c r="Z321" s="318">
        <f t="shared" si="151"/>
        <v>0</v>
      </c>
      <c r="AA321" s="318">
        <f t="shared" si="152"/>
        <v>0</v>
      </c>
      <c r="AB321" s="371">
        <f t="shared" si="156"/>
        <v>0</v>
      </c>
      <c r="AC321" s="706"/>
      <c r="AD321" s="373">
        <f t="shared" si="157"/>
        <v>0</v>
      </c>
      <c r="AE321" s="373">
        <f t="shared" si="153"/>
        <v>0</v>
      </c>
      <c r="AF321" s="325"/>
    </row>
    <row r="322" spans="1:32">
      <c r="A322" s="677"/>
      <c r="B322" s="665"/>
      <c r="C322" s="320"/>
      <c r="D322" s="367" t="str">
        <f>IF(ISNUMBER($A322),(VLOOKUP($A322,'DE MUTCD Signing Items'!$A$4:$F$2060,2,FALSE)),IF(ISTEXT($A322),(VLOOKUP($A322,'DE MUTCD Signing Items'!$A$4:$F$2060,2,FALSE))," "))</f>
        <v xml:space="preserve"> </v>
      </c>
      <c r="E322" s="321"/>
      <c r="F322" s="367" t="str">
        <f>IF(ISNUMBER($A322),(VLOOKUP($A322,'DE MUTCD Signing Items'!$A$4:$F$2060,3,FALSE)),IF(ISTEXT($A322),(VLOOKUP($A322,'DE MUTCD Signing Items'!$A$4:$F$2060,3,FALSE))," "))</f>
        <v xml:space="preserve"> </v>
      </c>
      <c r="G322" s="548" t="str">
        <f>IF(ISNUMBER($A322),(VLOOKUP($A322,'DE MUTCD Signing Items'!$A$4:$F$2060,4,FALSE)),IF(ISTEXT($A322),(VLOOKUP($A322,'DE MUTCD Signing Items'!$A$4:$F$2060,4,FALSE))," "))</f>
        <v xml:space="preserve"> </v>
      </c>
      <c r="H322" s="548" t="str">
        <f>IF(ISNUMBER($A322),(VLOOKUP($A322,'DE MUTCD Signing Items'!$A$4:$F$2060,5,FALSE)),IF(ISTEXT($A322),(VLOOKUP($A322,'DE MUTCD Signing Items'!$A$4:$F$2060,5,FALSE))," "))</f>
        <v xml:space="preserve"> </v>
      </c>
      <c r="I322" s="558" t="str">
        <f>IF(ISNUMBER($A322),(VLOOKUP($A322,'DE MUTCD Signing Items'!$A$4:$F$2060,6,FALSE)),IF(ISTEXT($A322),(VLOOKUP($A322,'DE MUTCD Signing Items'!$A$4:$F$2060,6,FALSE))," "))</f>
        <v xml:space="preserve"> </v>
      </c>
      <c r="J322" s="318" t="e">
        <f t="shared" si="154"/>
        <v>#VALUE!</v>
      </c>
      <c r="K322" s="369" t="str">
        <f t="shared" si="141"/>
        <v/>
      </c>
      <c r="L322" s="322"/>
      <c r="M322" s="318" t="b">
        <f t="shared" si="155"/>
        <v>0</v>
      </c>
      <c r="N322" s="373">
        <f t="shared" si="142"/>
        <v>0</v>
      </c>
      <c r="O322" s="372"/>
      <c r="P322" s="371">
        <f t="shared" si="143"/>
        <v>0</v>
      </c>
      <c r="Q322" s="323"/>
      <c r="R322" s="318" t="b">
        <f t="shared" si="144"/>
        <v>0</v>
      </c>
      <c r="S322" s="318">
        <f t="shared" si="158"/>
        <v>0</v>
      </c>
      <c r="T322" s="324">
        <f t="shared" si="146"/>
        <v>0</v>
      </c>
      <c r="U322" s="324">
        <f t="shared" si="147"/>
        <v>0</v>
      </c>
      <c r="V322" s="376" t="str">
        <f t="shared" si="148"/>
        <v/>
      </c>
      <c r="W322" s="376" t="str">
        <f t="shared" si="149"/>
        <v/>
      </c>
      <c r="X322" s="323"/>
      <c r="Y322" s="318">
        <f t="shared" si="150"/>
        <v>0</v>
      </c>
      <c r="Z322" s="318">
        <f t="shared" si="151"/>
        <v>0</v>
      </c>
      <c r="AA322" s="318">
        <f t="shared" si="152"/>
        <v>0</v>
      </c>
      <c r="AB322" s="371">
        <f t="shared" si="156"/>
        <v>0</v>
      </c>
      <c r="AC322" s="706"/>
      <c r="AD322" s="373">
        <f t="shared" si="157"/>
        <v>0</v>
      </c>
      <c r="AE322" s="373">
        <f t="shared" si="153"/>
        <v>0</v>
      </c>
      <c r="AF322" s="325"/>
    </row>
    <row r="323" spans="1:32">
      <c r="A323" s="677"/>
      <c r="B323" s="665"/>
      <c r="C323" s="320"/>
      <c r="D323" s="367" t="str">
        <f>IF(ISNUMBER($A323),(VLOOKUP($A323,'DE MUTCD Signing Items'!$A$4:$F$2060,2,FALSE)),IF(ISTEXT($A323),(VLOOKUP($A323,'DE MUTCD Signing Items'!$A$4:$F$2060,2,FALSE))," "))</f>
        <v xml:space="preserve"> </v>
      </c>
      <c r="E323" s="321"/>
      <c r="F323" s="367" t="str">
        <f>IF(ISNUMBER($A323),(VLOOKUP($A323,'DE MUTCD Signing Items'!$A$4:$F$2060,3,FALSE)),IF(ISTEXT($A323),(VLOOKUP($A323,'DE MUTCD Signing Items'!$A$4:$F$2060,3,FALSE))," "))</f>
        <v xml:space="preserve"> </v>
      </c>
      <c r="G323" s="548" t="str">
        <f>IF(ISNUMBER($A323),(VLOOKUP($A323,'DE MUTCD Signing Items'!$A$4:$F$2060,4,FALSE)),IF(ISTEXT($A323),(VLOOKUP($A323,'DE MUTCD Signing Items'!$A$4:$F$2060,4,FALSE))," "))</f>
        <v xml:space="preserve"> </v>
      </c>
      <c r="H323" s="548" t="str">
        <f>IF(ISNUMBER($A323),(VLOOKUP($A323,'DE MUTCD Signing Items'!$A$4:$F$2060,5,FALSE)),IF(ISTEXT($A323),(VLOOKUP($A323,'DE MUTCD Signing Items'!$A$4:$F$2060,5,FALSE))," "))</f>
        <v xml:space="preserve"> </v>
      </c>
      <c r="I323" s="558" t="str">
        <f>IF(ISNUMBER($A323),(VLOOKUP($A323,'DE MUTCD Signing Items'!$A$4:$F$2060,6,FALSE)),IF(ISTEXT($A323),(VLOOKUP($A323,'DE MUTCD Signing Items'!$A$4:$F$2060,6,FALSE))," "))</f>
        <v xml:space="preserve"> </v>
      </c>
      <c r="J323" s="318" t="e">
        <f t="shared" si="154"/>
        <v>#VALUE!</v>
      </c>
      <c r="K323" s="369" t="str">
        <f t="shared" si="141"/>
        <v/>
      </c>
      <c r="L323" s="322"/>
      <c r="M323" s="318" t="b">
        <f t="shared" si="155"/>
        <v>0</v>
      </c>
      <c r="N323" s="373">
        <f t="shared" si="142"/>
        <v>0</v>
      </c>
      <c r="O323" s="372"/>
      <c r="P323" s="371">
        <f t="shared" si="143"/>
        <v>0</v>
      </c>
      <c r="Q323" s="323"/>
      <c r="R323" s="318" t="b">
        <f t="shared" si="144"/>
        <v>0</v>
      </c>
      <c r="S323" s="318">
        <f t="shared" si="158"/>
        <v>0</v>
      </c>
      <c r="T323" s="324">
        <f t="shared" si="146"/>
        <v>0</v>
      </c>
      <c r="U323" s="324">
        <f t="shared" si="147"/>
        <v>0</v>
      </c>
      <c r="V323" s="376" t="str">
        <f t="shared" si="148"/>
        <v/>
      </c>
      <c r="W323" s="376" t="str">
        <f t="shared" si="149"/>
        <v/>
      </c>
      <c r="X323" s="323"/>
      <c r="Y323" s="318">
        <f t="shared" si="150"/>
        <v>0</v>
      </c>
      <c r="Z323" s="318">
        <f t="shared" si="151"/>
        <v>0</v>
      </c>
      <c r="AA323" s="318">
        <f t="shared" si="152"/>
        <v>0</v>
      </c>
      <c r="AB323" s="371">
        <f t="shared" si="156"/>
        <v>0</v>
      </c>
      <c r="AC323" s="706"/>
      <c r="AD323" s="373">
        <f t="shared" si="157"/>
        <v>0</v>
      </c>
      <c r="AE323" s="373">
        <f t="shared" si="153"/>
        <v>0</v>
      </c>
      <c r="AF323" s="325"/>
    </row>
    <row r="324" spans="1:32">
      <c r="A324" s="677"/>
      <c r="B324" s="665"/>
      <c r="C324" s="320"/>
      <c r="D324" s="367" t="str">
        <f>IF(ISNUMBER($A324),(VLOOKUP($A324,'DE MUTCD Signing Items'!$A$4:$F$2060,2,FALSE)),IF(ISTEXT($A324),(VLOOKUP($A324,'DE MUTCD Signing Items'!$A$4:$F$2060,2,FALSE))," "))</f>
        <v xml:space="preserve"> </v>
      </c>
      <c r="E324" s="321"/>
      <c r="F324" s="367" t="str">
        <f>IF(ISNUMBER($A324),(VLOOKUP($A324,'DE MUTCD Signing Items'!$A$4:$F$2060,3,FALSE)),IF(ISTEXT($A324),(VLOOKUP($A324,'DE MUTCD Signing Items'!$A$4:$F$2060,3,FALSE))," "))</f>
        <v xml:space="preserve"> </v>
      </c>
      <c r="G324" s="548" t="str">
        <f>IF(ISNUMBER($A324),(VLOOKUP($A324,'DE MUTCD Signing Items'!$A$4:$F$2060,4,FALSE)),IF(ISTEXT($A324),(VLOOKUP($A324,'DE MUTCD Signing Items'!$A$4:$F$2060,4,FALSE))," "))</f>
        <v xml:space="preserve"> </v>
      </c>
      <c r="H324" s="548" t="str">
        <f>IF(ISNUMBER($A324),(VLOOKUP($A324,'DE MUTCD Signing Items'!$A$4:$F$2060,5,FALSE)),IF(ISTEXT($A324),(VLOOKUP($A324,'DE MUTCD Signing Items'!$A$4:$F$2060,5,FALSE))," "))</f>
        <v xml:space="preserve"> </v>
      </c>
      <c r="I324" s="558" t="str">
        <f>IF(ISNUMBER($A324),(VLOOKUP($A324,'DE MUTCD Signing Items'!$A$4:$F$2060,6,FALSE)),IF(ISTEXT($A324),(VLOOKUP($A324,'DE MUTCD Signing Items'!$A$4:$F$2060,6,FALSE))," "))</f>
        <v xml:space="preserve"> </v>
      </c>
      <c r="J324" s="318" t="e">
        <f t="shared" si="154"/>
        <v>#VALUE!</v>
      </c>
      <c r="K324" s="369" t="str">
        <f t="shared" si="141"/>
        <v/>
      </c>
      <c r="L324" s="322"/>
      <c r="M324" s="318" t="b">
        <f t="shared" si="155"/>
        <v>0</v>
      </c>
      <c r="N324" s="373">
        <f t="shared" si="142"/>
        <v>0</v>
      </c>
      <c r="O324" s="372"/>
      <c r="P324" s="371">
        <f t="shared" si="143"/>
        <v>0</v>
      </c>
      <c r="Q324" s="323"/>
      <c r="R324" s="318" t="b">
        <f t="shared" si="144"/>
        <v>0</v>
      </c>
      <c r="S324" s="318">
        <f t="shared" si="158"/>
        <v>0</v>
      </c>
      <c r="T324" s="324">
        <f t="shared" si="146"/>
        <v>0</v>
      </c>
      <c r="U324" s="324">
        <f t="shared" si="147"/>
        <v>0</v>
      </c>
      <c r="V324" s="376" t="str">
        <f t="shared" si="148"/>
        <v/>
      </c>
      <c r="W324" s="376" t="str">
        <f t="shared" si="149"/>
        <v/>
      </c>
      <c r="X324" s="323"/>
      <c r="Y324" s="318">
        <f t="shared" si="150"/>
        <v>0</v>
      </c>
      <c r="Z324" s="318">
        <f t="shared" si="151"/>
        <v>0</v>
      </c>
      <c r="AA324" s="318">
        <f t="shared" si="152"/>
        <v>0</v>
      </c>
      <c r="AB324" s="371">
        <f t="shared" si="156"/>
        <v>0</v>
      </c>
      <c r="AC324" s="706"/>
      <c r="AD324" s="373">
        <f t="shared" si="157"/>
        <v>0</v>
      </c>
      <c r="AE324" s="373">
        <f t="shared" si="153"/>
        <v>0</v>
      </c>
      <c r="AF324" s="325"/>
    </row>
    <row r="325" spans="1:32">
      <c r="A325" s="677"/>
      <c r="B325" s="665"/>
      <c r="C325" s="320"/>
      <c r="D325" s="367" t="str">
        <f>IF(ISNUMBER($A325),(VLOOKUP($A325,'DE MUTCD Signing Items'!$A$4:$F$2060,2,FALSE)),IF(ISTEXT($A325),(VLOOKUP($A325,'DE MUTCD Signing Items'!$A$4:$F$2060,2,FALSE))," "))</f>
        <v xml:space="preserve"> </v>
      </c>
      <c r="E325" s="321"/>
      <c r="F325" s="367" t="str">
        <f>IF(ISNUMBER($A325),(VLOOKUP($A325,'DE MUTCD Signing Items'!$A$4:$F$2060,3,FALSE)),IF(ISTEXT($A325),(VLOOKUP($A325,'DE MUTCD Signing Items'!$A$4:$F$2060,3,FALSE))," "))</f>
        <v xml:space="preserve"> </v>
      </c>
      <c r="G325" s="548" t="str">
        <f>IF(ISNUMBER($A325),(VLOOKUP($A325,'DE MUTCD Signing Items'!$A$4:$F$2060,4,FALSE)),IF(ISTEXT($A325),(VLOOKUP($A325,'DE MUTCD Signing Items'!$A$4:$F$2060,4,FALSE))," "))</f>
        <v xml:space="preserve"> </v>
      </c>
      <c r="H325" s="548" t="str">
        <f>IF(ISNUMBER($A325),(VLOOKUP($A325,'DE MUTCD Signing Items'!$A$4:$F$2060,5,FALSE)),IF(ISTEXT($A325),(VLOOKUP($A325,'DE MUTCD Signing Items'!$A$4:$F$2060,5,FALSE))," "))</f>
        <v xml:space="preserve"> </v>
      </c>
      <c r="I325" s="558" t="str">
        <f>IF(ISNUMBER($A325),(VLOOKUP($A325,'DE MUTCD Signing Items'!$A$4:$F$2060,6,FALSE)),IF(ISTEXT($A325),(VLOOKUP($A325,'DE MUTCD Signing Items'!$A$4:$F$2060,6,FALSE))," "))</f>
        <v xml:space="preserve"> </v>
      </c>
      <c r="J325" s="318" t="e">
        <f t="shared" si="154"/>
        <v>#VALUE!</v>
      </c>
      <c r="K325" s="369" t="str">
        <f t="shared" si="141"/>
        <v/>
      </c>
      <c r="L325" s="322"/>
      <c r="M325" s="318" t="b">
        <f t="shared" si="155"/>
        <v>0</v>
      </c>
      <c r="N325" s="373">
        <f t="shared" si="142"/>
        <v>0</v>
      </c>
      <c r="O325" s="372"/>
      <c r="P325" s="371">
        <f t="shared" si="143"/>
        <v>0</v>
      </c>
      <c r="Q325" s="323"/>
      <c r="R325" s="318" t="b">
        <f t="shared" si="144"/>
        <v>0</v>
      </c>
      <c r="S325" s="318">
        <f t="shared" si="158"/>
        <v>0</v>
      </c>
      <c r="T325" s="324">
        <f t="shared" si="146"/>
        <v>0</v>
      </c>
      <c r="U325" s="324">
        <f t="shared" si="147"/>
        <v>0</v>
      </c>
      <c r="V325" s="376" t="str">
        <f t="shared" si="148"/>
        <v/>
      </c>
      <c r="W325" s="376" t="str">
        <f t="shared" si="149"/>
        <v/>
      </c>
      <c r="X325" s="323"/>
      <c r="Y325" s="318">
        <f t="shared" si="150"/>
        <v>0</v>
      </c>
      <c r="Z325" s="318">
        <f t="shared" si="151"/>
        <v>0</v>
      </c>
      <c r="AA325" s="318">
        <f t="shared" si="152"/>
        <v>0</v>
      </c>
      <c r="AB325" s="371">
        <f t="shared" si="156"/>
        <v>0</v>
      </c>
      <c r="AC325" s="706"/>
      <c r="AD325" s="373">
        <f t="shared" si="157"/>
        <v>0</v>
      </c>
      <c r="AE325" s="373">
        <f t="shared" si="153"/>
        <v>0</v>
      </c>
      <c r="AF325" s="325"/>
    </row>
    <row r="326" spans="1:32">
      <c r="A326" s="677"/>
      <c r="B326" s="665"/>
      <c r="C326" s="320"/>
      <c r="D326" s="367" t="str">
        <f>IF(ISNUMBER($A326),(VLOOKUP($A326,'DE MUTCD Signing Items'!$A$4:$F$2060,2,FALSE)),IF(ISTEXT($A326),(VLOOKUP($A326,'DE MUTCD Signing Items'!$A$4:$F$2060,2,FALSE))," "))</f>
        <v xml:space="preserve"> </v>
      </c>
      <c r="E326" s="321"/>
      <c r="F326" s="367" t="str">
        <f>IF(ISNUMBER($A326),(VLOOKUP($A326,'DE MUTCD Signing Items'!$A$4:$F$2060,3,FALSE)),IF(ISTEXT($A326),(VLOOKUP($A326,'DE MUTCD Signing Items'!$A$4:$F$2060,3,FALSE))," "))</f>
        <v xml:space="preserve"> </v>
      </c>
      <c r="G326" s="548" t="str">
        <f>IF(ISNUMBER($A326),(VLOOKUP($A326,'DE MUTCD Signing Items'!$A$4:$F$2060,4,FALSE)),IF(ISTEXT($A326),(VLOOKUP($A326,'DE MUTCD Signing Items'!$A$4:$F$2060,4,FALSE))," "))</f>
        <v xml:space="preserve"> </v>
      </c>
      <c r="H326" s="548" t="str">
        <f>IF(ISNUMBER($A326),(VLOOKUP($A326,'DE MUTCD Signing Items'!$A$4:$F$2060,5,FALSE)),IF(ISTEXT($A326),(VLOOKUP($A326,'DE MUTCD Signing Items'!$A$4:$F$2060,5,FALSE))," "))</f>
        <v xml:space="preserve"> </v>
      </c>
      <c r="I326" s="558" t="str">
        <f>IF(ISNUMBER($A326),(VLOOKUP($A326,'DE MUTCD Signing Items'!$A$4:$F$2060,6,FALSE)),IF(ISTEXT($A326),(VLOOKUP($A326,'DE MUTCD Signing Items'!$A$4:$F$2060,6,FALSE))," "))</f>
        <v xml:space="preserve"> </v>
      </c>
      <c r="J326" s="318" t="e">
        <f t="shared" si="154"/>
        <v>#VALUE!</v>
      </c>
      <c r="K326" s="369" t="str">
        <f t="shared" si="141"/>
        <v/>
      </c>
      <c r="L326" s="322"/>
      <c r="M326" s="318" t="b">
        <f t="shared" si="155"/>
        <v>0</v>
      </c>
      <c r="N326" s="373">
        <f t="shared" si="142"/>
        <v>0</v>
      </c>
      <c r="O326" s="372"/>
      <c r="P326" s="371">
        <f t="shared" si="143"/>
        <v>0</v>
      </c>
      <c r="Q326" s="323"/>
      <c r="R326" s="318" t="b">
        <f t="shared" si="144"/>
        <v>0</v>
      </c>
      <c r="S326" s="318">
        <f t="shared" si="158"/>
        <v>0</v>
      </c>
      <c r="T326" s="324">
        <f t="shared" si="146"/>
        <v>0</v>
      </c>
      <c r="U326" s="324">
        <f t="shared" si="147"/>
        <v>0</v>
      </c>
      <c r="V326" s="376" t="str">
        <f t="shared" si="148"/>
        <v/>
      </c>
      <c r="W326" s="376" t="str">
        <f t="shared" si="149"/>
        <v/>
      </c>
      <c r="X326" s="323"/>
      <c r="Y326" s="318">
        <f t="shared" si="150"/>
        <v>0</v>
      </c>
      <c r="Z326" s="318">
        <f t="shared" si="151"/>
        <v>0</v>
      </c>
      <c r="AA326" s="318">
        <f t="shared" si="152"/>
        <v>0</v>
      </c>
      <c r="AB326" s="371">
        <f t="shared" si="156"/>
        <v>0</v>
      </c>
      <c r="AC326" s="706"/>
      <c r="AD326" s="373">
        <f t="shared" si="157"/>
        <v>0</v>
      </c>
      <c r="AE326" s="373">
        <f t="shared" si="153"/>
        <v>0</v>
      </c>
      <c r="AF326" s="325"/>
    </row>
    <row r="327" spans="1:32">
      <c r="A327" s="677"/>
      <c r="B327" s="665"/>
      <c r="C327" s="320"/>
      <c r="D327" s="367" t="str">
        <f>IF(ISNUMBER($A327),(VLOOKUP($A327,'DE MUTCD Signing Items'!$A$4:$F$2060,2,FALSE)),IF(ISTEXT($A327),(VLOOKUP($A327,'DE MUTCD Signing Items'!$A$4:$F$2060,2,FALSE))," "))</f>
        <v xml:space="preserve"> </v>
      </c>
      <c r="E327" s="321"/>
      <c r="F327" s="367" t="str">
        <f>IF(ISNUMBER($A327),(VLOOKUP($A327,'DE MUTCD Signing Items'!$A$4:$F$2060,3,FALSE)),IF(ISTEXT($A327),(VLOOKUP($A327,'DE MUTCD Signing Items'!$A$4:$F$2060,3,FALSE))," "))</f>
        <v xml:space="preserve"> </v>
      </c>
      <c r="G327" s="548" t="str">
        <f>IF(ISNUMBER($A327),(VLOOKUP($A327,'DE MUTCD Signing Items'!$A$4:$F$2060,4,FALSE)),IF(ISTEXT($A327),(VLOOKUP($A327,'DE MUTCD Signing Items'!$A$4:$F$2060,4,FALSE))," "))</f>
        <v xml:space="preserve"> </v>
      </c>
      <c r="H327" s="548" t="str">
        <f>IF(ISNUMBER($A327),(VLOOKUP($A327,'DE MUTCD Signing Items'!$A$4:$F$2060,5,FALSE)),IF(ISTEXT($A327),(VLOOKUP($A327,'DE MUTCD Signing Items'!$A$4:$F$2060,5,FALSE))," "))</f>
        <v xml:space="preserve"> </v>
      </c>
      <c r="I327" s="558" t="str">
        <f>IF(ISNUMBER($A327),(VLOOKUP($A327,'DE MUTCD Signing Items'!$A$4:$F$2060,6,FALSE)),IF(ISTEXT($A327),(VLOOKUP($A327,'DE MUTCD Signing Items'!$A$4:$F$2060,6,FALSE))," "))</f>
        <v xml:space="preserve"> </v>
      </c>
      <c r="J327" s="318" t="e">
        <f t="shared" si="154"/>
        <v>#VALUE!</v>
      </c>
      <c r="K327" s="369" t="str">
        <f t="shared" si="141"/>
        <v/>
      </c>
      <c r="L327" s="322"/>
      <c r="M327" s="318" t="b">
        <f t="shared" si="155"/>
        <v>0</v>
      </c>
      <c r="N327" s="373">
        <f t="shared" si="142"/>
        <v>0</v>
      </c>
      <c r="O327" s="372"/>
      <c r="P327" s="371">
        <f t="shared" si="143"/>
        <v>0</v>
      </c>
      <c r="Q327" s="323"/>
      <c r="R327" s="318" t="b">
        <f t="shared" si="144"/>
        <v>0</v>
      </c>
      <c r="S327" s="318">
        <f t="shared" si="158"/>
        <v>0</v>
      </c>
      <c r="T327" s="324">
        <f t="shared" si="146"/>
        <v>0</v>
      </c>
      <c r="U327" s="324">
        <f t="shared" si="147"/>
        <v>0</v>
      </c>
      <c r="V327" s="376" t="str">
        <f t="shared" si="148"/>
        <v/>
      </c>
      <c r="W327" s="376" t="str">
        <f t="shared" si="149"/>
        <v/>
      </c>
      <c r="X327" s="323"/>
      <c r="Y327" s="318">
        <f t="shared" si="150"/>
        <v>0</v>
      </c>
      <c r="Z327" s="318">
        <f t="shared" si="151"/>
        <v>0</v>
      </c>
      <c r="AA327" s="318">
        <f t="shared" si="152"/>
        <v>0</v>
      </c>
      <c r="AB327" s="371">
        <f t="shared" si="156"/>
        <v>0</v>
      </c>
      <c r="AC327" s="706"/>
      <c r="AD327" s="373">
        <f t="shared" si="157"/>
        <v>0</v>
      </c>
      <c r="AE327" s="373">
        <f t="shared" si="153"/>
        <v>0</v>
      </c>
      <c r="AF327" s="325"/>
    </row>
    <row r="328" spans="1:32">
      <c r="A328" s="677"/>
      <c r="B328" s="665"/>
      <c r="C328" s="320"/>
      <c r="D328" s="367" t="str">
        <f>IF(ISNUMBER($A328),(VLOOKUP($A328,'DE MUTCD Signing Items'!$A$4:$F$2060,2,FALSE)),IF(ISTEXT($A328),(VLOOKUP($A328,'DE MUTCD Signing Items'!$A$4:$F$2060,2,FALSE))," "))</f>
        <v xml:space="preserve"> </v>
      </c>
      <c r="E328" s="321"/>
      <c r="F328" s="367" t="str">
        <f>IF(ISNUMBER($A328),(VLOOKUP($A328,'DE MUTCD Signing Items'!$A$4:$F$2060,3,FALSE)),IF(ISTEXT($A328),(VLOOKUP($A328,'DE MUTCD Signing Items'!$A$4:$F$2060,3,FALSE))," "))</f>
        <v xml:space="preserve"> </v>
      </c>
      <c r="G328" s="548" t="str">
        <f>IF(ISNUMBER($A328),(VLOOKUP($A328,'DE MUTCD Signing Items'!$A$4:$F$2060,4,FALSE)),IF(ISTEXT($A328),(VLOOKUP($A328,'DE MUTCD Signing Items'!$A$4:$F$2060,4,FALSE))," "))</f>
        <v xml:space="preserve"> </v>
      </c>
      <c r="H328" s="548" t="str">
        <f>IF(ISNUMBER($A328),(VLOOKUP($A328,'DE MUTCD Signing Items'!$A$4:$F$2060,5,FALSE)),IF(ISTEXT($A328),(VLOOKUP($A328,'DE MUTCD Signing Items'!$A$4:$F$2060,5,FALSE))," "))</f>
        <v xml:space="preserve"> </v>
      </c>
      <c r="I328" s="558" t="str">
        <f>IF(ISNUMBER($A328),(VLOOKUP($A328,'DE MUTCD Signing Items'!$A$4:$F$2060,6,FALSE)),IF(ISTEXT($A328),(VLOOKUP($A328,'DE MUTCD Signing Items'!$A$4:$F$2060,6,FALSE))," "))</f>
        <v xml:space="preserve"> </v>
      </c>
      <c r="J328" s="318" t="e">
        <f t="shared" si="154"/>
        <v>#VALUE!</v>
      </c>
      <c r="K328" s="369" t="str">
        <f t="shared" si="141"/>
        <v/>
      </c>
      <c r="L328" s="322"/>
      <c r="M328" s="318" t="b">
        <f t="shared" si="155"/>
        <v>0</v>
      </c>
      <c r="N328" s="373">
        <f t="shared" si="142"/>
        <v>0</v>
      </c>
      <c r="O328" s="372"/>
      <c r="P328" s="371">
        <f t="shared" si="143"/>
        <v>0</v>
      </c>
      <c r="Q328" s="323"/>
      <c r="R328" s="318" t="b">
        <f t="shared" si="144"/>
        <v>0</v>
      </c>
      <c r="S328" s="318">
        <f t="shared" si="158"/>
        <v>0</v>
      </c>
      <c r="T328" s="324">
        <f t="shared" si="146"/>
        <v>0</v>
      </c>
      <c r="U328" s="324">
        <f t="shared" si="147"/>
        <v>0</v>
      </c>
      <c r="V328" s="376" t="str">
        <f t="shared" si="148"/>
        <v/>
      </c>
      <c r="W328" s="376" t="str">
        <f t="shared" si="149"/>
        <v/>
      </c>
      <c r="X328" s="323"/>
      <c r="Y328" s="318">
        <f t="shared" si="150"/>
        <v>0</v>
      </c>
      <c r="Z328" s="318">
        <f t="shared" si="151"/>
        <v>0</v>
      </c>
      <c r="AA328" s="318">
        <f t="shared" si="152"/>
        <v>0</v>
      </c>
      <c r="AB328" s="371">
        <f t="shared" si="156"/>
        <v>0</v>
      </c>
      <c r="AC328" s="706"/>
      <c r="AD328" s="373">
        <f t="shared" si="157"/>
        <v>0</v>
      </c>
      <c r="AE328" s="373">
        <f t="shared" si="153"/>
        <v>0</v>
      </c>
      <c r="AF328" s="325"/>
    </row>
    <row r="329" spans="1:32">
      <c r="A329" s="677"/>
      <c r="B329" s="665"/>
      <c r="C329" s="320"/>
      <c r="D329" s="367" t="str">
        <f>IF(ISNUMBER($A329),(VLOOKUP($A329,'DE MUTCD Signing Items'!$A$4:$F$2060,2,FALSE)),IF(ISTEXT($A329),(VLOOKUP($A329,'DE MUTCD Signing Items'!$A$4:$F$2060,2,FALSE))," "))</f>
        <v xml:space="preserve"> </v>
      </c>
      <c r="E329" s="321"/>
      <c r="F329" s="367" t="str">
        <f>IF(ISNUMBER($A329),(VLOOKUP($A329,'DE MUTCD Signing Items'!$A$4:$F$2060,3,FALSE)),IF(ISTEXT($A329),(VLOOKUP($A329,'DE MUTCD Signing Items'!$A$4:$F$2060,3,FALSE))," "))</f>
        <v xml:space="preserve"> </v>
      </c>
      <c r="G329" s="548" t="str">
        <f>IF(ISNUMBER($A329),(VLOOKUP($A329,'DE MUTCD Signing Items'!$A$4:$F$2060,4,FALSE)),IF(ISTEXT($A329),(VLOOKUP($A329,'DE MUTCD Signing Items'!$A$4:$F$2060,4,FALSE))," "))</f>
        <v xml:space="preserve"> </v>
      </c>
      <c r="H329" s="548" t="str">
        <f>IF(ISNUMBER($A329),(VLOOKUP($A329,'DE MUTCD Signing Items'!$A$4:$F$2060,5,FALSE)),IF(ISTEXT($A329),(VLOOKUP($A329,'DE MUTCD Signing Items'!$A$4:$F$2060,5,FALSE))," "))</f>
        <v xml:space="preserve"> </v>
      </c>
      <c r="I329" s="558" t="str">
        <f>IF(ISNUMBER($A329),(VLOOKUP($A329,'DE MUTCD Signing Items'!$A$4:$F$2060,6,FALSE)),IF(ISTEXT($A329),(VLOOKUP($A329,'DE MUTCD Signing Items'!$A$4:$F$2060,6,FALSE))," "))</f>
        <v xml:space="preserve"> </v>
      </c>
      <c r="J329" s="318" t="e">
        <f t="shared" si="154"/>
        <v>#VALUE!</v>
      </c>
      <c r="K329" s="369" t="str">
        <f t="shared" si="141"/>
        <v/>
      </c>
      <c r="L329" s="322"/>
      <c r="M329" s="318" t="b">
        <f t="shared" si="155"/>
        <v>0</v>
      </c>
      <c r="N329" s="373">
        <f t="shared" si="142"/>
        <v>0</v>
      </c>
      <c r="O329" s="372"/>
      <c r="P329" s="371">
        <f t="shared" si="143"/>
        <v>0</v>
      </c>
      <c r="Q329" s="323"/>
      <c r="R329" s="318" t="b">
        <f t="shared" si="144"/>
        <v>0</v>
      </c>
      <c r="S329" s="318">
        <f t="shared" si="158"/>
        <v>0</v>
      </c>
      <c r="T329" s="324">
        <f t="shared" si="146"/>
        <v>0</v>
      </c>
      <c r="U329" s="324">
        <f t="shared" si="147"/>
        <v>0</v>
      </c>
      <c r="V329" s="376" t="str">
        <f t="shared" si="148"/>
        <v/>
      </c>
      <c r="W329" s="376" t="str">
        <f t="shared" si="149"/>
        <v/>
      </c>
      <c r="X329" s="323"/>
      <c r="Y329" s="318">
        <f t="shared" si="150"/>
        <v>0</v>
      </c>
      <c r="Z329" s="318">
        <f t="shared" si="151"/>
        <v>0</v>
      </c>
      <c r="AA329" s="318">
        <f t="shared" si="152"/>
        <v>0</v>
      </c>
      <c r="AB329" s="371">
        <f t="shared" si="156"/>
        <v>0</v>
      </c>
      <c r="AC329" s="706"/>
      <c r="AD329" s="373">
        <f t="shared" si="157"/>
        <v>0</v>
      </c>
      <c r="AE329" s="373">
        <f t="shared" si="153"/>
        <v>0</v>
      </c>
      <c r="AF329" s="325"/>
    </row>
    <row r="330" spans="1:32">
      <c r="A330" s="677"/>
      <c r="B330" s="665"/>
      <c r="C330" s="320"/>
      <c r="D330" s="367" t="str">
        <f>IF(ISNUMBER($A330),(VLOOKUP($A330,'DE MUTCD Signing Items'!$A$4:$F$2060,2,FALSE)),IF(ISTEXT($A330),(VLOOKUP($A330,'DE MUTCD Signing Items'!$A$4:$F$2060,2,FALSE))," "))</f>
        <v xml:space="preserve"> </v>
      </c>
      <c r="E330" s="321"/>
      <c r="F330" s="367" t="str">
        <f>IF(ISNUMBER($A330),(VLOOKUP($A330,'DE MUTCD Signing Items'!$A$4:$F$2060,3,FALSE)),IF(ISTEXT($A330),(VLOOKUP($A330,'DE MUTCD Signing Items'!$A$4:$F$2060,3,FALSE))," "))</f>
        <v xml:space="preserve"> </v>
      </c>
      <c r="G330" s="548" t="str">
        <f>IF(ISNUMBER($A330),(VLOOKUP($A330,'DE MUTCD Signing Items'!$A$4:$F$2060,4,FALSE)),IF(ISTEXT($A330),(VLOOKUP($A330,'DE MUTCD Signing Items'!$A$4:$F$2060,4,FALSE))," "))</f>
        <v xml:space="preserve"> </v>
      </c>
      <c r="H330" s="548" t="str">
        <f>IF(ISNUMBER($A330),(VLOOKUP($A330,'DE MUTCD Signing Items'!$A$4:$F$2060,5,FALSE)),IF(ISTEXT($A330),(VLOOKUP($A330,'DE MUTCD Signing Items'!$A$4:$F$2060,5,FALSE))," "))</f>
        <v xml:space="preserve"> </v>
      </c>
      <c r="I330" s="558" t="str">
        <f>IF(ISNUMBER($A330),(VLOOKUP($A330,'DE MUTCD Signing Items'!$A$4:$F$2060,6,FALSE)),IF(ISTEXT($A330),(VLOOKUP($A330,'DE MUTCD Signing Items'!$A$4:$F$2060,6,FALSE))," "))</f>
        <v xml:space="preserve"> </v>
      </c>
      <c r="J330" s="318" t="e">
        <f t="shared" si="154"/>
        <v>#VALUE!</v>
      </c>
      <c r="K330" s="369" t="str">
        <f t="shared" si="141"/>
        <v/>
      </c>
      <c r="L330" s="322"/>
      <c r="M330" s="318" t="b">
        <f t="shared" si="155"/>
        <v>0</v>
      </c>
      <c r="N330" s="373">
        <f t="shared" si="142"/>
        <v>0</v>
      </c>
      <c r="O330" s="372"/>
      <c r="P330" s="371">
        <f t="shared" si="143"/>
        <v>0</v>
      </c>
      <c r="Q330" s="323"/>
      <c r="R330" s="318" t="b">
        <f t="shared" si="144"/>
        <v>0</v>
      </c>
      <c r="S330" s="318">
        <f t="shared" si="158"/>
        <v>0</v>
      </c>
      <c r="T330" s="324">
        <f t="shared" si="146"/>
        <v>0</v>
      </c>
      <c r="U330" s="324">
        <f t="shared" si="147"/>
        <v>0</v>
      </c>
      <c r="V330" s="376" t="str">
        <f t="shared" si="148"/>
        <v/>
      </c>
      <c r="W330" s="376" t="str">
        <f t="shared" si="149"/>
        <v/>
      </c>
      <c r="X330" s="323"/>
      <c r="Y330" s="318">
        <f t="shared" si="150"/>
        <v>0</v>
      </c>
      <c r="Z330" s="318">
        <f t="shared" si="151"/>
        <v>0</v>
      </c>
      <c r="AA330" s="318">
        <f t="shared" si="152"/>
        <v>0</v>
      </c>
      <c r="AB330" s="371">
        <f t="shared" si="156"/>
        <v>0</v>
      </c>
      <c r="AC330" s="706"/>
      <c r="AD330" s="373">
        <f t="shared" si="157"/>
        <v>0</v>
      </c>
      <c r="AE330" s="373">
        <f t="shared" si="153"/>
        <v>0</v>
      </c>
      <c r="AF330" s="325"/>
    </row>
    <row r="331" spans="1:32">
      <c r="A331" s="677"/>
      <c r="B331" s="665"/>
      <c r="C331" s="320"/>
      <c r="D331" s="367" t="str">
        <f>IF(ISNUMBER($A331),(VLOOKUP($A331,'DE MUTCD Signing Items'!$A$4:$F$2060,2,FALSE)),IF(ISTEXT($A331),(VLOOKUP($A331,'DE MUTCD Signing Items'!$A$4:$F$2060,2,FALSE))," "))</f>
        <v xml:space="preserve"> </v>
      </c>
      <c r="E331" s="321"/>
      <c r="F331" s="367" t="str">
        <f>IF(ISNUMBER($A331),(VLOOKUP($A331,'DE MUTCD Signing Items'!$A$4:$F$2060,3,FALSE)),IF(ISTEXT($A331),(VLOOKUP($A331,'DE MUTCD Signing Items'!$A$4:$F$2060,3,FALSE))," "))</f>
        <v xml:space="preserve"> </v>
      </c>
      <c r="G331" s="548" t="str">
        <f>IF(ISNUMBER($A331),(VLOOKUP($A331,'DE MUTCD Signing Items'!$A$4:$F$2060,4,FALSE)),IF(ISTEXT($A331),(VLOOKUP($A331,'DE MUTCD Signing Items'!$A$4:$F$2060,4,FALSE))," "))</f>
        <v xml:space="preserve"> </v>
      </c>
      <c r="H331" s="548" t="str">
        <f>IF(ISNUMBER($A331),(VLOOKUP($A331,'DE MUTCD Signing Items'!$A$4:$F$2060,5,FALSE)),IF(ISTEXT($A331),(VLOOKUP($A331,'DE MUTCD Signing Items'!$A$4:$F$2060,5,FALSE))," "))</f>
        <v xml:space="preserve"> </v>
      </c>
      <c r="I331" s="558" t="str">
        <f>IF(ISNUMBER($A331),(VLOOKUP($A331,'DE MUTCD Signing Items'!$A$4:$F$2060,6,FALSE)),IF(ISTEXT($A331),(VLOOKUP($A331,'DE MUTCD Signing Items'!$A$4:$F$2060,6,FALSE))," "))</f>
        <v xml:space="preserve"> </v>
      </c>
      <c r="J331" s="318" t="e">
        <f t="shared" si="154"/>
        <v>#VALUE!</v>
      </c>
      <c r="K331" s="369" t="str">
        <f t="shared" si="141"/>
        <v/>
      </c>
      <c r="L331" s="322"/>
      <c r="M331" s="318" t="b">
        <f t="shared" si="155"/>
        <v>0</v>
      </c>
      <c r="N331" s="373">
        <f t="shared" si="142"/>
        <v>0</v>
      </c>
      <c r="O331" s="372"/>
      <c r="P331" s="371">
        <f t="shared" si="143"/>
        <v>0</v>
      </c>
      <c r="Q331" s="323"/>
      <c r="R331" s="318" t="b">
        <f t="shared" si="144"/>
        <v>0</v>
      </c>
      <c r="S331" s="318">
        <f t="shared" si="158"/>
        <v>0</v>
      </c>
      <c r="T331" s="324">
        <f t="shared" si="146"/>
        <v>0</v>
      </c>
      <c r="U331" s="324">
        <f t="shared" si="147"/>
        <v>0</v>
      </c>
      <c r="V331" s="376" t="str">
        <f t="shared" si="148"/>
        <v/>
      </c>
      <c r="W331" s="376" t="str">
        <f t="shared" si="149"/>
        <v/>
      </c>
      <c r="X331" s="323"/>
      <c r="Y331" s="318">
        <f t="shared" si="150"/>
        <v>0</v>
      </c>
      <c r="Z331" s="318">
        <f t="shared" si="151"/>
        <v>0</v>
      </c>
      <c r="AA331" s="318">
        <f t="shared" si="152"/>
        <v>0</v>
      </c>
      <c r="AB331" s="371">
        <f t="shared" si="156"/>
        <v>0</v>
      </c>
      <c r="AC331" s="706"/>
      <c r="AD331" s="373">
        <f t="shared" si="157"/>
        <v>0</v>
      </c>
      <c r="AE331" s="373">
        <f t="shared" si="153"/>
        <v>0</v>
      </c>
      <c r="AF331" s="325"/>
    </row>
    <row r="332" spans="1:32">
      <c r="A332" s="677"/>
      <c r="B332" s="665"/>
      <c r="C332" s="320"/>
      <c r="D332" s="367" t="str">
        <f>IF(ISNUMBER($A332),(VLOOKUP($A332,'DE MUTCD Signing Items'!$A$4:$F$2060,2,FALSE)),IF(ISTEXT($A332),(VLOOKUP($A332,'DE MUTCD Signing Items'!$A$4:$F$2060,2,FALSE))," "))</f>
        <v xml:space="preserve"> </v>
      </c>
      <c r="E332" s="321"/>
      <c r="F332" s="367" t="str">
        <f>IF(ISNUMBER($A332),(VLOOKUP($A332,'DE MUTCD Signing Items'!$A$4:$F$2060,3,FALSE)),IF(ISTEXT($A332),(VLOOKUP($A332,'DE MUTCD Signing Items'!$A$4:$F$2060,3,FALSE))," "))</f>
        <v xml:space="preserve"> </v>
      </c>
      <c r="G332" s="548" t="str">
        <f>IF(ISNUMBER($A332),(VLOOKUP($A332,'DE MUTCD Signing Items'!$A$4:$F$2060,4,FALSE)),IF(ISTEXT($A332),(VLOOKUP($A332,'DE MUTCD Signing Items'!$A$4:$F$2060,4,FALSE))," "))</f>
        <v xml:space="preserve"> </v>
      </c>
      <c r="H332" s="548" t="str">
        <f>IF(ISNUMBER($A332),(VLOOKUP($A332,'DE MUTCD Signing Items'!$A$4:$F$2060,5,FALSE)),IF(ISTEXT($A332),(VLOOKUP($A332,'DE MUTCD Signing Items'!$A$4:$F$2060,5,FALSE))," "))</f>
        <v xml:space="preserve"> </v>
      </c>
      <c r="I332" s="558" t="str">
        <f>IF(ISNUMBER($A332),(VLOOKUP($A332,'DE MUTCD Signing Items'!$A$4:$F$2060,6,FALSE)),IF(ISTEXT($A332),(VLOOKUP($A332,'DE MUTCD Signing Items'!$A$4:$F$2060,6,FALSE))," "))</f>
        <v xml:space="preserve"> </v>
      </c>
      <c r="J332" s="318" t="e">
        <f t="shared" si="154"/>
        <v>#VALUE!</v>
      </c>
      <c r="K332" s="369" t="str">
        <f t="shared" si="141"/>
        <v/>
      </c>
      <c r="L332" s="322"/>
      <c r="M332" s="318" t="b">
        <f t="shared" si="155"/>
        <v>0</v>
      </c>
      <c r="N332" s="373">
        <f t="shared" si="142"/>
        <v>0</v>
      </c>
      <c r="O332" s="372"/>
      <c r="P332" s="371">
        <f t="shared" si="143"/>
        <v>0</v>
      </c>
      <c r="Q332" s="323"/>
      <c r="R332" s="318" t="b">
        <f t="shared" si="144"/>
        <v>0</v>
      </c>
      <c r="S332" s="318">
        <f t="shared" si="158"/>
        <v>0</v>
      </c>
      <c r="T332" s="324">
        <f t="shared" si="146"/>
        <v>0</v>
      </c>
      <c r="U332" s="324">
        <f t="shared" si="147"/>
        <v>0</v>
      </c>
      <c r="V332" s="376" t="str">
        <f t="shared" si="148"/>
        <v/>
      </c>
      <c r="W332" s="376" t="str">
        <f t="shared" si="149"/>
        <v/>
      </c>
      <c r="X332" s="323"/>
      <c r="Y332" s="318">
        <f t="shared" si="150"/>
        <v>0</v>
      </c>
      <c r="Z332" s="318">
        <f t="shared" si="151"/>
        <v>0</v>
      </c>
      <c r="AA332" s="318">
        <f t="shared" si="152"/>
        <v>0</v>
      </c>
      <c r="AB332" s="371">
        <f t="shared" si="156"/>
        <v>0</v>
      </c>
      <c r="AC332" s="706"/>
      <c r="AD332" s="373">
        <f t="shared" si="157"/>
        <v>0</v>
      </c>
      <c r="AE332" s="373">
        <f t="shared" si="153"/>
        <v>0</v>
      </c>
      <c r="AF332" s="325"/>
    </row>
    <row r="333" spans="1:32">
      <c r="A333" s="677"/>
      <c r="B333" s="665"/>
      <c r="C333" s="320"/>
      <c r="D333" s="367" t="str">
        <f>IF(ISNUMBER($A333),(VLOOKUP($A333,'DE MUTCD Signing Items'!$A$4:$F$2060,2,FALSE)),IF(ISTEXT($A333),(VLOOKUP($A333,'DE MUTCD Signing Items'!$A$4:$F$2060,2,FALSE))," "))</f>
        <v xml:space="preserve"> </v>
      </c>
      <c r="E333" s="321"/>
      <c r="F333" s="367" t="str">
        <f>IF(ISNUMBER($A333),(VLOOKUP($A333,'DE MUTCD Signing Items'!$A$4:$F$2060,3,FALSE)),IF(ISTEXT($A333),(VLOOKUP($A333,'DE MUTCD Signing Items'!$A$4:$F$2060,3,FALSE))," "))</f>
        <v xml:space="preserve"> </v>
      </c>
      <c r="G333" s="548" t="str">
        <f>IF(ISNUMBER($A333),(VLOOKUP($A333,'DE MUTCD Signing Items'!$A$4:$F$2060,4,FALSE)),IF(ISTEXT($A333),(VLOOKUP($A333,'DE MUTCD Signing Items'!$A$4:$F$2060,4,FALSE))," "))</f>
        <v xml:space="preserve"> </v>
      </c>
      <c r="H333" s="548" t="str">
        <f>IF(ISNUMBER($A333),(VLOOKUP($A333,'DE MUTCD Signing Items'!$A$4:$F$2060,5,FALSE)),IF(ISTEXT($A333),(VLOOKUP($A333,'DE MUTCD Signing Items'!$A$4:$F$2060,5,FALSE))," "))</f>
        <v xml:space="preserve"> </v>
      </c>
      <c r="I333" s="558" t="str">
        <f>IF(ISNUMBER($A333),(VLOOKUP($A333,'DE MUTCD Signing Items'!$A$4:$F$2060,6,FALSE)),IF(ISTEXT($A333),(VLOOKUP($A333,'DE MUTCD Signing Items'!$A$4:$F$2060,6,FALSE))," "))</f>
        <v xml:space="preserve"> </v>
      </c>
      <c r="J333" s="318" t="e">
        <f t="shared" si="154"/>
        <v>#VALUE!</v>
      </c>
      <c r="K333" s="369" t="str">
        <f t="shared" si="141"/>
        <v/>
      </c>
      <c r="L333" s="322"/>
      <c r="M333" s="318" t="b">
        <f t="shared" si="155"/>
        <v>0</v>
      </c>
      <c r="N333" s="373">
        <f t="shared" si="142"/>
        <v>0</v>
      </c>
      <c r="O333" s="372"/>
      <c r="P333" s="371">
        <f t="shared" si="143"/>
        <v>0</v>
      </c>
      <c r="Q333" s="323"/>
      <c r="R333" s="318" t="b">
        <f t="shared" si="144"/>
        <v>0</v>
      </c>
      <c r="S333" s="318">
        <f t="shared" si="158"/>
        <v>0</v>
      </c>
      <c r="T333" s="324">
        <f t="shared" si="146"/>
        <v>0</v>
      </c>
      <c r="U333" s="324">
        <f t="shared" si="147"/>
        <v>0</v>
      </c>
      <c r="V333" s="376" t="str">
        <f t="shared" si="148"/>
        <v/>
      </c>
      <c r="W333" s="376" t="str">
        <f t="shared" si="149"/>
        <v/>
      </c>
      <c r="X333" s="323"/>
      <c r="Y333" s="318">
        <f t="shared" si="150"/>
        <v>0</v>
      </c>
      <c r="Z333" s="318">
        <f t="shared" si="151"/>
        <v>0</v>
      </c>
      <c r="AA333" s="318">
        <f t="shared" si="152"/>
        <v>0</v>
      </c>
      <c r="AB333" s="371">
        <f t="shared" si="156"/>
        <v>0</v>
      </c>
      <c r="AC333" s="706"/>
      <c r="AD333" s="373">
        <f t="shared" si="157"/>
        <v>0</v>
      </c>
      <c r="AE333" s="373">
        <f t="shared" si="153"/>
        <v>0</v>
      </c>
      <c r="AF333" s="325"/>
    </row>
    <row r="334" spans="1:32">
      <c r="A334" s="677"/>
      <c r="B334" s="665"/>
      <c r="C334" s="320"/>
      <c r="D334" s="367" t="str">
        <f>IF(ISNUMBER($A334),(VLOOKUP($A334,'DE MUTCD Signing Items'!$A$4:$F$2060,2,FALSE)),IF(ISTEXT($A334),(VLOOKUP($A334,'DE MUTCD Signing Items'!$A$4:$F$2060,2,FALSE))," "))</f>
        <v xml:space="preserve"> </v>
      </c>
      <c r="E334" s="321"/>
      <c r="F334" s="367" t="str">
        <f>IF(ISNUMBER($A334),(VLOOKUP($A334,'DE MUTCD Signing Items'!$A$4:$F$2060,3,FALSE)),IF(ISTEXT($A334),(VLOOKUP($A334,'DE MUTCD Signing Items'!$A$4:$F$2060,3,FALSE))," "))</f>
        <v xml:space="preserve"> </v>
      </c>
      <c r="G334" s="548" t="str">
        <f>IF(ISNUMBER($A334),(VLOOKUP($A334,'DE MUTCD Signing Items'!$A$4:$F$2060,4,FALSE)),IF(ISTEXT($A334),(VLOOKUP($A334,'DE MUTCD Signing Items'!$A$4:$F$2060,4,FALSE))," "))</f>
        <v xml:space="preserve"> </v>
      </c>
      <c r="H334" s="548" t="str">
        <f>IF(ISNUMBER($A334),(VLOOKUP($A334,'DE MUTCD Signing Items'!$A$4:$F$2060,5,FALSE)),IF(ISTEXT($A334),(VLOOKUP($A334,'DE MUTCD Signing Items'!$A$4:$F$2060,5,FALSE))," "))</f>
        <v xml:space="preserve"> </v>
      </c>
      <c r="I334" s="558" t="str">
        <f>IF(ISNUMBER($A334),(VLOOKUP($A334,'DE MUTCD Signing Items'!$A$4:$F$2060,6,FALSE)),IF(ISTEXT($A334),(VLOOKUP($A334,'DE MUTCD Signing Items'!$A$4:$F$2060,6,FALSE))," "))</f>
        <v xml:space="preserve"> </v>
      </c>
      <c r="J334" s="318" t="e">
        <f t="shared" si="154"/>
        <v>#VALUE!</v>
      </c>
      <c r="K334" s="369" t="str">
        <f t="shared" si="141"/>
        <v/>
      </c>
      <c r="L334" s="322"/>
      <c r="M334" s="318" t="b">
        <f t="shared" si="155"/>
        <v>0</v>
      </c>
      <c r="N334" s="373">
        <f t="shared" si="142"/>
        <v>0</v>
      </c>
      <c r="O334" s="372"/>
      <c r="P334" s="371">
        <f t="shared" si="143"/>
        <v>0</v>
      </c>
      <c r="Q334" s="323"/>
      <c r="R334" s="318" t="b">
        <f t="shared" si="144"/>
        <v>0</v>
      </c>
      <c r="S334" s="318">
        <f t="shared" si="158"/>
        <v>0</v>
      </c>
      <c r="T334" s="324">
        <f t="shared" si="146"/>
        <v>0</v>
      </c>
      <c r="U334" s="324">
        <f t="shared" si="147"/>
        <v>0</v>
      </c>
      <c r="V334" s="376" t="str">
        <f t="shared" si="148"/>
        <v/>
      </c>
      <c r="W334" s="376" t="str">
        <f t="shared" si="149"/>
        <v/>
      </c>
      <c r="X334" s="323"/>
      <c r="Y334" s="318">
        <f t="shared" si="150"/>
        <v>0</v>
      </c>
      <c r="Z334" s="318">
        <f t="shared" si="151"/>
        <v>0</v>
      </c>
      <c r="AA334" s="318">
        <f t="shared" si="152"/>
        <v>0</v>
      </c>
      <c r="AB334" s="371">
        <f t="shared" si="156"/>
        <v>0</v>
      </c>
      <c r="AC334" s="706"/>
      <c r="AD334" s="373">
        <f t="shared" si="157"/>
        <v>0</v>
      </c>
      <c r="AE334" s="373">
        <f t="shared" si="153"/>
        <v>0</v>
      </c>
      <c r="AF334" s="325"/>
    </row>
    <row r="335" spans="1:32">
      <c r="A335" s="677"/>
      <c r="B335" s="665"/>
      <c r="C335" s="320"/>
      <c r="D335" s="367" t="str">
        <f>IF(ISNUMBER($A335),(VLOOKUP($A335,'DE MUTCD Signing Items'!$A$4:$F$2060,2,FALSE)),IF(ISTEXT($A335),(VLOOKUP($A335,'DE MUTCD Signing Items'!$A$4:$F$2060,2,FALSE))," "))</f>
        <v xml:space="preserve"> </v>
      </c>
      <c r="E335" s="321"/>
      <c r="F335" s="367" t="str">
        <f>IF(ISNUMBER($A335),(VLOOKUP($A335,'DE MUTCD Signing Items'!$A$4:$F$2060,3,FALSE)),IF(ISTEXT($A335),(VLOOKUP($A335,'DE MUTCD Signing Items'!$A$4:$F$2060,3,FALSE))," "))</f>
        <v xml:space="preserve"> </v>
      </c>
      <c r="G335" s="548" t="str">
        <f>IF(ISNUMBER($A335),(VLOOKUP($A335,'DE MUTCD Signing Items'!$A$4:$F$2060,4,FALSE)),IF(ISTEXT($A335),(VLOOKUP($A335,'DE MUTCD Signing Items'!$A$4:$F$2060,4,FALSE))," "))</f>
        <v xml:space="preserve"> </v>
      </c>
      <c r="H335" s="548" t="str">
        <f>IF(ISNUMBER($A335),(VLOOKUP($A335,'DE MUTCD Signing Items'!$A$4:$F$2060,5,FALSE)),IF(ISTEXT($A335),(VLOOKUP($A335,'DE MUTCD Signing Items'!$A$4:$F$2060,5,FALSE))," "))</f>
        <v xml:space="preserve"> </v>
      </c>
      <c r="I335" s="558" t="str">
        <f>IF(ISNUMBER($A335),(VLOOKUP($A335,'DE MUTCD Signing Items'!$A$4:$F$2060,6,FALSE)),IF(ISTEXT($A335),(VLOOKUP($A335,'DE MUTCD Signing Items'!$A$4:$F$2060,6,FALSE))," "))</f>
        <v xml:space="preserve"> </v>
      </c>
      <c r="J335" s="318" t="e">
        <f t="shared" si="154"/>
        <v>#VALUE!</v>
      </c>
      <c r="K335" s="369" t="str">
        <f t="shared" si="141"/>
        <v/>
      </c>
      <c r="L335" s="322"/>
      <c r="M335" s="318" t="b">
        <f t="shared" si="155"/>
        <v>0</v>
      </c>
      <c r="N335" s="371">
        <f t="shared" si="142"/>
        <v>0</v>
      </c>
      <c r="O335" s="372"/>
      <c r="P335" s="371">
        <f t="shared" si="143"/>
        <v>0</v>
      </c>
      <c r="Q335" s="323"/>
      <c r="R335" s="318" t="b">
        <f t="shared" si="144"/>
        <v>0</v>
      </c>
      <c r="S335" s="318">
        <f t="shared" si="158"/>
        <v>0</v>
      </c>
      <c r="T335" s="324">
        <f t="shared" si="146"/>
        <v>0</v>
      </c>
      <c r="U335" s="324">
        <f t="shared" si="147"/>
        <v>0</v>
      </c>
      <c r="V335" s="376" t="str">
        <f t="shared" si="148"/>
        <v/>
      </c>
      <c r="W335" s="376" t="str">
        <f t="shared" si="149"/>
        <v/>
      </c>
      <c r="X335" s="323"/>
      <c r="Y335" s="318">
        <f t="shared" si="150"/>
        <v>0</v>
      </c>
      <c r="Z335" s="318">
        <f t="shared" si="151"/>
        <v>0</v>
      </c>
      <c r="AA335" s="318">
        <f t="shared" si="152"/>
        <v>0</v>
      </c>
      <c r="AB335" s="371">
        <f t="shared" si="156"/>
        <v>0</v>
      </c>
      <c r="AC335" s="706"/>
      <c r="AD335" s="373">
        <f t="shared" si="157"/>
        <v>0</v>
      </c>
      <c r="AE335" s="373">
        <f t="shared" si="153"/>
        <v>0</v>
      </c>
      <c r="AF335" s="325"/>
    </row>
    <row r="336" spans="1:32" ht="13.5" thickBot="1">
      <c r="A336" s="677"/>
      <c r="B336" s="666"/>
      <c r="C336" s="326"/>
      <c r="D336" s="368" t="str">
        <f>IF(ISNUMBER($A336),(VLOOKUP($A336,'DE MUTCD Signing Items'!$A$4:$F$2060,2,FALSE)),IF(ISTEXT($A336),(VLOOKUP($A336,'DE MUTCD Signing Items'!$A$4:$F$2060,2,FALSE))," "))</f>
        <v xml:space="preserve"> </v>
      </c>
      <c r="E336" s="327"/>
      <c r="F336" s="368" t="str">
        <f>IF(ISNUMBER($A336),(VLOOKUP($A336,'DE MUTCD Signing Items'!$A$4:$F$2060,3,FALSE)),IF(ISTEXT($A336),(VLOOKUP($A336,'DE MUTCD Signing Items'!$A$4:$F$2060,3,FALSE))," "))</f>
        <v xml:space="preserve"> </v>
      </c>
      <c r="G336" s="549" t="str">
        <f>IF(ISNUMBER($A336),(VLOOKUP($A336,'DE MUTCD Signing Items'!$A$4:$F$2060,4,FALSE)),IF(ISTEXT($A336),(VLOOKUP($A336,'DE MUTCD Signing Items'!$A$4:$F$2060,4,FALSE))," "))</f>
        <v xml:space="preserve"> </v>
      </c>
      <c r="H336" s="549" t="str">
        <f>IF(ISNUMBER($A336),(VLOOKUP($A336,'DE MUTCD Signing Items'!$A$4:$F$2060,5,FALSE)),IF(ISTEXT($A336),(VLOOKUP($A336,'DE MUTCD Signing Items'!$A$4:$F$2060,5,FALSE))," "))</f>
        <v xml:space="preserve"> </v>
      </c>
      <c r="I336" s="559" t="str">
        <f>IF(ISNUMBER($A336),(VLOOKUP($A336,'DE MUTCD Signing Items'!$A$4:$F$2060,6,FALSE)),IF(ISTEXT($A336),(VLOOKUP($A336,'DE MUTCD Signing Items'!$A$4:$F$2060,6,FALSE))," "))</f>
        <v xml:space="preserve"> </v>
      </c>
      <c r="J336" s="328" t="e">
        <f t="shared" si="154"/>
        <v>#VALUE!</v>
      </c>
      <c r="K336" s="370" t="str">
        <f t="shared" si="141"/>
        <v/>
      </c>
      <c r="L336" s="329"/>
      <c r="M336" s="328" t="b">
        <f>OR(L336="REMOVE", L336="REPOSITION", L336="RENEW")</f>
        <v>0</v>
      </c>
      <c r="N336" s="374">
        <f t="shared" si="142"/>
        <v>0</v>
      </c>
      <c r="O336" s="375"/>
      <c r="P336" s="374">
        <f t="shared" si="143"/>
        <v>0</v>
      </c>
      <c r="Q336" s="330"/>
      <c r="R336" s="328" t="b">
        <f t="shared" si="144"/>
        <v>0</v>
      </c>
      <c r="S336" s="328">
        <f t="shared" si="158"/>
        <v>0</v>
      </c>
      <c r="T336" s="331">
        <f t="shared" si="146"/>
        <v>0</v>
      </c>
      <c r="U336" s="331">
        <f t="shared" si="147"/>
        <v>0</v>
      </c>
      <c r="V336" s="377" t="str">
        <f t="shared" si="148"/>
        <v/>
      </c>
      <c r="W336" s="377" t="str">
        <f t="shared" si="149"/>
        <v/>
      </c>
      <c r="X336" s="330"/>
      <c r="Y336" s="328">
        <f t="shared" si="150"/>
        <v>0</v>
      </c>
      <c r="Z336" s="328">
        <f t="shared" si="151"/>
        <v>0</v>
      </c>
      <c r="AA336" s="328">
        <f t="shared" si="152"/>
        <v>0</v>
      </c>
      <c r="AB336" s="374">
        <f t="shared" si="156"/>
        <v>0</v>
      </c>
      <c r="AC336" s="707"/>
      <c r="AD336" s="379">
        <f t="shared" si="157"/>
        <v>0</v>
      </c>
      <c r="AE336" s="379">
        <f t="shared" si="153"/>
        <v>0</v>
      </c>
      <c r="AF336" s="332"/>
    </row>
    <row r="337" spans="1:32" ht="13.15" customHeight="1" thickBot="1">
      <c r="A337" s="678"/>
      <c r="B337" s="920" t="s">
        <v>884</v>
      </c>
      <c r="C337" s="921"/>
      <c r="D337" s="921"/>
      <c r="E337" s="921"/>
      <c r="F337" s="921"/>
      <c r="G337" s="921"/>
      <c r="H337" s="922"/>
      <c r="I337" s="556"/>
      <c r="J337" s="337"/>
      <c r="K337" s="682">
        <f>SUM(K277:K336)</f>
        <v>0</v>
      </c>
      <c r="L337" s="334"/>
      <c r="M337" s="335"/>
      <c r="N337" s="551">
        <f>SUM(N277:N336)</f>
        <v>0</v>
      </c>
      <c r="O337" s="550"/>
      <c r="P337" s="551">
        <f>SUM(P277:P336)</f>
        <v>0</v>
      </c>
      <c r="Q337" s="335"/>
      <c r="R337" s="335"/>
      <c r="S337" s="335"/>
      <c r="T337" s="203">
        <f>SUM(T277:T336)</f>
        <v>0</v>
      </c>
      <c r="U337" s="203">
        <f>SUM(U277:U336)</f>
        <v>0</v>
      </c>
      <c r="V337" s="551">
        <f>SUM(V277:V336)</f>
        <v>0</v>
      </c>
      <c r="W337" s="551">
        <f>SUM(W277:W336)</f>
        <v>0</v>
      </c>
      <c r="X337" s="203"/>
      <c r="Y337" s="335">
        <f t="shared" si="150"/>
        <v>0</v>
      </c>
      <c r="Z337" s="335">
        <f>IF(Y337="SOIL",(Q337+X337),0)</f>
        <v>0</v>
      </c>
      <c r="AA337" s="335">
        <f>IF(Z337="SOIL",(#REF!+Y337),0)</f>
        <v>0</v>
      </c>
      <c r="AB337" s="685">
        <f>SUM(AB277:AB336)</f>
        <v>0</v>
      </c>
      <c r="AC337" s="682">
        <f>SUM(AC277:AC336)</f>
        <v>0</v>
      </c>
      <c r="AD337" s="551">
        <f>SUM(AD277:AD336)</f>
        <v>0</v>
      </c>
      <c r="AE337" s="551">
        <f>SUM(AE277:AE336)</f>
        <v>0</v>
      </c>
      <c r="AF337" s="336"/>
    </row>
    <row r="338" spans="1:32" ht="13.15" customHeight="1" thickTop="1" thickBot="1">
      <c r="A338" s="679"/>
      <c r="B338" s="671"/>
      <c r="C338" s="672"/>
      <c r="D338" s="672"/>
      <c r="E338" s="673"/>
      <c r="F338" s="673"/>
      <c r="G338" s="673"/>
      <c r="H338" s="673"/>
      <c r="I338" s="673"/>
      <c r="J338" s="673"/>
      <c r="K338" s="683"/>
      <c r="L338" s="673"/>
      <c r="M338" s="673"/>
      <c r="N338" s="673"/>
      <c r="O338" s="673"/>
      <c r="P338" s="673"/>
      <c r="Q338" s="673"/>
      <c r="R338" s="673"/>
      <c r="S338" s="673"/>
      <c r="T338" s="673"/>
      <c r="U338" s="673"/>
      <c r="V338" s="673"/>
      <c r="W338" s="673"/>
      <c r="X338" s="672"/>
      <c r="Y338" s="673"/>
      <c r="Z338" s="673"/>
      <c r="AA338" s="673"/>
      <c r="AB338" s="673"/>
      <c r="AC338" s="709"/>
      <c r="AD338" s="673"/>
      <c r="AE338" s="673"/>
      <c r="AF338" s="674"/>
    </row>
    <row r="339" spans="1:32" ht="13.15" customHeight="1" thickBot="1">
      <c r="A339" s="678"/>
      <c r="B339" s="923" t="s">
        <v>885</v>
      </c>
      <c r="C339" s="924"/>
      <c r="D339" s="924"/>
      <c r="E339" s="924"/>
      <c r="F339" s="924"/>
      <c r="G339" s="924"/>
      <c r="H339" s="925"/>
      <c r="I339" s="664"/>
      <c r="J339" s="339"/>
      <c r="K339" s="684">
        <f>SUM(K77,K142,K207,K272,K337)</f>
        <v>0</v>
      </c>
      <c r="L339" s="340"/>
      <c r="M339" s="341"/>
      <c r="N339" s="553">
        <f t="shared" ref="N339:P339" si="172">SUM(N77,N142,N207,N272,N337)</f>
        <v>0</v>
      </c>
      <c r="O339" s="552">
        <f t="shared" si="172"/>
        <v>0</v>
      </c>
      <c r="P339" s="553">
        <f t="shared" si="172"/>
        <v>0</v>
      </c>
      <c r="Q339" s="341"/>
      <c r="R339" s="341"/>
      <c r="S339" s="341"/>
      <c r="T339" s="342">
        <f>SUM(T77,T142,T207)</f>
        <v>0</v>
      </c>
      <c r="U339" s="342">
        <f t="shared" ref="U339" si="173">SUM(U77,U142,U207)</f>
        <v>0</v>
      </c>
      <c r="V339" s="553">
        <f t="shared" ref="V339:W339" si="174">SUM(V77,V142,V207,V272,V337)</f>
        <v>0</v>
      </c>
      <c r="W339" s="553">
        <f t="shared" si="174"/>
        <v>0</v>
      </c>
      <c r="X339" s="343"/>
      <c r="Y339" s="344"/>
      <c r="Z339" s="344"/>
      <c r="AA339" s="344"/>
      <c r="AB339" s="553">
        <f t="shared" ref="AB339:AE339" si="175">SUM(AB77,AB142,AB207,AB272,AB337)</f>
        <v>0</v>
      </c>
      <c r="AC339" s="710">
        <f t="shared" si="175"/>
        <v>0</v>
      </c>
      <c r="AD339" s="553">
        <f t="shared" si="175"/>
        <v>0</v>
      </c>
      <c r="AE339" s="553">
        <f t="shared" si="175"/>
        <v>0</v>
      </c>
      <c r="AF339" s="345"/>
    </row>
    <row r="340" spans="1:32">
      <c r="B340" s="215"/>
      <c r="C340" s="215"/>
      <c r="D340" s="215"/>
      <c r="M340" s="346"/>
      <c r="N340" s="346"/>
      <c r="O340" s="346"/>
      <c r="P340" s="346"/>
      <c r="Q340" s="346"/>
      <c r="R340" s="346"/>
      <c r="S340" s="346"/>
      <c r="T340" s="346"/>
      <c r="U340" s="346"/>
      <c r="V340" s="346"/>
      <c r="W340" s="346"/>
      <c r="X340" s="215"/>
    </row>
    <row r="341" spans="1:32" ht="15.75">
      <c r="A341" s="347"/>
      <c r="B341" s="215"/>
      <c r="C341" s="215"/>
      <c r="D341" s="215"/>
      <c r="M341" s="346"/>
      <c r="N341" s="346"/>
      <c r="O341" s="346"/>
      <c r="P341" s="346"/>
      <c r="Q341" s="346"/>
      <c r="R341" s="346"/>
      <c r="S341" s="346"/>
      <c r="T341" s="346"/>
      <c r="U341" s="346"/>
      <c r="V341" s="346"/>
      <c r="W341" s="346"/>
      <c r="X341" s="215"/>
    </row>
    <row r="342" spans="1:32">
      <c r="B342" s="215"/>
      <c r="C342" s="215"/>
      <c r="D342" s="215"/>
      <c r="M342" s="346"/>
      <c r="N342" s="346"/>
      <c r="O342" s="346"/>
      <c r="P342" s="346"/>
      <c r="Q342" s="346"/>
      <c r="R342" s="346"/>
      <c r="S342" s="346"/>
      <c r="T342" s="346"/>
      <c r="U342" s="346"/>
      <c r="V342" s="346"/>
      <c r="W342" s="346"/>
      <c r="X342" s="215"/>
    </row>
    <row r="343" spans="1:32" ht="409.5" hidden="1">
      <c r="A343" s="348"/>
      <c r="B343" s="348"/>
      <c r="C343" s="348"/>
      <c r="D343" s="348"/>
      <c r="E343" s="349" t="s">
        <v>886</v>
      </c>
      <c r="F343" s="350" t="s">
        <v>887</v>
      </c>
      <c r="G343" s="351" t="s">
        <v>888</v>
      </c>
      <c r="H343" s="349" t="s">
        <v>889</v>
      </c>
      <c r="I343" s="349" t="s">
        <v>889</v>
      </c>
      <c r="J343" s="352" t="s">
        <v>890</v>
      </c>
      <c r="K343" s="352" t="s">
        <v>890</v>
      </c>
      <c r="L343" s="349" t="s">
        <v>4641</v>
      </c>
      <c r="M343" s="353" t="s">
        <v>891</v>
      </c>
      <c r="N343" s="354" t="s">
        <v>892</v>
      </c>
      <c r="O343" s="353" t="s">
        <v>4642</v>
      </c>
      <c r="P343" s="355" t="s">
        <v>893</v>
      </c>
      <c r="Q343" s="349" t="s">
        <v>4643</v>
      </c>
      <c r="R343" s="353" t="s">
        <v>894</v>
      </c>
      <c r="S343" s="356" t="s">
        <v>895</v>
      </c>
      <c r="T343" s="354" t="s">
        <v>896</v>
      </c>
      <c r="U343" s="354" t="s">
        <v>897</v>
      </c>
      <c r="V343" s="354"/>
      <c r="W343" s="354"/>
      <c r="X343" s="349" t="s">
        <v>4678</v>
      </c>
      <c r="Y343" s="357" t="s">
        <v>898</v>
      </c>
      <c r="Z343" s="357" t="s">
        <v>898</v>
      </c>
      <c r="AA343" s="357" t="s">
        <v>898</v>
      </c>
      <c r="AD343" s="358" t="s">
        <v>899</v>
      </c>
      <c r="AE343" s="358" t="s">
        <v>4679</v>
      </c>
    </row>
    <row r="344" spans="1:32" hidden="1">
      <c r="B344" s="215"/>
      <c r="C344" s="215"/>
      <c r="D344" s="215"/>
      <c r="L344" s="359" t="s">
        <v>4484</v>
      </c>
      <c r="M344" s="346"/>
      <c r="N344" s="360">
        <v>0</v>
      </c>
      <c r="O344" s="360"/>
      <c r="P344" s="360">
        <v>0</v>
      </c>
      <c r="Q344" s="360" t="s">
        <v>4484</v>
      </c>
      <c r="R344" s="360"/>
      <c r="S344" s="360"/>
      <c r="T344" s="360">
        <v>0</v>
      </c>
      <c r="U344" s="360">
        <v>0</v>
      </c>
      <c r="V344" s="360"/>
      <c r="W344" s="360"/>
      <c r="X344" s="215"/>
    </row>
    <row r="345" spans="1:32" hidden="1">
      <c r="B345" s="215"/>
      <c r="C345" s="215"/>
      <c r="D345" s="215"/>
      <c r="L345" s="215" t="s">
        <v>870</v>
      </c>
      <c r="M345" s="361"/>
      <c r="N345" s="361">
        <v>1</v>
      </c>
      <c r="O345" s="361"/>
      <c r="P345" s="361">
        <v>0</v>
      </c>
      <c r="Q345" s="215" t="s">
        <v>870</v>
      </c>
      <c r="R345" s="346"/>
      <c r="S345" s="346"/>
      <c r="T345" s="361">
        <v>1</v>
      </c>
      <c r="U345" s="361">
        <v>0</v>
      </c>
      <c r="V345" s="361"/>
      <c r="W345" s="361"/>
      <c r="X345" s="215"/>
    </row>
    <row r="346" spans="1:32" hidden="1">
      <c r="B346" s="215"/>
      <c r="C346" s="215"/>
      <c r="D346" s="215"/>
      <c r="L346" s="215" t="s">
        <v>900</v>
      </c>
      <c r="M346" s="361"/>
      <c r="N346" s="361">
        <v>1</v>
      </c>
      <c r="O346" s="361"/>
      <c r="P346" s="361">
        <v>1</v>
      </c>
      <c r="Q346" s="215" t="s">
        <v>900</v>
      </c>
      <c r="R346" s="346"/>
      <c r="S346" s="346"/>
      <c r="T346" s="361">
        <v>1</v>
      </c>
      <c r="U346" s="361">
        <v>1</v>
      </c>
      <c r="V346" s="361"/>
      <c r="W346" s="361"/>
      <c r="X346" s="215" t="s">
        <v>4799</v>
      </c>
      <c r="Y346" s="362" t="s">
        <v>901</v>
      </c>
      <c r="Z346" s="362" t="s">
        <v>901</v>
      </c>
      <c r="AA346" s="362" t="s">
        <v>901</v>
      </c>
    </row>
    <row r="347" spans="1:32" hidden="1">
      <c r="B347" s="215"/>
      <c r="C347" s="215"/>
      <c r="D347" s="215"/>
      <c r="L347" s="215" t="s">
        <v>902</v>
      </c>
      <c r="M347" s="361"/>
      <c r="N347" s="361">
        <v>1</v>
      </c>
      <c r="O347" s="361"/>
      <c r="P347" s="361">
        <v>1</v>
      </c>
      <c r="Q347" s="215" t="s">
        <v>902</v>
      </c>
      <c r="R347" s="346"/>
      <c r="S347" s="346"/>
      <c r="T347" s="361">
        <v>1</v>
      </c>
      <c r="U347" s="361">
        <v>1</v>
      </c>
      <c r="V347" s="361"/>
      <c r="W347" s="361"/>
      <c r="X347" s="215" t="s">
        <v>4800</v>
      </c>
      <c r="Y347" s="362" t="s">
        <v>903</v>
      </c>
      <c r="Z347" s="362" t="s">
        <v>903</v>
      </c>
      <c r="AA347" s="362" t="s">
        <v>903</v>
      </c>
    </row>
    <row r="348" spans="1:32" hidden="1">
      <c r="B348" s="215"/>
      <c r="C348" s="215"/>
      <c r="D348" s="215"/>
      <c r="L348" s="215" t="s">
        <v>904</v>
      </c>
      <c r="M348" s="361"/>
      <c r="N348" s="361">
        <v>0</v>
      </c>
      <c r="O348" s="361"/>
      <c r="P348" s="361">
        <v>1</v>
      </c>
      <c r="Q348" s="215" t="s">
        <v>904</v>
      </c>
      <c r="R348" s="346"/>
      <c r="S348" s="346"/>
      <c r="T348" s="363">
        <v>0</v>
      </c>
      <c r="U348" s="363">
        <v>1</v>
      </c>
      <c r="V348" s="363"/>
      <c r="W348" s="363"/>
      <c r="X348" s="215" t="s">
        <v>4676</v>
      </c>
    </row>
    <row r="349" spans="1:32" hidden="1">
      <c r="B349" s="215"/>
      <c r="C349" s="215"/>
      <c r="D349" s="215"/>
      <c r="L349" s="364" t="s">
        <v>4640</v>
      </c>
      <c r="M349" s="346"/>
      <c r="N349" s="361">
        <v>0</v>
      </c>
      <c r="O349" s="346"/>
      <c r="P349" s="361">
        <v>1</v>
      </c>
      <c r="Q349" s="364" t="s">
        <v>4640</v>
      </c>
      <c r="R349" s="346"/>
      <c r="S349" s="346"/>
      <c r="T349" s="363">
        <v>0</v>
      </c>
      <c r="U349" s="363">
        <v>1</v>
      </c>
      <c r="V349" s="363"/>
      <c r="W349" s="363"/>
      <c r="X349" s="215" t="s">
        <v>537</v>
      </c>
    </row>
    <row r="350" spans="1:32" hidden="1">
      <c r="B350" s="215"/>
      <c r="C350" s="215"/>
      <c r="D350" s="215"/>
      <c r="L350" s="364"/>
      <c r="N350" s="361"/>
      <c r="P350" s="361"/>
      <c r="X350" s="215"/>
    </row>
    <row r="351" spans="1:32" hidden="1">
      <c r="B351" s="215"/>
      <c r="C351" s="215"/>
      <c r="D351" s="215"/>
      <c r="X351" s="215"/>
    </row>
    <row r="352" spans="1:32" ht="25.5" hidden="1">
      <c r="B352" s="215"/>
      <c r="C352" s="215"/>
      <c r="D352" s="215"/>
      <c r="E352" s="365" t="s">
        <v>905</v>
      </c>
      <c r="F352" s="366"/>
      <c r="G352" s="872" t="s">
        <v>906</v>
      </c>
      <c r="H352" s="873"/>
      <c r="I352" s="557"/>
      <c r="L352" s="365" t="s">
        <v>907</v>
      </c>
      <c r="N352" s="874"/>
      <c r="O352" s="874"/>
      <c r="P352" s="874"/>
      <c r="Q352" s="365" t="s">
        <v>907</v>
      </c>
      <c r="X352" s="365" t="s">
        <v>908</v>
      </c>
      <c r="AD352" s="867"/>
      <c r="AE352" s="868"/>
    </row>
    <row r="353" spans="2:24">
      <c r="B353" s="215"/>
      <c r="C353" s="215"/>
      <c r="D353" s="215"/>
      <c r="X353" s="215"/>
    </row>
    <row r="354" spans="2:24">
      <c r="B354" s="215"/>
      <c r="C354" s="215"/>
      <c r="D354" s="215"/>
      <c r="X354" s="215"/>
    </row>
    <row r="355" spans="2:24">
      <c r="B355" s="215"/>
      <c r="C355" s="215"/>
      <c r="D355" s="215"/>
      <c r="X355" s="215"/>
    </row>
  </sheetData>
  <mergeCells count="144">
    <mergeCell ref="B8:C8"/>
    <mergeCell ref="B9:C9"/>
    <mergeCell ref="B10:C10"/>
    <mergeCell ref="B337:H337"/>
    <mergeCell ref="B339:H339"/>
    <mergeCell ref="B11:C11"/>
    <mergeCell ref="B14:AF14"/>
    <mergeCell ref="B79:AF79"/>
    <mergeCell ref="B144:AF144"/>
    <mergeCell ref="B209:AF209"/>
    <mergeCell ref="B272:H272"/>
    <mergeCell ref="B207:H207"/>
    <mergeCell ref="B142:H142"/>
    <mergeCell ref="B77:H77"/>
    <mergeCell ref="I145:I146"/>
    <mergeCell ref="I210:I211"/>
    <mergeCell ref="I275:I276"/>
    <mergeCell ref="K210:K211"/>
    <mergeCell ref="AF275:AF276"/>
    <mergeCell ref="K275:K276"/>
    <mergeCell ref="L275:P275"/>
    <mergeCell ref="Q275:W275"/>
    <mergeCell ref="X275:X276"/>
    <mergeCell ref="Y275:Y276"/>
    <mergeCell ref="D5:F5"/>
    <mergeCell ref="D6:F6"/>
    <mergeCell ref="D7:F7"/>
    <mergeCell ref="B2:C2"/>
    <mergeCell ref="B3:C3"/>
    <mergeCell ref="B4:C4"/>
    <mergeCell ref="B5:C5"/>
    <mergeCell ref="B6:C6"/>
    <mergeCell ref="B7:C7"/>
    <mergeCell ref="D2:F2"/>
    <mergeCell ref="Y145:Y146"/>
    <mergeCell ref="Y80:Y81"/>
    <mergeCell ref="J80:J81"/>
    <mergeCell ref="AB145:AB146"/>
    <mergeCell ref="Q15:W15"/>
    <mergeCell ref="Q80:W80"/>
    <mergeCell ref="AE145:AE146"/>
    <mergeCell ref="AD145:AD146"/>
    <mergeCell ref="Z145:Z146"/>
    <mergeCell ref="AD15:AD16"/>
    <mergeCell ref="AB80:AB81"/>
    <mergeCell ref="AD80:AD81"/>
    <mergeCell ref="AB15:AB16"/>
    <mergeCell ref="AC80:AC81"/>
    <mergeCell ref="AC145:AC146"/>
    <mergeCell ref="AC15:AC16"/>
    <mergeCell ref="D8:F8"/>
    <mergeCell ref="D9:F9"/>
    <mergeCell ref="D10:F10"/>
    <mergeCell ref="D11:F12"/>
    <mergeCell ref="D3:F3"/>
    <mergeCell ref="A275:A276"/>
    <mergeCell ref="B275:B276"/>
    <mergeCell ref="C275:C276"/>
    <mergeCell ref="D275:D276"/>
    <mergeCell ref="E275:E276"/>
    <mergeCell ref="F275:F276"/>
    <mergeCell ref="A15:A16"/>
    <mergeCell ref="B15:B16"/>
    <mergeCell ref="C15:C16"/>
    <mergeCell ref="D15:D16"/>
    <mergeCell ref="E15:E16"/>
    <mergeCell ref="F15:F16"/>
    <mergeCell ref="A210:A211"/>
    <mergeCell ref="B210:B211"/>
    <mergeCell ref="C210:C211"/>
    <mergeCell ref="D210:D211"/>
    <mergeCell ref="E210:E211"/>
    <mergeCell ref="F210:F211"/>
    <mergeCell ref="D4:F4"/>
    <mergeCell ref="H275:H276"/>
    <mergeCell ref="J275:J276"/>
    <mergeCell ref="AD275:AD276"/>
    <mergeCell ref="AE275:AE276"/>
    <mergeCell ref="B274:AF274"/>
    <mergeCell ref="L210:P210"/>
    <mergeCell ref="Q210:W210"/>
    <mergeCell ref="X210:X211"/>
    <mergeCell ref="Y210:Y211"/>
    <mergeCell ref="Z210:Z211"/>
    <mergeCell ref="AE210:AE211"/>
    <mergeCell ref="AF210:AF211"/>
    <mergeCell ref="AD210:AD211"/>
    <mergeCell ref="Z275:Z276"/>
    <mergeCell ref="AA275:AA276"/>
    <mergeCell ref="AB275:AB276"/>
    <mergeCell ref="G275:G276"/>
    <mergeCell ref="G210:G211"/>
    <mergeCell ref="H210:H211"/>
    <mergeCell ref="J210:J211"/>
    <mergeCell ref="AC210:AC211"/>
    <mergeCell ref="AC275:AC276"/>
    <mergeCell ref="H15:H16"/>
    <mergeCell ref="AA15:AA16"/>
    <mergeCell ref="Z15:Z16"/>
    <mergeCell ref="L15:P15"/>
    <mergeCell ref="K15:K16"/>
    <mergeCell ref="A80:A81"/>
    <mergeCell ref="AE80:AE81"/>
    <mergeCell ref="K80:K81"/>
    <mergeCell ref="X80:X81"/>
    <mergeCell ref="AA80:AA81"/>
    <mergeCell ref="B80:B81"/>
    <mergeCell ref="Z80:Z81"/>
    <mergeCell ref="C80:C81"/>
    <mergeCell ref="L80:P80"/>
    <mergeCell ref="D80:D81"/>
    <mergeCell ref="H80:H81"/>
    <mergeCell ref="E80:E81"/>
    <mergeCell ref="F80:F81"/>
    <mergeCell ref="G80:G81"/>
    <mergeCell ref="G15:G16"/>
    <mergeCell ref="X15:X16"/>
    <mergeCell ref="Y15:Y16"/>
    <mergeCell ref="J15:J16"/>
    <mergeCell ref="AE15:AE16"/>
    <mergeCell ref="AF15:AF16"/>
    <mergeCell ref="I15:I16"/>
    <mergeCell ref="I80:I81"/>
    <mergeCell ref="AF80:AF81"/>
    <mergeCell ref="AD352:AE352"/>
    <mergeCell ref="X145:X146"/>
    <mergeCell ref="AF145:AF146"/>
    <mergeCell ref="A145:A146"/>
    <mergeCell ref="G352:H352"/>
    <mergeCell ref="N352:P352"/>
    <mergeCell ref="H145:H146"/>
    <mergeCell ref="K145:K146"/>
    <mergeCell ref="L145:P145"/>
    <mergeCell ref="B145:B146"/>
    <mergeCell ref="C145:C146"/>
    <mergeCell ref="D145:D146"/>
    <mergeCell ref="E145:E146"/>
    <mergeCell ref="F145:F146"/>
    <mergeCell ref="Q145:W145"/>
    <mergeCell ref="J145:J146"/>
    <mergeCell ref="AA145:AA146"/>
    <mergeCell ref="G145:G146"/>
    <mergeCell ref="AA210:AA211"/>
    <mergeCell ref="AB210:AB211"/>
  </mergeCells>
  <conditionalFormatting sqref="N82:N90 N147:N150 P82:P90 P147:P150 L82:L90 L147:L150 P17:P40 N17:N40 L17:L40 L61:L76 N61:N76 P61:P76 L111:L141 P111:P141 N111:N141 L171:L206 P171:P206 N171:N206">
    <cfRule type="expression" dxfId="40" priority="52">
      <formula>#REF!=TRUE</formula>
    </cfRule>
  </conditionalFormatting>
  <conditionalFormatting sqref="T82:U90 T147:U150 Q82:Q90 Q147:Q150 T18:U40 W147:W150 W82:W90 W18:W40 Q17:Q40 Q61:Q76 W61:W76 T61:U76 W111:W141 Q111:Q141 T111:U141 W171:W206 Q171:Q206 T171:U206">
    <cfRule type="expression" dxfId="39" priority="51">
      <formula>#REF!=TRUE</formula>
    </cfRule>
  </conditionalFormatting>
  <conditionalFormatting sqref="T17">
    <cfRule type="expression" dxfId="38" priority="42">
      <formula>#REF!=TRUE</formula>
    </cfRule>
  </conditionalFormatting>
  <conditionalFormatting sqref="U17 W17">
    <cfRule type="expression" dxfId="37" priority="38">
      <formula>#REF!=TRUE</formula>
    </cfRule>
  </conditionalFormatting>
  <conditionalFormatting sqref="V147:V150 V82:V90 V18:V40 V61:V76 V111:V141 V171:V206">
    <cfRule type="expression" dxfId="36" priority="37">
      <formula>#REF!=TRUE</formula>
    </cfRule>
  </conditionalFormatting>
  <conditionalFormatting sqref="V17">
    <cfRule type="expression" dxfId="35" priority="36">
      <formula>#REF!=TRUE</formula>
    </cfRule>
  </conditionalFormatting>
  <conditionalFormatting sqref="N212:N220 P212:P220 L212:L220 L241:L271 P241:P271 N241:N271">
    <cfRule type="expression" dxfId="34" priority="35">
      <formula>#REF!=TRUE</formula>
    </cfRule>
  </conditionalFormatting>
  <conditionalFormatting sqref="T212:U220 Q212:Q220 W212:W220 W241:W271 Q241:Q271 T241:U271">
    <cfRule type="expression" dxfId="33" priority="34">
      <formula>#REF!=TRUE</formula>
    </cfRule>
  </conditionalFormatting>
  <conditionalFormatting sqref="V212:V220 V241:V271">
    <cfRule type="expression" dxfId="32" priority="33">
      <formula>#REF!=TRUE</formula>
    </cfRule>
  </conditionalFormatting>
  <conditionalFormatting sqref="N277:N290 P277:P290 L277:L290 L311:L336 P311:P336 N311:N336">
    <cfRule type="expression" dxfId="31" priority="32">
      <formula>#REF!=TRUE</formula>
    </cfRule>
  </conditionalFormatting>
  <conditionalFormatting sqref="T277:U290 Q277:Q290 W277:W290 W311:W336 Q311:Q336 T311:U336">
    <cfRule type="expression" dxfId="30" priority="31">
      <formula>#REF!=TRUE</formula>
    </cfRule>
  </conditionalFormatting>
  <conditionalFormatting sqref="V277:V290 V311:V336">
    <cfRule type="expression" dxfId="29" priority="30">
      <formula>#REF!=TRUE</formula>
    </cfRule>
  </conditionalFormatting>
  <conditionalFormatting sqref="G17:H40 G61:H76">
    <cfRule type="cellIs" dxfId="28" priority="27" operator="equal">
      <formula>0</formula>
    </cfRule>
    <cfRule type="cellIs" dxfId="27" priority="28" operator="equal">
      <formula>0</formula>
    </cfRule>
    <cfRule type="cellIs" dxfId="26" priority="29" operator="equal">
      <formula>0</formula>
    </cfRule>
  </conditionalFormatting>
  <conditionalFormatting sqref="G82:H90 G111:H141">
    <cfRule type="cellIs" dxfId="25" priority="26" operator="equal">
      <formula>0</formula>
    </cfRule>
  </conditionalFormatting>
  <conditionalFormatting sqref="G147:H150 G171:H206">
    <cfRule type="cellIs" dxfId="24" priority="25" operator="equal">
      <formula>0</formula>
    </cfRule>
  </conditionalFormatting>
  <conditionalFormatting sqref="G212:H220 G241:H271">
    <cfRule type="cellIs" dxfId="23" priority="24" operator="equal">
      <formula>0</formula>
    </cfRule>
  </conditionalFormatting>
  <conditionalFormatting sqref="G277:H290 G311:H336">
    <cfRule type="cellIs" dxfId="22" priority="23" operator="equal">
      <formula>0</formula>
    </cfRule>
  </conditionalFormatting>
  <conditionalFormatting sqref="P41:P60 N41:N60 L41:L60">
    <cfRule type="expression" dxfId="21" priority="22">
      <formula>#REF!=TRUE</formula>
    </cfRule>
  </conditionalFormatting>
  <conditionalFormatting sqref="T41:U60 W41:W60 Q41:Q60">
    <cfRule type="expression" dxfId="20" priority="21">
      <formula>#REF!=TRUE</formula>
    </cfRule>
  </conditionalFormatting>
  <conditionalFormatting sqref="V41:V60">
    <cfRule type="expression" dxfId="19" priority="20">
      <formula>#REF!=TRUE</formula>
    </cfRule>
  </conditionalFormatting>
  <conditionalFormatting sqref="G41:H60">
    <cfRule type="cellIs" dxfId="18" priority="17" operator="equal">
      <formula>0</formula>
    </cfRule>
    <cfRule type="cellIs" dxfId="17" priority="18" operator="equal">
      <formula>0</formula>
    </cfRule>
    <cfRule type="cellIs" dxfId="16" priority="19" operator="equal">
      <formula>0</formula>
    </cfRule>
  </conditionalFormatting>
  <conditionalFormatting sqref="L91:L110 P91:P110 N91:N110">
    <cfRule type="expression" dxfId="15" priority="16">
      <formula>#REF!=TRUE</formula>
    </cfRule>
  </conditionalFormatting>
  <conditionalFormatting sqref="W91:W110 Q91:Q110 T91:U110">
    <cfRule type="expression" dxfId="14" priority="15">
      <formula>#REF!=TRUE</formula>
    </cfRule>
  </conditionalFormatting>
  <conditionalFormatting sqref="V91:V110">
    <cfRule type="expression" dxfId="13" priority="14">
      <formula>#REF!=TRUE</formula>
    </cfRule>
  </conditionalFormatting>
  <conditionalFormatting sqref="G91:H110">
    <cfRule type="cellIs" dxfId="12" priority="13" operator="equal">
      <formula>0</formula>
    </cfRule>
  </conditionalFormatting>
  <conditionalFormatting sqref="L151:L170 P151:P170 N151:N170">
    <cfRule type="expression" dxfId="11" priority="12">
      <formula>#REF!=TRUE</formula>
    </cfRule>
  </conditionalFormatting>
  <conditionalFormatting sqref="W151:W170 Q151:Q170 T151:U170">
    <cfRule type="expression" dxfId="10" priority="11">
      <formula>#REF!=TRUE</formula>
    </cfRule>
  </conditionalFormatting>
  <conditionalFormatting sqref="V151:V170">
    <cfRule type="expression" dxfId="9" priority="10">
      <formula>#REF!=TRUE</formula>
    </cfRule>
  </conditionalFormatting>
  <conditionalFormatting sqref="G151:H170">
    <cfRule type="cellIs" dxfId="8" priority="9" operator="equal">
      <formula>0</formula>
    </cfRule>
  </conditionalFormatting>
  <conditionalFormatting sqref="L221:L240 P221:P240 N221:N240">
    <cfRule type="expression" dxfId="7" priority="8">
      <formula>#REF!=TRUE</formula>
    </cfRule>
  </conditionalFormatting>
  <conditionalFormatting sqref="W221:W240 Q221:Q240 T221:U240">
    <cfRule type="expression" dxfId="6" priority="7">
      <formula>#REF!=TRUE</formula>
    </cfRule>
  </conditionalFormatting>
  <conditionalFormatting sqref="V221:V240">
    <cfRule type="expression" dxfId="5" priority="6">
      <formula>#REF!=TRUE</formula>
    </cfRule>
  </conditionalFormatting>
  <conditionalFormatting sqref="G221:H240">
    <cfRule type="cellIs" dxfId="4" priority="5" operator="equal">
      <formula>0</formula>
    </cfRule>
  </conditionalFormatting>
  <conditionalFormatting sqref="L291:L310 P291:P310 N291:N310">
    <cfRule type="expression" dxfId="3" priority="4">
      <formula>#REF!=TRUE</formula>
    </cfRule>
  </conditionalFormatting>
  <conditionalFormatting sqref="W291:W310 Q291:Q310 T291:U310">
    <cfRule type="expression" dxfId="2" priority="3">
      <formula>#REF!=TRUE</formula>
    </cfRule>
  </conditionalFormatting>
  <conditionalFormatting sqref="V291:V310">
    <cfRule type="expression" dxfId="1" priority="2">
      <formula>#REF!=TRUE</formula>
    </cfRule>
  </conditionalFormatting>
  <conditionalFormatting sqref="G291:H310">
    <cfRule type="cellIs" dxfId="0" priority="1" operator="equal">
      <formula>0</formula>
    </cfRule>
  </conditionalFormatting>
  <dataValidations count="4">
    <dataValidation type="list" allowBlank="1" showInputMessage="1" showErrorMessage="1" sqref="X147:X206 X212:X271 X17:X76 X82:X141 X277:X336" xr:uid="{00000000-0002-0000-0900-000000000000}">
      <formula1>$X$346:$X$349</formula1>
    </dataValidation>
    <dataValidation type="list" allowBlank="1" showInputMessage="1" showErrorMessage="1" sqref="Q147:Q206 Q212:Q271 Q17:Q76 Q82:Q141 Q277:Q336" xr:uid="{00000000-0002-0000-0900-000001000000}">
      <formula1>$Q$344:$Q$349</formula1>
    </dataValidation>
    <dataValidation type="list" allowBlank="1" showInputMessage="1" showErrorMessage="1" sqref="L17:L76 L212:L271 L82:L141 L147:L206 L277:L336" xr:uid="{00000000-0002-0000-0900-000002000000}">
      <formula1>$L$344:$L$349</formula1>
    </dataValidation>
    <dataValidation type="list" allowBlank="1" showDropDown="1" showInputMessage="1" showErrorMessage="1" sqref="T212:W271 T82:W141 T147:W206 T277:W336" xr:uid="{00000000-0002-0000-0900-000003000000}">
      <formula1>"1,2,3,4,5,6"</formula1>
    </dataValidation>
  </dataValidations>
  <hyperlinks>
    <hyperlink ref="D3" location="'DE MUTCD Signing Items'!A3" display="DE MUTCD Signing Items" xr:uid="{00000000-0004-0000-0900-000000000000}"/>
  </hyperlinks>
  <pageMargins left="0.7" right="0.7" top="0.75" bottom="0.75" header="0.3" footer="0.3"/>
  <pageSetup paperSize="3" scale="63" orientation="landscape" horizontalDpi="300" verticalDpi="300" r:id="rId1"/>
  <rowBreaks count="4" manualBreakCount="4">
    <brk id="78" min="1" max="30" man="1"/>
    <brk id="143" min="1" max="30" man="1"/>
    <brk id="208" min="1" max="30" man="1"/>
    <brk id="273" min="1"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2"/>
  <sheetViews>
    <sheetView view="pageBreakPreview" workbookViewId="0"/>
  </sheetViews>
  <sheetFormatPr defaultColWidth="9.140625" defaultRowHeight="12.75"/>
  <cols>
    <col min="1" max="1" width="9.140625" style="97"/>
    <col min="2" max="2" width="21.5703125" style="97" customWidth="1"/>
    <col min="3" max="9" width="9.140625" style="97"/>
    <col min="10" max="10" width="4.7109375" style="97" customWidth="1"/>
    <col min="11" max="11" width="7.28515625" style="97" customWidth="1"/>
    <col min="12" max="16384" width="9.140625" style="97"/>
  </cols>
  <sheetData>
    <row r="1" spans="1:11" ht="30">
      <c r="A1" s="160" t="s">
        <v>489</v>
      </c>
      <c r="B1" s="160"/>
      <c r="C1" s="160"/>
      <c r="D1" s="160"/>
      <c r="E1" s="160"/>
      <c r="F1" s="160"/>
      <c r="G1" s="160"/>
      <c r="H1" s="160"/>
      <c r="I1" s="160"/>
      <c r="J1" s="160"/>
      <c r="K1" s="160"/>
    </row>
    <row r="2" spans="1:11" ht="15.75">
      <c r="A2" s="161"/>
      <c r="B2" s="161"/>
      <c r="C2" s="161"/>
      <c r="D2" s="161"/>
      <c r="E2" s="161"/>
      <c r="F2" s="161"/>
      <c r="G2" s="161"/>
      <c r="H2" s="161"/>
      <c r="I2" s="161"/>
    </row>
    <row r="3" spans="1:11" ht="15.75">
      <c r="A3" s="161"/>
      <c r="B3" s="161"/>
      <c r="C3" s="161"/>
      <c r="D3" s="161"/>
      <c r="E3" s="161"/>
      <c r="F3" s="161"/>
      <c r="G3" s="161"/>
      <c r="H3" s="161"/>
      <c r="I3" s="161"/>
    </row>
    <row r="4" spans="1:11" ht="15.75">
      <c r="A4" s="161"/>
      <c r="B4" s="161"/>
      <c r="C4" s="161"/>
      <c r="D4" s="161"/>
      <c r="E4" s="161"/>
      <c r="F4" s="161"/>
      <c r="G4" s="161"/>
      <c r="H4" s="161"/>
      <c r="I4" s="161"/>
    </row>
    <row r="5" spans="1:11" ht="15.75">
      <c r="A5" s="161" t="s">
        <v>617</v>
      </c>
      <c r="B5" s="161" t="s">
        <v>480</v>
      </c>
      <c r="C5" s="161"/>
      <c r="D5" s="161"/>
      <c r="E5" s="161"/>
      <c r="F5" s="161"/>
      <c r="G5" s="161"/>
      <c r="H5" s="161"/>
      <c r="I5" s="161"/>
    </row>
    <row r="6" spans="1:11" ht="15.75">
      <c r="A6" s="161"/>
      <c r="B6" s="161" t="s">
        <v>481</v>
      </c>
      <c r="C6" s="161"/>
      <c r="D6" s="161"/>
      <c r="E6" s="161"/>
      <c r="F6" s="161"/>
      <c r="G6" s="161"/>
      <c r="H6" s="161"/>
      <c r="I6" s="161"/>
    </row>
    <row r="7" spans="1:11" ht="15.75">
      <c r="A7" s="161"/>
      <c r="B7" s="161"/>
      <c r="C7" s="161"/>
      <c r="D7" s="161"/>
      <c r="E7" s="161"/>
      <c r="F7" s="161"/>
      <c r="G7" s="161"/>
      <c r="H7" s="161"/>
      <c r="I7" s="161"/>
    </row>
    <row r="8" spans="1:11" ht="15.75">
      <c r="A8" s="161" t="s">
        <v>618</v>
      </c>
      <c r="B8" s="161" t="s">
        <v>479</v>
      </c>
      <c r="C8" s="161"/>
      <c r="D8" s="161"/>
      <c r="E8" s="161"/>
      <c r="F8" s="161"/>
      <c r="G8" s="161"/>
      <c r="H8" s="161"/>
      <c r="I8" s="161"/>
    </row>
    <row r="9" spans="1:11" ht="15.75">
      <c r="A9" s="161"/>
      <c r="B9" s="161" t="s">
        <v>482</v>
      </c>
      <c r="C9" s="161"/>
      <c r="D9" s="161"/>
      <c r="E9" s="161"/>
      <c r="F9" s="161"/>
      <c r="G9" s="161"/>
      <c r="H9" s="161"/>
      <c r="I9" s="161"/>
    </row>
    <row r="10" spans="1:11" ht="15.75">
      <c r="A10" s="161"/>
      <c r="B10" s="161"/>
      <c r="C10" s="161"/>
      <c r="D10" s="161"/>
      <c r="E10" s="161"/>
      <c r="F10" s="161"/>
      <c r="G10" s="161"/>
      <c r="H10" s="161"/>
      <c r="I10" s="161"/>
    </row>
    <row r="11" spans="1:11" ht="15.75">
      <c r="A11" s="161" t="s">
        <v>619</v>
      </c>
      <c r="B11" s="162">
        <v>36871</v>
      </c>
      <c r="C11" s="161"/>
      <c r="D11" s="161"/>
      <c r="E11" s="161"/>
      <c r="F11" s="161"/>
      <c r="G11" s="161"/>
      <c r="H11" s="161"/>
      <c r="I11" s="161"/>
    </row>
    <row r="12" spans="1:11" ht="15.75">
      <c r="A12" s="161"/>
      <c r="B12" s="161"/>
      <c r="C12" s="161"/>
      <c r="D12" s="161"/>
      <c r="E12" s="161"/>
      <c r="F12" s="161"/>
      <c r="G12" s="161"/>
      <c r="H12" s="161"/>
      <c r="I12" s="161"/>
    </row>
    <row r="13" spans="1:11" ht="15.75">
      <c r="A13" s="163" t="s">
        <v>620</v>
      </c>
      <c r="B13" s="163" t="s">
        <v>483</v>
      </c>
      <c r="C13" s="163"/>
      <c r="D13" s="161"/>
      <c r="E13" s="161"/>
      <c r="F13" s="161"/>
      <c r="G13" s="161"/>
      <c r="H13" s="161"/>
      <c r="I13" s="161"/>
    </row>
    <row r="14" spans="1:11" ht="15.75">
      <c r="A14" s="163" t="s">
        <v>576</v>
      </c>
      <c r="B14" s="163"/>
      <c r="C14" s="163"/>
      <c r="D14" s="161"/>
      <c r="E14" s="161"/>
      <c r="F14" s="161"/>
      <c r="G14" s="161"/>
      <c r="H14" s="161"/>
      <c r="I14" s="161"/>
    </row>
    <row r="15" spans="1:11" ht="15.75">
      <c r="A15" s="161"/>
      <c r="B15" s="161"/>
      <c r="C15" s="161"/>
      <c r="D15" s="161"/>
      <c r="E15" s="161"/>
      <c r="F15" s="161"/>
      <c r="G15" s="161"/>
      <c r="H15" s="161"/>
      <c r="I15" s="161"/>
    </row>
    <row r="16" spans="1:11" ht="15.75">
      <c r="A16" s="161" t="s">
        <v>502</v>
      </c>
      <c r="B16" s="161"/>
      <c r="C16" s="161"/>
      <c r="D16" s="161"/>
      <c r="E16" s="161"/>
      <c r="F16" s="161"/>
      <c r="G16" s="161"/>
      <c r="H16" s="161"/>
      <c r="I16" s="161"/>
    </row>
    <row r="17" spans="1:9" ht="15.75">
      <c r="A17" s="161" t="s">
        <v>501</v>
      </c>
      <c r="B17" s="161"/>
      <c r="C17" s="161"/>
      <c r="D17" s="161"/>
      <c r="E17" s="161"/>
      <c r="F17" s="161"/>
      <c r="G17" s="161"/>
      <c r="H17" s="161"/>
      <c r="I17" s="161"/>
    </row>
    <row r="18" spans="1:9" ht="15.75">
      <c r="A18" s="161"/>
      <c r="B18" s="161"/>
      <c r="C18" s="161"/>
      <c r="D18" s="161"/>
      <c r="E18" s="161"/>
      <c r="F18" s="161"/>
      <c r="G18" s="161"/>
      <c r="H18" s="161"/>
      <c r="I18" s="161"/>
    </row>
    <row r="19" spans="1:9" ht="15.75">
      <c r="A19" s="161" t="s">
        <v>490</v>
      </c>
      <c r="B19" s="161"/>
      <c r="C19" s="161"/>
      <c r="D19" s="161"/>
      <c r="E19" s="161"/>
      <c r="F19" s="161"/>
      <c r="G19" s="161"/>
      <c r="H19" s="161"/>
      <c r="I19" s="161"/>
    </row>
    <row r="20" spans="1:9" ht="15.75">
      <c r="A20" s="161" t="s">
        <v>503</v>
      </c>
      <c r="B20" s="161"/>
      <c r="C20" s="161"/>
      <c r="D20" s="161"/>
      <c r="E20" s="161"/>
      <c r="F20" s="161"/>
      <c r="G20" s="161"/>
      <c r="H20" s="161"/>
      <c r="I20" s="161"/>
    </row>
    <row r="21" spans="1:9" ht="15.75">
      <c r="A21" s="161"/>
      <c r="B21" s="161"/>
      <c r="C21" s="161"/>
      <c r="D21" s="161"/>
      <c r="E21" s="161"/>
      <c r="F21" s="161"/>
      <c r="G21" s="161"/>
      <c r="H21" s="161"/>
      <c r="I21" s="161"/>
    </row>
    <row r="22" spans="1:9" ht="15.75">
      <c r="A22" s="164" t="s">
        <v>484</v>
      </c>
      <c r="B22" s="161"/>
      <c r="C22" s="161"/>
      <c r="D22" s="161"/>
      <c r="E22" s="161"/>
      <c r="F22" s="161"/>
      <c r="G22" s="161"/>
      <c r="H22" s="161"/>
      <c r="I22" s="161"/>
    </row>
    <row r="23" spans="1:9" ht="15.75">
      <c r="A23" s="161"/>
      <c r="B23" s="161"/>
      <c r="C23" s="161"/>
      <c r="D23" s="161"/>
      <c r="E23" s="161"/>
      <c r="F23" s="161"/>
      <c r="G23" s="161"/>
      <c r="H23" s="161"/>
      <c r="I23" s="161"/>
    </row>
    <row r="24" spans="1:9" ht="15.75">
      <c r="A24" s="161"/>
      <c r="B24" s="161"/>
      <c r="C24" s="161"/>
      <c r="D24" s="161"/>
      <c r="E24" s="161"/>
      <c r="F24" s="161"/>
      <c r="G24" s="161"/>
      <c r="H24" s="161"/>
      <c r="I24" s="161"/>
    </row>
    <row r="25" spans="1:9" ht="15.75">
      <c r="A25" s="161" t="s">
        <v>607</v>
      </c>
      <c r="B25" s="161" t="s">
        <v>488</v>
      </c>
      <c r="C25" s="161"/>
      <c r="D25" s="161"/>
      <c r="E25" s="161"/>
      <c r="F25" s="161"/>
      <c r="G25" s="161"/>
      <c r="H25" s="161"/>
      <c r="I25" s="161"/>
    </row>
    <row r="26" spans="1:9" ht="15.75">
      <c r="A26" s="161"/>
      <c r="B26" s="161" t="s">
        <v>487</v>
      </c>
      <c r="C26" s="161"/>
      <c r="D26" s="161"/>
      <c r="E26" s="161"/>
      <c r="F26" s="161"/>
      <c r="G26" s="161"/>
      <c r="H26" s="161"/>
      <c r="I26" s="161"/>
    </row>
    <row r="27" spans="1:9" ht="15.75">
      <c r="A27" s="161" t="s">
        <v>577</v>
      </c>
      <c r="B27" s="161" t="s">
        <v>485</v>
      </c>
      <c r="C27" s="161"/>
      <c r="D27" s="161"/>
      <c r="E27" s="161"/>
      <c r="F27" s="161"/>
      <c r="G27" s="161"/>
      <c r="H27" s="161"/>
      <c r="I27" s="161"/>
    </row>
    <row r="28" spans="1:9" ht="15.75">
      <c r="A28" s="161"/>
      <c r="B28" s="161" t="s">
        <v>486</v>
      </c>
      <c r="C28" s="161"/>
      <c r="D28" s="161"/>
      <c r="E28" s="161"/>
      <c r="F28" s="161"/>
      <c r="G28" s="161"/>
      <c r="H28" s="161"/>
      <c r="I28" s="161"/>
    </row>
    <row r="29" spans="1:9" ht="15.75">
      <c r="A29" s="161"/>
      <c r="B29" s="161" t="s">
        <v>621</v>
      </c>
      <c r="C29" s="161"/>
      <c r="D29" s="161"/>
      <c r="E29" s="161"/>
      <c r="F29" s="161"/>
      <c r="G29" s="161"/>
      <c r="H29" s="161"/>
      <c r="I29" s="161"/>
    </row>
    <row r="30" spans="1:9" ht="15.75">
      <c r="A30" s="161"/>
      <c r="B30" s="161" t="s">
        <v>474</v>
      </c>
      <c r="C30" s="161"/>
      <c r="D30" s="161"/>
      <c r="E30" s="161"/>
      <c r="F30" s="161"/>
      <c r="G30" s="161"/>
      <c r="H30" s="161"/>
      <c r="I30" s="161"/>
    </row>
    <row r="31" spans="1:9" ht="15.75">
      <c r="A31" s="161"/>
      <c r="B31" s="161" t="s">
        <v>475</v>
      </c>
      <c r="C31" s="161"/>
      <c r="D31" s="161"/>
      <c r="E31" s="161"/>
      <c r="F31" s="161"/>
      <c r="G31" s="161"/>
      <c r="H31" s="161"/>
      <c r="I31" s="161"/>
    </row>
    <row r="32" spans="1:9" ht="15.75">
      <c r="A32" s="161"/>
      <c r="B32" s="161" t="s">
        <v>476</v>
      </c>
      <c r="C32" s="161"/>
      <c r="D32" s="161"/>
      <c r="E32" s="161"/>
      <c r="F32" s="161"/>
      <c r="G32" s="161"/>
      <c r="H32" s="161"/>
      <c r="I32" s="161"/>
    </row>
    <row r="33" spans="1:9" ht="15.75">
      <c r="A33" s="161"/>
      <c r="B33" s="161" t="s">
        <v>477</v>
      </c>
      <c r="C33" s="161"/>
      <c r="D33" s="161"/>
      <c r="E33" s="161"/>
      <c r="F33" s="161"/>
      <c r="G33" s="161"/>
      <c r="H33" s="161"/>
      <c r="I33" s="161"/>
    </row>
    <row r="34" spans="1:9" ht="15.75">
      <c r="A34" s="161"/>
      <c r="B34" s="161" t="s">
        <v>478</v>
      </c>
      <c r="C34" s="161"/>
      <c r="D34" s="161"/>
      <c r="E34" s="161"/>
      <c r="F34" s="161"/>
      <c r="G34" s="161"/>
      <c r="H34" s="161"/>
      <c r="I34" s="161"/>
    </row>
    <row r="35" spans="1:9" ht="15.75">
      <c r="A35" s="161"/>
      <c r="B35" s="161"/>
      <c r="C35" s="161"/>
      <c r="D35" s="161"/>
      <c r="E35" s="161"/>
      <c r="F35" s="161"/>
      <c r="G35" s="161"/>
      <c r="H35" s="161"/>
      <c r="I35" s="161"/>
    </row>
    <row r="36" spans="1:9" ht="15.75">
      <c r="A36" s="161"/>
      <c r="B36" s="161"/>
      <c r="C36" s="161"/>
      <c r="D36" s="161"/>
      <c r="E36" s="161"/>
      <c r="F36" s="161"/>
      <c r="G36" s="161"/>
      <c r="H36" s="161"/>
      <c r="I36" s="161"/>
    </row>
    <row r="37" spans="1:9" ht="15.75">
      <c r="A37" s="161"/>
      <c r="B37" s="161"/>
      <c r="C37" s="161"/>
      <c r="D37" s="161"/>
      <c r="E37" s="161"/>
      <c r="F37" s="161"/>
      <c r="G37" s="161"/>
      <c r="H37" s="161"/>
      <c r="I37" s="161"/>
    </row>
    <row r="38" spans="1:9" ht="15.75">
      <c r="A38" s="161"/>
      <c r="B38" s="161"/>
      <c r="C38" s="161"/>
      <c r="D38" s="161"/>
      <c r="E38" s="161"/>
      <c r="F38" s="161"/>
      <c r="G38" s="161"/>
      <c r="H38" s="161"/>
      <c r="I38" s="161"/>
    </row>
    <row r="39" spans="1:9" ht="15.75">
      <c r="A39" s="161"/>
      <c r="B39" s="161"/>
      <c r="C39" s="161"/>
      <c r="D39" s="161"/>
      <c r="E39" s="161"/>
      <c r="F39" s="161"/>
      <c r="G39" s="161"/>
      <c r="H39" s="161"/>
      <c r="I39" s="161"/>
    </row>
    <row r="40" spans="1:9" ht="15.75">
      <c r="A40" s="161"/>
      <c r="B40" s="161"/>
      <c r="C40" s="161"/>
      <c r="D40" s="161"/>
      <c r="E40" s="161"/>
      <c r="F40" s="161"/>
      <c r="G40" s="161"/>
      <c r="H40" s="161"/>
      <c r="I40" s="161"/>
    </row>
    <row r="41" spans="1:9" ht="15.75">
      <c r="A41" s="161"/>
      <c r="B41" s="161"/>
      <c r="C41" s="161"/>
      <c r="D41" s="161"/>
      <c r="E41" s="161"/>
      <c r="F41" s="161"/>
      <c r="G41" s="161"/>
      <c r="H41" s="161"/>
      <c r="I41" s="161"/>
    </row>
    <row r="42" spans="1:9" ht="15.75">
      <c r="A42" s="161"/>
      <c r="B42" s="161"/>
      <c r="C42" s="161"/>
      <c r="D42" s="161"/>
      <c r="E42" s="161"/>
      <c r="F42" s="161"/>
      <c r="G42" s="161"/>
      <c r="H42" s="161"/>
      <c r="I42" s="161"/>
    </row>
  </sheetData>
  <phoneticPr fontId="0" type="noConversion"/>
  <pageMargins left="0.75" right="0.75" top="1.39" bottom="1" header="0.5" footer="0.5"/>
  <pageSetup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061"/>
  <sheetViews>
    <sheetView showGridLines="0" zoomScale="110" zoomScaleNormal="110" zoomScaleSheetLayoutView="140" workbookViewId="0">
      <pane ySplit="1" topLeftCell="A2" activePane="bottomLeft" state="frozen"/>
      <selection pane="bottomLeft"/>
    </sheetView>
  </sheetViews>
  <sheetFormatPr defaultRowHeight="12.75"/>
  <cols>
    <col min="1" max="1" width="9.140625" style="1" customWidth="1"/>
    <col min="2" max="2" width="17.42578125" style="759" bestFit="1" customWidth="1"/>
    <col min="3" max="3" width="82.28515625" style="769" bestFit="1" customWidth="1"/>
    <col min="4" max="5" width="10.7109375" style="1" bestFit="1" customWidth="1"/>
    <col min="6" max="6" width="10.42578125" style="760" customWidth="1"/>
    <col min="7" max="7" width="48.85546875" bestFit="1" customWidth="1"/>
  </cols>
  <sheetData>
    <row r="1" spans="1:7" s="276" customFormat="1" ht="36.75" customHeight="1" thickTop="1" thickBot="1">
      <c r="A1" s="289" t="s">
        <v>10</v>
      </c>
      <c r="B1" s="381" t="s">
        <v>4657</v>
      </c>
      <c r="C1" s="287" t="s">
        <v>608</v>
      </c>
      <c r="D1" s="275" t="s">
        <v>4806</v>
      </c>
      <c r="E1" s="275" t="s">
        <v>4807</v>
      </c>
      <c r="F1" s="536" t="s">
        <v>505</v>
      </c>
      <c r="G1" s="393" t="s">
        <v>4673</v>
      </c>
    </row>
    <row r="2" spans="1:7" ht="23.25">
      <c r="A2" s="290"/>
      <c r="B2" s="937" t="s">
        <v>90</v>
      </c>
      <c r="C2" s="938"/>
      <c r="D2" s="938"/>
      <c r="E2" s="938"/>
      <c r="F2" s="939"/>
    </row>
    <row r="3" spans="1:7" ht="23.25">
      <c r="A3" s="202"/>
      <c r="B3" s="757"/>
      <c r="C3" s="761"/>
      <c r="D3" s="716"/>
      <c r="E3" s="716"/>
      <c r="F3" s="537"/>
    </row>
    <row r="4" spans="1:7">
      <c r="A4" s="302">
        <v>1</v>
      </c>
      <c r="B4" s="770" t="s">
        <v>909</v>
      </c>
      <c r="C4" s="762" t="s">
        <v>910</v>
      </c>
      <c r="D4" s="277">
        <v>18</v>
      </c>
      <c r="E4" s="277">
        <v>18</v>
      </c>
      <c r="F4" s="538">
        <f>(D4*E4)/144</f>
        <v>2.25</v>
      </c>
    </row>
    <row r="5" spans="1:7">
      <c r="A5" s="302">
        <v>2</v>
      </c>
      <c r="B5" s="770" t="s">
        <v>911</v>
      </c>
      <c r="C5" s="762" t="s">
        <v>912</v>
      </c>
      <c r="D5" s="277">
        <v>24</v>
      </c>
      <c r="E5" s="277">
        <v>24</v>
      </c>
      <c r="F5" s="538">
        <v>3.31</v>
      </c>
    </row>
    <row r="6" spans="1:7">
      <c r="A6" s="302">
        <v>3</v>
      </c>
      <c r="B6" s="770" t="s">
        <v>91</v>
      </c>
      <c r="C6" s="763" t="s">
        <v>910</v>
      </c>
      <c r="D6" s="277">
        <v>30</v>
      </c>
      <c r="E6" s="277">
        <v>30</v>
      </c>
      <c r="F6" s="538">
        <v>5.18</v>
      </c>
    </row>
    <row r="7" spans="1:7">
      <c r="A7" s="302">
        <v>4</v>
      </c>
      <c r="B7" s="770" t="s">
        <v>92</v>
      </c>
      <c r="C7" s="763" t="s">
        <v>910</v>
      </c>
      <c r="D7" s="278">
        <v>36</v>
      </c>
      <c r="E7" s="278">
        <v>36</v>
      </c>
      <c r="F7" s="538">
        <v>7.46</v>
      </c>
    </row>
    <row r="8" spans="1:7">
      <c r="A8" s="302">
        <v>5</v>
      </c>
      <c r="B8" s="771" t="s">
        <v>93</v>
      </c>
      <c r="C8" s="763" t="s">
        <v>910</v>
      </c>
      <c r="D8" s="279">
        <v>48</v>
      </c>
      <c r="E8" s="279">
        <v>48</v>
      </c>
      <c r="F8" s="538">
        <v>13.25</v>
      </c>
    </row>
    <row r="9" spans="1:7">
      <c r="A9" s="302">
        <v>6</v>
      </c>
      <c r="B9" s="771" t="s">
        <v>4458</v>
      </c>
      <c r="C9" s="763" t="s">
        <v>913</v>
      </c>
      <c r="D9" s="278">
        <v>18</v>
      </c>
      <c r="E9" s="278">
        <v>18</v>
      </c>
      <c r="F9" s="538">
        <v>0.97</v>
      </c>
    </row>
    <row r="10" spans="1:7">
      <c r="A10" s="302">
        <v>7</v>
      </c>
      <c r="B10" s="758" t="s">
        <v>914</v>
      </c>
      <c r="C10" s="764" t="s">
        <v>913</v>
      </c>
      <c r="D10" s="278">
        <v>30</v>
      </c>
      <c r="E10" s="278">
        <v>30</v>
      </c>
      <c r="F10" s="538">
        <v>2.71</v>
      </c>
    </row>
    <row r="11" spans="1:7">
      <c r="A11" s="302">
        <v>8</v>
      </c>
      <c r="B11" s="771" t="s">
        <v>94</v>
      </c>
      <c r="C11" s="764" t="s">
        <v>913</v>
      </c>
      <c r="D11" s="278">
        <v>36</v>
      </c>
      <c r="E11" s="278">
        <v>36</v>
      </c>
      <c r="F11" s="538">
        <v>3.9</v>
      </c>
    </row>
    <row r="12" spans="1:7">
      <c r="A12" s="302">
        <v>9</v>
      </c>
      <c r="B12" s="771" t="s">
        <v>95</v>
      </c>
      <c r="C12" s="764" t="s">
        <v>913</v>
      </c>
      <c r="D12" s="279">
        <v>48</v>
      </c>
      <c r="E12" s="279">
        <v>48</v>
      </c>
      <c r="F12" s="538">
        <v>6.93</v>
      </c>
    </row>
    <row r="13" spans="1:7">
      <c r="A13" s="302">
        <v>10</v>
      </c>
      <c r="B13" s="771" t="s">
        <v>96</v>
      </c>
      <c r="C13" s="765" t="s">
        <v>913</v>
      </c>
      <c r="D13" s="279">
        <v>60</v>
      </c>
      <c r="E13" s="279">
        <v>60</v>
      </c>
      <c r="F13" s="538">
        <v>10.83</v>
      </c>
    </row>
    <row r="14" spans="1:7">
      <c r="A14" s="302">
        <v>11</v>
      </c>
      <c r="B14" s="772" t="s">
        <v>915</v>
      </c>
      <c r="C14" s="764" t="s">
        <v>916</v>
      </c>
      <c r="D14" s="288">
        <v>24</v>
      </c>
      <c r="E14" s="279">
        <v>18</v>
      </c>
      <c r="F14" s="538">
        <f t="shared" ref="F14:F68" si="0">(D14*E14)/144</f>
        <v>3</v>
      </c>
    </row>
    <row r="15" spans="1:7">
      <c r="A15" s="302">
        <v>12</v>
      </c>
      <c r="B15" s="758" t="s">
        <v>917</v>
      </c>
      <c r="C15" s="763" t="s">
        <v>916</v>
      </c>
      <c r="D15" s="279">
        <v>36</v>
      </c>
      <c r="E15" s="279">
        <v>30</v>
      </c>
      <c r="F15" s="538">
        <f t="shared" si="0"/>
        <v>7.5</v>
      </c>
    </row>
    <row r="16" spans="1:7">
      <c r="A16" s="302">
        <v>13</v>
      </c>
      <c r="B16" s="758" t="s">
        <v>918</v>
      </c>
      <c r="C16" s="764" t="s">
        <v>916</v>
      </c>
      <c r="D16" s="279">
        <v>48</v>
      </c>
      <c r="E16" s="279">
        <v>36</v>
      </c>
      <c r="F16" s="538">
        <f t="shared" si="0"/>
        <v>12</v>
      </c>
    </row>
    <row r="17" spans="1:6">
      <c r="A17" s="302">
        <v>14</v>
      </c>
      <c r="B17" s="758" t="s">
        <v>919</v>
      </c>
      <c r="C17" s="764" t="s">
        <v>920</v>
      </c>
      <c r="D17" s="279">
        <v>24</v>
      </c>
      <c r="E17" s="279">
        <v>18</v>
      </c>
      <c r="F17" s="538">
        <f t="shared" si="0"/>
        <v>3</v>
      </c>
    </row>
    <row r="18" spans="1:6">
      <c r="A18" s="302">
        <v>15</v>
      </c>
      <c r="B18" s="758" t="s">
        <v>921</v>
      </c>
      <c r="C18" s="764" t="s">
        <v>920</v>
      </c>
      <c r="D18" s="279">
        <v>36</v>
      </c>
      <c r="E18" s="279">
        <v>30</v>
      </c>
      <c r="F18" s="538">
        <f t="shared" si="0"/>
        <v>7.5</v>
      </c>
    </row>
    <row r="19" spans="1:6">
      <c r="A19" s="302">
        <v>16</v>
      </c>
      <c r="B19" s="758" t="s">
        <v>922</v>
      </c>
      <c r="C19" s="764" t="s">
        <v>920</v>
      </c>
      <c r="D19" s="279">
        <v>24</v>
      </c>
      <c r="E19" s="279">
        <v>18</v>
      </c>
      <c r="F19" s="538">
        <f t="shared" si="0"/>
        <v>3</v>
      </c>
    </row>
    <row r="20" spans="1:6">
      <c r="A20" s="302">
        <v>17</v>
      </c>
      <c r="B20" s="758" t="s">
        <v>923</v>
      </c>
      <c r="C20" s="764" t="s">
        <v>920</v>
      </c>
      <c r="D20" s="279">
        <v>36</v>
      </c>
      <c r="E20" s="279">
        <v>30</v>
      </c>
      <c r="F20" s="538">
        <f t="shared" si="0"/>
        <v>7.5</v>
      </c>
    </row>
    <row r="21" spans="1:6">
      <c r="A21" s="302">
        <v>18</v>
      </c>
      <c r="B21" s="758" t="s">
        <v>924</v>
      </c>
      <c r="C21" s="764" t="s">
        <v>925</v>
      </c>
      <c r="D21" s="279">
        <v>18</v>
      </c>
      <c r="E21" s="279">
        <v>6</v>
      </c>
      <c r="F21" s="538">
        <f t="shared" si="0"/>
        <v>0.75</v>
      </c>
    </row>
    <row r="22" spans="1:6">
      <c r="A22" s="302">
        <v>19</v>
      </c>
      <c r="B22" s="758" t="s">
        <v>926</v>
      </c>
      <c r="C22" s="764" t="s">
        <v>925</v>
      </c>
      <c r="D22" s="279">
        <v>30</v>
      </c>
      <c r="E22" s="279">
        <v>12</v>
      </c>
      <c r="F22" s="538">
        <f t="shared" si="0"/>
        <v>2.5</v>
      </c>
    </row>
    <row r="23" spans="1:6">
      <c r="A23" s="302">
        <v>20</v>
      </c>
      <c r="B23" s="758" t="s">
        <v>927</v>
      </c>
      <c r="C23" s="764" t="s">
        <v>928</v>
      </c>
      <c r="D23" s="279">
        <v>36</v>
      </c>
      <c r="E23" s="279">
        <v>36</v>
      </c>
      <c r="F23" s="538">
        <f t="shared" si="0"/>
        <v>9</v>
      </c>
    </row>
    <row r="24" spans="1:6">
      <c r="A24" s="302">
        <v>21</v>
      </c>
      <c r="B24" s="758" t="s">
        <v>929</v>
      </c>
      <c r="C24" s="764" t="s">
        <v>930</v>
      </c>
      <c r="D24" s="279">
        <v>36</v>
      </c>
      <c r="E24" s="279">
        <v>36</v>
      </c>
      <c r="F24" s="538">
        <f t="shared" si="0"/>
        <v>9</v>
      </c>
    </row>
    <row r="25" spans="1:6">
      <c r="A25" s="302">
        <v>22</v>
      </c>
      <c r="B25" s="758" t="s">
        <v>931</v>
      </c>
      <c r="C25" s="764" t="s">
        <v>4682</v>
      </c>
      <c r="D25" s="279">
        <v>36</v>
      </c>
      <c r="E25" s="279">
        <v>36</v>
      </c>
      <c r="F25" s="538">
        <f t="shared" si="0"/>
        <v>9</v>
      </c>
    </row>
    <row r="26" spans="1:6">
      <c r="A26" s="302">
        <v>23</v>
      </c>
      <c r="B26" s="758" t="s">
        <v>932</v>
      </c>
      <c r="C26" s="764" t="s">
        <v>4683</v>
      </c>
      <c r="D26" s="279">
        <v>36</v>
      </c>
      <c r="E26" s="279">
        <v>36</v>
      </c>
      <c r="F26" s="538">
        <f t="shared" si="0"/>
        <v>9</v>
      </c>
    </row>
    <row r="27" spans="1:6">
      <c r="A27" s="302">
        <v>24</v>
      </c>
      <c r="B27" s="758" t="s">
        <v>933</v>
      </c>
      <c r="C27" s="764" t="s">
        <v>934</v>
      </c>
      <c r="D27" s="279">
        <v>12</v>
      </c>
      <c r="E27" s="279">
        <v>36</v>
      </c>
      <c r="F27" s="538">
        <f t="shared" si="0"/>
        <v>3</v>
      </c>
    </row>
    <row r="28" spans="1:6">
      <c r="A28" s="302">
        <v>25</v>
      </c>
      <c r="B28" s="758" t="s">
        <v>935</v>
      </c>
      <c r="C28" s="764" t="s">
        <v>934</v>
      </c>
      <c r="D28" s="279">
        <v>12</v>
      </c>
      <c r="E28" s="279">
        <v>36</v>
      </c>
      <c r="F28" s="538">
        <f t="shared" si="0"/>
        <v>3</v>
      </c>
    </row>
    <row r="29" spans="1:6">
      <c r="A29" s="302">
        <v>26</v>
      </c>
      <c r="B29" s="758" t="s">
        <v>936</v>
      </c>
      <c r="C29" s="764" t="s">
        <v>937</v>
      </c>
      <c r="D29" s="279">
        <v>12</v>
      </c>
      <c r="E29" s="279">
        <v>36</v>
      </c>
      <c r="F29" s="538">
        <f t="shared" si="0"/>
        <v>3</v>
      </c>
    </row>
    <row r="30" spans="1:6">
      <c r="A30" s="302">
        <v>27</v>
      </c>
      <c r="B30" s="758" t="s">
        <v>938</v>
      </c>
      <c r="C30" s="764" t="s">
        <v>937</v>
      </c>
      <c r="D30" s="279">
        <v>12</v>
      </c>
      <c r="E30" s="279">
        <v>36</v>
      </c>
      <c r="F30" s="538">
        <f t="shared" si="0"/>
        <v>3</v>
      </c>
    </row>
    <row r="31" spans="1:6">
      <c r="A31" s="302">
        <v>28</v>
      </c>
      <c r="B31" s="758" t="s">
        <v>939</v>
      </c>
      <c r="C31" s="764" t="s">
        <v>940</v>
      </c>
      <c r="D31" s="279">
        <v>12</v>
      </c>
      <c r="E31" s="279">
        <v>36</v>
      </c>
      <c r="F31" s="538">
        <f t="shared" si="0"/>
        <v>3</v>
      </c>
    </row>
    <row r="32" spans="1:6">
      <c r="A32" s="302">
        <v>29</v>
      </c>
      <c r="B32" s="758" t="s">
        <v>941</v>
      </c>
      <c r="C32" s="764" t="s">
        <v>940</v>
      </c>
      <c r="D32" s="279">
        <v>12</v>
      </c>
      <c r="E32" s="279">
        <v>36</v>
      </c>
      <c r="F32" s="538">
        <f t="shared" si="0"/>
        <v>3</v>
      </c>
    </row>
    <row r="33" spans="1:6">
      <c r="A33" s="302">
        <v>30</v>
      </c>
      <c r="B33" s="758" t="s">
        <v>942</v>
      </c>
      <c r="C33" s="764" t="s">
        <v>943</v>
      </c>
      <c r="D33" s="279">
        <v>12</v>
      </c>
      <c r="E33" s="279">
        <v>36</v>
      </c>
      <c r="F33" s="538">
        <f t="shared" si="0"/>
        <v>3</v>
      </c>
    </row>
    <row r="34" spans="1:6">
      <c r="A34" s="302">
        <v>31</v>
      </c>
      <c r="B34" s="758" t="s">
        <v>944</v>
      </c>
      <c r="C34" s="764" t="s">
        <v>943</v>
      </c>
      <c r="D34" s="279">
        <v>12</v>
      </c>
      <c r="E34" s="279">
        <v>36</v>
      </c>
      <c r="F34" s="538">
        <f t="shared" si="0"/>
        <v>3</v>
      </c>
    </row>
    <row r="35" spans="1:6">
      <c r="A35" s="302">
        <v>32</v>
      </c>
      <c r="B35" s="758" t="s">
        <v>945</v>
      </c>
      <c r="C35" s="764" t="s">
        <v>946</v>
      </c>
      <c r="D35" s="279">
        <v>24</v>
      </c>
      <c r="E35" s="279">
        <v>30</v>
      </c>
      <c r="F35" s="538">
        <f t="shared" si="0"/>
        <v>5</v>
      </c>
    </row>
    <row r="36" spans="1:6">
      <c r="A36" s="302">
        <v>33</v>
      </c>
      <c r="B36" s="758" t="s">
        <v>947</v>
      </c>
      <c r="C36" s="764" t="s">
        <v>948</v>
      </c>
      <c r="D36" s="279">
        <v>24</v>
      </c>
      <c r="E36" s="279">
        <v>30</v>
      </c>
      <c r="F36" s="538">
        <f t="shared" si="0"/>
        <v>5</v>
      </c>
    </row>
    <row r="37" spans="1:6">
      <c r="A37" s="302">
        <v>34</v>
      </c>
      <c r="B37" s="758" t="s">
        <v>949</v>
      </c>
      <c r="C37" s="764" t="s">
        <v>950</v>
      </c>
      <c r="D37" s="279">
        <v>90</v>
      </c>
      <c r="E37" s="279">
        <v>24</v>
      </c>
      <c r="F37" s="538">
        <f t="shared" si="0"/>
        <v>15</v>
      </c>
    </row>
    <row r="38" spans="1:6">
      <c r="A38" s="302">
        <v>35</v>
      </c>
      <c r="B38" s="758" t="s">
        <v>951</v>
      </c>
      <c r="C38" s="764" t="s">
        <v>952</v>
      </c>
      <c r="D38" s="279">
        <v>90</v>
      </c>
      <c r="E38" s="279">
        <v>24</v>
      </c>
      <c r="F38" s="538">
        <f t="shared" si="0"/>
        <v>15</v>
      </c>
    </row>
    <row r="39" spans="1:6">
      <c r="A39" s="302">
        <v>36</v>
      </c>
      <c r="B39" s="758" t="s">
        <v>953</v>
      </c>
      <c r="C39" s="764" t="s">
        <v>954</v>
      </c>
      <c r="D39" s="279">
        <v>24</v>
      </c>
      <c r="E39" s="279">
        <v>18</v>
      </c>
      <c r="F39" s="538">
        <f t="shared" si="0"/>
        <v>3</v>
      </c>
    </row>
    <row r="40" spans="1:6">
      <c r="A40" s="302">
        <v>37</v>
      </c>
      <c r="B40" s="758" t="s">
        <v>955</v>
      </c>
      <c r="C40" s="764" t="s">
        <v>956</v>
      </c>
      <c r="D40" s="279">
        <v>18</v>
      </c>
      <c r="E40" s="279">
        <v>24</v>
      </c>
      <c r="F40" s="538">
        <f t="shared" si="0"/>
        <v>3</v>
      </c>
    </row>
    <row r="41" spans="1:6">
      <c r="A41" s="302">
        <v>38</v>
      </c>
      <c r="B41" s="771" t="s">
        <v>97</v>
      </c>
      <c r="C41" s="764" t="s">
        <v>957</v>
      </c>
      <c r="D41" s="279">
        <v>24</v>
      </c>
      <c r="E41" s="279">
        <v>30</v>
      </c>
      <c r="F41" s="538">
        <f t="shared" si="0"/>
        <v>5</v>
      </c>
    </row>
    <row r="42" spans="1:6">
      <c r="A42" s="302">
        <v>38.5</v>
      </c>
      <c r="B42" s="771" t="s">
        <v>4592</v>
      </c>
      <c r="C42" s="764" t="s">
        <v>4593</v>
      </c>
      <c r="D42" s="279">
        <v>30</v>
      </c>
      <c r="E42" s="279">
        <v>36</v>
      </c>
      <c r="F42" s="538">
        <f t="shared" si="0"/>
        <v>7.5</v>
      </c>
    </row>
    <row r="43" spans="1:6">
      <c r="A43" s="302">
        <v>39</v>
      </c>
      <c r="B43" s="771" t="s">
        <v>98</v>
      </c>
      <c r="C43" s="764" t="s">
        <v>958</v>
      </c>
      <c r="D43" s="279">
        <v>36</v>
      </c>
      <c r="E43" s="279">
        <v>48</v>
      </c>
      <c r="F43" s="538">
        <f t="shared" si="0"/>
        <v>12</v>
      </c>
    </row>
    <row r="44" spans="1:6">
      <c r="A44" s="302">
        <v>40</v>
      </c>
      <c r="B44" s="771" t="s">
        <v>99</v>
      </c>
      <c r="C44" s="764" t="s">
        <v>959</v>
      </c>
      <c r="D44" s="279">
        <v>48</v>
      </c>
      <c r="E44" s="279">
        <v>60</v>
      </c>
      <c r="F44" s="538">
        <f t="shared" si="0"/>
        <v>20</v>
      </c>
    </row>
    <row r="45" spans="1:6">
      <c r="A45" s="302">
        <v>41</v>
      </c>
      <c r="B45" s="758" t="s">
        <v>960</v>
      </c>
      <c r="C45" s="764" t="s">
        <v>961</v>
      </c>
      <c r="D45" s="279">
        <v>18</v>
      </c>
      <c r="E45" s="279">
        <v>24</v>
      </c>
      <c r="F45" s="538">
        <f t="shared" si="0"/>
        <v>3</v>
      </c>
    </row>
    <row r="46" spans="1:6">
      <c r="A46" s="302">
        <v>42</v>
      </c>
      <c r="B46" s="771" t="s">
        <v>100</v>
      </c>
      <c r="C46" s="764" t="s">
        <v>962</v>
      </c>
      <c r="D46" s="279">
        <v>24</v>
      </c>
      <c r="E46" s="279">
        <v>30</v>
      </c>
      <c r="F46" s="538">
        <f t="shared" si="0"/>
        <v>5</v>
      </c>
    </row>
    <row r="47" spans="1:6">
      <c r="A47" s="302">
        <v>42.5</v>
      </c>
      <c r="B47" s="771" t="s">
        <v>4594</v>
      </c>
      <c r="C47" s="764" t="s">
        <v>4595</v>
      </c>
      <c r="D47" s="279">
        <v>30</v>
      </c>
      <c r="E47" s="279">
        <v>36</v>
      </c>
      <c r="F47" s="538">
        <f t="shared" si="0"/>
        <v>7.5</v>
      </c>
    </row>
    <row r="48" spans="1:6">
      <c r="A48" s="302">
        <v>43</v>
      </c>
      <c r="B48" s="771" t="s">
        <v>101</v>
      </c>
      <c r="C48" s="764" t="s">
        <v>963</v>
      </c>
      <c r="D48" s="279">
        <v>36</v>
      </c>
      <c r="E48" s="279">
        <v>48</v>
      </c>
      <c r="F48" s="538">
        <f t="shared" si="0"/>
        <v>12</v>
      </c>
    </row>
    <row r="49" spans="1:6">
      <c r="A49" s="302">
        <v>44</v>
      </c>
      <c r="B49" s="771" t="s">
        <v>102</v>
      </c>
      <c r="C49" s="764" t="s">
        <v>964</v>
      </c>
      <c r="D49" s="279">
        <v>48</v>
      </c>
      <c r="E49" s="279">
        <v>60</v>
      </c>
      <c r="F49" s="538">
        <f t="shared" si="0"/>
        <v>20</v>
      </c>
    </row>
    <row r="50" spans="1:6">
      <c r="A50" s="302">
        <v>45</v>
      </c>
      <c r="B50" s="758" t="s">
        <v>960</v>
      </c>
      <c r="C50" s="764" t="s">
        <v>965</v>
      </c>
      <c r="D50" s="279">
        <v>18</v>
      </c>
      <c r="E50" s="279">
        <v>24</v>
      </c>
      <c r="F50" s="538">
        <f t="shared" si="0"/>
        <v>3</v>
      </c>
    </row>
    <row r="51" spans="1:6">
      <c r="A51" s="302">
        <v>46</v>
      </c>
      <c r="B51" s="771" t="s">
        <v>103</v>
      </c>
      <c r="C51" s="764" t="s">
        <v>966</v>
      </c>
      <c r="D51" s="279">
        <v>24</v>
      </c>
      <c r="E51" s="279">
        <v>30</v>
      </c>
      <c r="F51" s="538">
        <f t="shared" si="0"/>
        <v>5</v>
      </c>
    </row>
    <row r="52" spans="1:6">
      <c r="A52" s="302">
        <v>46.5</v>
      </c>
      <c r="B52" s="771" t="s">
        <v>4596</v>
      </c>
      <c r="C52" s="764" t="s">
        <v>4597</v>
      </c>
      <c r="D52" s="279">
        <v>30</v>
      </c>
      <c r="E52" s="279">
        <v>36</v>
      </c>
      <c r="F52" s="538">
        <f t="shared" si="0"/>
        <v>7.5</v>
      </c>
    </row>
    <row r="53" spans="1:6">
      <c r="A53" s="302">
        <v>47</v>
      </c>
      <c r="B53" s="771" t="s">
        <v>104</v>
      </c>
      <c r="C53" s="764" t="s">
        <v>967</v>
      </c>
      <c r="D53" s="279">
        <v>36</v>
      </c>
      <c r="E53" s="279">
        <v>48</v>
      </c>
      <c r="F53" s="538">
        <f t="shared" si="0"/>
        <v>12</v>
      </c>
    </row>
    <row r="54" spans="1:6">
      <c r="A54" s="302">
        <v>48</v>
      </c>
      <c r="B54" s="771" t="s">
        <v>105</v>
      </c>
      <c r="C54" s="764" t="s">
        <v>968</v>
      </c>
      <c r="D54" s="279">
        <v>48</v>
      </c>
      <c r="E54" s="279">
        <v>60</v>
      </c>
      <c r="F54" s="538">
        <f t="shared" si="0"/>
        <v>20</v>
      </c>
    </row>
    <row r="55" spans="1:6">
      <c r="A55" s="302">
        <v>49</v>
      </c>
      <c r="B55" s="758" t="s">
        <v>969</v>
      </c>
      <c r="C55" s="764" t="s">
        <v>970</v>
      </c>
      <c r="D55" s="279">
        <v>18</v>
      </c>
      <c r="E55" s="279">
        <v>24</v>
      </c>
      <c r="F55" s="538">
        <f t="shared" si="0"/>
        <v>3</v>
      </c>
    </row>
    <row r="56" spans="1:6">
      <c r="A56" s="302">
        <v>50</v>
      </c>
      <c r="B56" s="771" t="s">
        <v>106</v>
      </c>
      <c r="C56" s="764" t="s">
        <v>971</v>
      </c>
      <c r="D56" s="279">
        <v>24</v>
      </c>
      <c r="E56" s="279">
        <v>30</v>
      </c>
      <c r="F56" s="538">
        <f t="shared" si="0"/>
        <v>5</v>
      </c>
    </row>
    <row r="57" spans="1:6">
      <c r="A57" s="302">
        <v>50.5</v>
      </c>
      <c r="B57" s="771" t="s">
        <v>4598</v>
      </c>
      <c r="C57" s="764" t="s">
        <v>4599</v>
      </c>
      <c r="D57" s="279">
        <v>30</v>
      </c>
      <c r="E57" s="279">
        <v>36</v>
      </c>
      <c r="F57" s="538">
        <f t="shared" si="0"/>
        <v>7.5</v>
      </c>
    </row>
    <row r="58" spans="1:6">
      <c r="A58" s="302">
        <v>51</v>
      </c>
      <c r="B58" s="771" t="s">
        <v>107</v>
      </c>
      <c r="C58" s="764" t="s">
        <v>972</v>
      </c>
      <c r="D58" s="279">
        <v>36</v>
      </c>
      <c r="E58" s="279">
        <v>48</v>
      </c>
      <c r="F58" s="538">
        <f t="shared" si="0"/>
        <v>12</v>
      </c>
    </row>
    <row r="59" spans="1:6">
      <c r="A59" s="302">
        <v>52</v>
      </c>
      <c r="B59" s="771" t="s">
        <v>108</v>
      </c>
      <c r="C59" s="764" t="s">
        <v>973</v>
      </c>
      <c r="D59" s="279">
        <v>48</v>
      </c>
      <c r="E59" s="279">
        <v>60</v>
      </c>
      <c r="F59" s="538">
        <f t="shared" si="0"/>
        <v>20</v>
      </c>
    </row>
    <row r="60" spans="1:6">
      <c r="A60" s="302">
        <v>53</v>
      </c>
      <c r="B60" s="758" t="s">
        <v>974</v>
      </c>
      <c r="C60" s="764" t="s">
        <v>975</v>
      </c>
      <c r="D60" s="279">
        <v>18</v>
      </c>
      <c r="E60" s="279">
        <v>24</v>
      </c>
      <c r="F60" s="538">
        <f t="shared" si="0"/>
        <v>3</v>
      </c>
    </row>
    <row r="61" spans="1:6">
      <c r="A61" s="302">
        <v>54</v>
      </c>
      <c r="B61" s="771" t="s">
        <v>109</v>
      </c>
      <c r="C61" s="764" t="s">
        <v>976</v>
      </c>
      <c r="D61" s="279">
        <v>24</v>
      </c>
      <c r="E61" s="279">
        <v>30</v>
      </c>
      <c r="F61" s="538">
        <f t="shared" si="0"/>
        <v>5</v>
      </c>
    </row>
    <row r="62" spans="1:6">
      <c r="A62" s="302">
        <v>54.5</v>
      </c>
      <c r="B62" s="771" t="s">
        <v>4600</v>
      </c>
      <c r="C62" s="764" t="s">
        <v>4601</v>
      </c>
      <c r="D62" s="279">
        <v>30</v>
      </c>
      <c r="E62" s="279">
        <v>36</v>
      </c>
      <c r="F62" s="538">
        <f t="shared" si="0"/>
        <v>7.5</v>
      </c>
    </row>
    <row r="63" spans="1:6">
      <c r="A63" s="302">
        <v>55</v>
      </c>
      <c r="B63" s="771" t="s">
        <v>110</v>
      </c>
      <c r="C63" s="764" t="s">
        <v>977</v>
      </c>
      <c r="D63" s="279">
        <v>36</v>
      </c>
      <c r="E63" s="279">
        <v>48</v>
      </c>
      <c r="F63" s="538">
        <f t="shared" si="0"/>
        <v>12</v>
      </c>
    </row>
    <row r="64" spans="1:6">
      <c r="A64" s="302">
        <v>56</v>
      </c>
      <c r="B64" s="771" t="s">
        <v>111</v>
      </c>
      <c r="C64" s="764" t="s">
        <v>978</v>
      </c>
      <c r="D64" s="279">
        <v>48</v>
      </c>
      <c r="E64" s="279">
        <v>60</v>
      </c>
      <c r="F64" s="538">
        <f t="shared" si="0"/>
        <v>20</v>
      </c>
    </row>
    <row r="65" spans="1:6">
      <c r="A65" s="302">
        <v>57</v>
      </c>
      <c r="B65" s="758" t="s">
        <v>979</v>
      </c>
      <c r="C65" s="764" t="s">
        <v>980</v>
      </c>
      <c r="D65" s="279">
        <v>18</v>
      </c>
      <c r="E65" s="279">
        <v>24</v>
      </c>
      <c r="F65" s="538">
        <f t="shared" si="0"/>
        <v>3</v>
      </c>
    </row>
    <row r="66" spans="1:6">
      <c r="A66" s="302">
        <v>58</v>
      </c>
      <c r="B66" s="771" t="s">
        <v>112</v>
      </c>
      <c r="C66" s="764" t="s">
        <v>981</v>
      </c>
      <c r="D66" s="279">
        <v>24</v>
      </c>
      <c r="E66" s="279">
        <v>30</v>
      </c>
      <c r="F66" s="538">
        <f t="shared" si="0"/>
        <v>5</v>
      </c>
    </row>
    <row r="67" spans="1:6">
      <c r="A67" s="302">
        <v>58.5</v>
      </c>
      <c r="B67" s="771" t="s">
        <v>4602</v>
      </c>
      <c r="C67" s="764" t="s">
        <v>4603</v>
      </c>
      <c r="D67" s="279">
        <v>30</v>
      </c>
      <c r="E67" s="279">
        <v>36</v>
      </c>
      <c r="F67" s="538">
        <f t="shared" si="0"/>
        <v>7.5</v>
      </c>
    </row>
    <row r="68" spans="1:6">
      <c r="A68" s="302">
        <v>59</v>
      </c>
      <c r="B68" s="771" t="s">
        <v>113</v>
      </c>
      <c r="C68" s="764" t="s">
        <v>982</v>
      </c>
      <c r="D68" s="279">
        <v>36</v>
      </c>
      <c r="E68" s="279">
        <v>48</v>
      </c>
      <c r="F68" s="538">
        <f t="shared" si="0"/>
        <v>12</v>
      </c>
    </row>
    <row r="69" spans="1:6">
      <c r="A69" s="302">
        <v>60</v>
      </c>
      <c r="B69" s="771" t="s">
        <v>640</v>
      </c>
      <c r="C69" s="764" t="s">
        <v>983</v>
      </c>
      <c r="D69" s="279">
        <v>48</v>
      </c>
      <c r="E69" s="279">
        <v>60</v>
      </c>
      <c r="F69" s="538">
        <f t="shared" ref="F69:F132" si="1">(D69*E69)/144</f>
        <v>20</v>
      </c>
    </row>
    <row r="70" spans="1:6">
      <c r="A70" s="302">
        <v>61</v>
      </c>
      <c r="B70" s="758" t="s">
        <v>984</v>
      </c>
      <c r="C70" s="764" t="s">
        <v>985</v>
      </c>
      <c r="D70" s="279">
        <v>18</v>
      </c>
      <c r="E70" s="279">
        <v>24</v>
      </c>
      <c r="F70" s="538">
        <f t="shared" si="1"/>
        <v>3</v>
      </c>
    </row>
    <row r="71" spans="1:6">
      <c r="A71" s="302">
        <v>62</v>
      </c>
      <c r="B71" s="771" t="s">
        <v>641</v>
      </c>
      <c r="C71" s="764" t="s">
        <v>986</v>
      </c>
      <c r="D71" s="279">
        <v>24</v>
      </c>
      <c r="E71" s="279">
        <v>30</v>
      </c>
      <c r="F71" s="538">
        <f t="shared" si="1"/>
        <v>5</v>
      </c>
    </row>
    <row r="72" spans="1:6">
      <c r="A72" s="302">
        <v>62.5</v>
      </c>
      <c r="B72" s="771" t="s">
        <v>4604</v>
      </c>
      <c r="C72" s="764" t="s">
        <v>4605</v>
      </c>
      <c r="D72" s="279">
        <v>30</v>
      </c>
      <c r="E72" s="279">
        <v>36</v>
      </c>
      <c r="F72" s="538">
        <f t="shared" si="1"/>
        <v>7.5</v>
      </c>
    </row>
    <row r="73" spans="1:6">
      <c r="A73" s="302">
        <v>63</v>
      </c>
      <c r="B73" s="771" t="s">
        <v>642</v>
      </c>
      <c r="C73" s="764" t="s">
        <v>987</v>
      </c>
      <c r="D73" s="279">
        <v>36</v>
      </c>
      <c r="E73" s="279">
        <v>48</v>
      </c>
      <c r="F73" s="538">
        <f t="shared" si="1"/>
        <v>12</v>
      </c>
    </row>
    <row r="74" spans="1:6">
      <c r="A74" s="302">
        <v>64</v>
      </c>
      <c r="B74" s="771" t="s">
        <v>643</v>
      </c>
      <c r="C74" s="764" t="s">
        <v>988</v>
      </c>
      <c r="D74" s="279">
        <v>48</v>
      </c>
      <c r="E74" s="279">
        <v>60</v>
      </c>
      <c r="F74" s="538">
        <f t="shared" si="1"/>
        <v>20</v>
      </c>
    </row>
    <row r="75" spans="1:6">
      <c r="A75" s="302">
        <v>65</v>
      </c>
      <c r="B75" s="758" t="s">
        <v>989</v>
      </c>
      <c r="C75" s="764" t="s">
        <v>990</v>
      </c>
      <c r="D75" s="279">
        <v>18</v>
      </c>
      <c r="E75" s="279">
        <v>24</v>
      </c>
      <c r="F75" s="538">
        <f t="shared" si="1"/>
        <v>3</v>
      </c>
    </row>
    <row r="76" spans="1:6">
      <c r="A76" s="302">
        <v>66</v>
      </c>
      <c r="B76" s="771" t="s">
        <v>644</v>
      </c>
      <c r="C76" s="764" t="s">
        <v>991</v>
      </c>
      <c r="D76" s="279">
        <v>24</v>
      </c>
      <c r="E76" s="279">
        <v>30</v>
      </c>
      <c r="F76" s="538">
        <f t="shared" si="1"/>
        <v>5</v>
      </c>
    </row>
    <row r="77" spans="1:6">
      <c r="A77" s="302">
        <v>66.5</v>
      </c>
      <c r="B77" s="771" t="s">
        <v>4606</v>
      </c>
      <c r="C77" s="764" t="s">
        <v>4607</v>
      </c>
      <c r="D77" s="279">
        <v>30</v>
      </c>
      <c r="E77" s="279">
        <v>36</v>
      </c>
      <c r="F77" s="538">
        <f t="shared" si="1"/>
        <v>7.5</v>
      </c>
    </row>
    <row r="78" spans="1:6">
      <c r="A78" s="302">
        <v>67</v>
      </c>
      <c r="B78" s="771" t="s">
        <v>645</v>
      </c>
      <c r="C78" s="764" t="s">
        <v>992</v>
      </c>
      <c r="D78" s="279">
        <v>36</v>
      </c>
      <c r="E78" s="279">
        <v>48</v>
      </c>
      <c r="F78" s="538">
        <f t="shared" si="1"/>
        <v>12</v>
      </c>
    </row>
    <row r="79" spans="1:6">
      <c r="A79" s="302">
        <v>68</v>
      </c>
      <c r="B79" s="771" t="s">
        <v>646</v>
      </c>
      <c r="C79" s="764" t="s">
        <v>993</v>
      </c>
      <c r="D79" s="279">
        <v>48</v>
      </c>
      <c r="E79" s="279">
        <v>60</v>
      </c>
      <c r="F79" s="538">
        <f t="shared" si="1"/>
        <v>20</v>
      </c>
    </row>
    <row r="80" spans="1:6">
      <c r="A80" s="302">
        <v>69</v>
      </c>
      <c r="B80" s="758" t="s">
        <v>994</v>
      </c>
      <c r="C80" s="764" t="s">
        <v>995</v>
      </c>
      <c r="D80" s="279">
        <v>18</v>
      </c>
      <c r="E80" s="279">
        <v>24</v>
      </c>
      <c r="F80" s="538">
        <f t="shared" si="1"/>
        <v>3</v>
      </c>
    </row>
    <row r="81" spans="1:6">
      <c r="A81" s="302">
        <v>70</v>
      </c>
      <c r="B81" s="758" t="s">
        <v>996</v>
      </c>
      <c r="C81" s="764" t="s">
        <v>997</v>
      </c>
      <c r="D81" s="279">
        <v>24</v>
      </c>
      <c r="E81" s="279">
        <v>30</v>
      </c>
      <c r="F81" s="538">
        <f t="shared" si="1"/>
        <v>5</v>
      </c>
    </row>
    <row r="82" spans="1:6">
      <c r="A82" s="302">
        <v>70.5</v>
      </c>
      <c r="B82" s="771" t="s">
        <v>4608</v>
      </c>
      <c r="C82" s="764" t="s">
        <v>4609</v>
      </c>
      <c r="D82" s="279">
        <v>30</v>
      </c>
      <c r="E82" s="279">
        <v>36</v>
      </c>
      <c r="F82" s="538">
        <f t="shared" si="1"/>
        <v>7.5</v>
      </c>
    </row>
    <row r="83" spans="1:6">
      <c r="A83" s="302">
        <v>71</v>
      </c>
      <c r="B83" s="758" t="s">
        <v>998</v>
      </c>
      <c r="C83" s="764" t="s">
        <v>999</v>
      </c>
      <c r="D83" s="279">
        <v>36</v>
      </c>
      <c r="E83" s="279">
        <v>48</v>
      </c>
      <c r="F83" s="538">
        <f t="shared" si="1"/>
        <v>12</v>
      </c>
    </row>
    <row r="84" spans="1:6">
      <c r="A84" s="302">
        <v>72</v>
      </c>
      <c r="B84" s="758" t="s">
        <v>1000</v>
      </c>
      <c r="C84" s="764" t="s">
        <v>1001</v>
      </c>
      <c r="D84" s="279">
        <v>48</v>
      </c>
      <c r="E84" s="279">
        <v>60</v>
      </c>
      <c r="F84" s="538">
        <f t="shared" si="1"/>
        <v>20</v>
      </c>
    </row>
    <row r="85" spans="1:6">
      <c r="A85" s="302">
        <v>73</v>
      </c>
      <c r="B85" s="758" t="s">
        <v>1002</v>
      </c>
      <c r="C85" s="764" t="s">
        <v>1003</v>
      </c>
      <c r="D85" s="279">
        <v>24</v>
      </c>
      <c r="E85" s="279">
        <v>24</v>
      </c>
      <c r="F85" s="538">
        <f t="shared" si="1"/>
        <v>4</v>
      </c>
    </row>
    <row r="86" spans="1:6">
      <c r="A86" s="302">
        <v>74</v>
      </c>
      <c r="B86" s="758" t="s">
        <v>1004</v>
      </c>
      <c r="C86" s="764" t="s">
        <v>1005</v>
      </c>
      <c r="D86" s="279">
        <v>36</v>
      </c>
      <c r="E86" s="279">
        <v>36</v>
      </c>
      <c r="F86" s="538">
        <f t="shared" si="1"/>
        <v>9</v>
      </c>
    </row>
    <row r="87" spans="1:6">
      <c r="A87" s="302">
        <v>75</v>
      </c>
      <c r="B87" s="758" t="s">
        <v>1006</v>
      </c>
      <c r="C87" s="764" t="s">
        <v>1007</v>
      </c>
      <c r="D87" s="279">
        <v>48</v>
      </c>
      <c r="E87" s="279">
        <v>48</v>
      </c>
      <c r="F87" s="538">
        <f t="shared" si="1"/>
        <v>16</v>
      </c>
    </row>
    <row r="88" spans="1:6">
      <c r="A88" s="302">
        <v>76</v>
      </c>
      <c r="B88" s="758" t="s">
        <v>1008</v>
      </c>
      <c r="C88" s="764" t="s">
        <v>1009</v>
      </c>
      <c r="D88" s="279">
        <v>24</v>
      </c>
      <c r="E88" s="279">
        <v>24</v>
      </c>
      <c r="F88" s="538">
        <f t="shared" si="1"/>
        <v>4</v>
      </c>
    </row>
    <row r="89" spans="1:6">
      <c r="A89" s="302">
        <v>77</v>
      </c>
      <c r="B89" s="758" t="s">
        <v>1010</v>
      </c>
      <c r="C89" s="764" t="s">
        <v>1011</v>
      </c>
      <c r="D89" s="279">
        <v>36</v>
      </c>
      <c r="E89" s="279">
        <v>36</v>
      </c>
      <c r="F89" s="538">
        <f t="shared" si="1"/>
        <v>9</v>
      </c>
    </row>
    <row r="90" spans="1:6">
      <c r="A90" s="302">
        <v>78</v>
      </c>
      <c r="B90" s="758" t="s">
        <v>1012</v>
      </c>
      <c r="C90" s="764" t="s">
        <v>1013</v>
      </c>
      <c r="D90" s="279">
        <v>48</v>
      </c>
      <c r="E90" s="279">
        <v>48</v>
      </c>
      <c r="F90" s="538">
        <f t="shared" si="1"/>
        <v>16</v>
      </c>
    </row>
    <row r="91" spans="1:6">
      <c r="A91" s="302">
        <v>79</v>
      </c>
      <c r="B91" s="758" t="s">
        <v>1014</v>
      </c>
      <c r="C91" s="764" t="s">
        <v>1015</v>
      </c>
      <c r="D91" s="279">
        <v>24</v>
      </c>
      <c r="E91" s="279">
        <v>30</v>
      </c>
      <c r="F91" s="538">
        <f t="shared" si="1"/>
        <v>5</v>
      </c>
    </row>
    <row r="92" spans="1:6">
      <c r="A92" s="302">
        <v>80</v>
      </c>
      <c r="B92" s="758" t="s">
        <v>1016</v>
      </c>
      <c r="C92" s="764" t="s">
        <v>1017</v>
      </c>
      <c r="D92" s="279">
        <v>36</v>
      </c>
      <c r="E92" s="279">
        <v>48</v>
      </c>
      <c r="F92" s="538">
        <f t="shared" si="1"/>
        <v>12</v>
      </c>
    </row>
    <row r="93" spans="1:6">
      <c r="A93" s="302">
        <v>81</v>
      </c>
      <c r="B93" s="758" t="s">
        <v>1018</v>
      </c>
      <c r="C93" s="764" t="s">
        <v>1019</v>
      </c>
      <c r="D93" s="279">
        <v>48</v>
      </c>
      <c r="E93" s="279">
        <v>60</v>
      </c>
      <c r="F93" s="538">
        <f t="shared" si="1"/>
        <v>20</v>
      </c>
    </row>
    <row r="94" spans="1:6">
      <c r="A94" s="302">
        <v>82</v>
      </c>
      <c r="B94" s="758" t="s">
        <v>1020</v>
      </c>
      <c r="C94" s="764" t="s">
        <v>1021</v>
      </c>
      <c r="D94" s="279">
        <v>24</v>
      </c>
      <c r="E94" s="279">
        <v>48</v>
      </c>
      <c r="F94" s="538">
        <f t="shared" si="1"/>
        <v>8</v>
      </c>
    </row>
    <row r="95" spans="1:6">
      <c r="A95" s="302">
        <v>83</v>
      </c>
      <c r="B95" s="758" t="s">
        <v>1022</v>
      </c>
      <c r="C95" s="764" t="s">
        <v>1023</v>
      </c>
      <c r="D95" s="279">
        <v>36</v>
      </c>
      <c r="E95" s="279">
        <v>72</v>
      </c>
      <c r="F95" s="538">
        <f t="shared" si="1"/>
        <v>18</v>
      </c>
    </row>
    <row r="96" spans="1:6">
      <c r="A96" s="302">
        <v>84</v>
      </c>
      <c r="B96" s="758" t="s">
        <v>1024</v>
      </c>
      <c r="C96" s="764" t="s">
        <v>1025</v>
      </c>
      <c r="D96" s="279">
        <v>48</v>
      </c>
      <c r="E96" s="279">
        <v>96</v>
      </c>
      <c r="F96" s="538">
        <f t="shared" si="1"/>
        <v>32</v>
      </c>
    </row>
    <row r="97" spans="1:6">
      <c r="A97" s="302">
        <v>85</v>
      </c>
      <c r="B97" s="758" t="s">
        <v>1026</v>
      </c>
      <c r="C97" s="764" t="s">
        <v>1027</v>
      </c>
      <c r="D97" s="279">
        <v>24</v>
      </c>
      <c r="E97" s="279">
        <v>18</v>
      </c>
      <c r="F97" s="538">
        <f t="shared" si="1"/>
        <v>3</v>
      </c>
    </row>
    <row r="98" spans="1:6">
      <c r="A98" s="302">
        <v>86</v>
      </c>
      <c r="B98" s="758" t="s">
        <v>1028</v>
      </c>
      <c r="C98" s="764" t="s">
        <v>1029</v>
      </c>
      <c r="D98" s="279">
        <v>24</v>
      </c>
      <c r="E98" s="279">
        <v>6</v>
      </c>
      <c r="F98" s="538">
        <f t="shared" si="1"/>
        <v>1</v>
      </c>
    </row>
    <row r="99" spans="1:6">
      <c r="A99" s="302">
        <v>87</v>
      </c>
      <c r="B99" s="758" t="s">
        <v>1030</v>
      </c>
      <c r="C99" s="764" t="s">
        <v>1031</v>
      </c>
      <c r="D99" s="279">
        <v>24</v>
      </c>
      <c r="E99" s="279">
        <v>6</v>
      </c>
      <c r="F99" s="538">
        <f t="shared" si="1"/>
        <v>1</v>
      </c>
    </row>
    <row r="100" spans="1:6">
      <c r="A100" s="302">
        <v>88</v>
      </c>
      <c r="B100" s="758" t="s">
        <v>1032</v>
      </c>
      <c r="C100" s="764" t="s">
        <v>1033</v>
      </c>
      <c r="D100" s="279">
        <v>24</v>
      </c>
      <c r="E100" s="279">
        <v>6</v>
      </c>
      <c r="F100" s="538">
        <f t="shared" si="1"/>
        <v>1</v>
      </c>
    </row>
    <row r="101" spans="1:6">
      <c r="A101" s="302">
        <v>89</v>
      </c>
      <c r="B101" s="771" t="s">
        <v>1034</v>
      </c>
      <c r="C101" s="199" t="s">
        <v>1035</v>
      </c>
      <c r="D101" s="280">
        <v>24</v>
      </c>
      <c r="E101" s="280">
        <v>18</v>
      </c>
      <c r="F101" s="538">
        <f t="shared" si="1"/>
        <v>3</v>
      </c>
    </row>
    <row r="102" spans="1:6">
      <c r="A102" s="302">
        <v>90</v>
      </c>
      <c r="B102" s="771" t="s">
        <v>1036</v>
      </c>
      <c r="C102" s="199" t="s">
        <v>1037</v>
      </c>
      <c r="D102" s="280">
        <v>36</v>
      </c>
      <c r="E102" s="280">
        <v>24</v>
      </c>
      <c r="F102" s="538">
        <f t="shared" si="1"/>
        <v>6</v>
      </c>
    </row>
    <row r="103" spans="1:6">
      <c r="A103" s="302">
        <v>91</v>
      </c>
      <c r="B103" s="771" t="s">
        <v>1038</v>
      </c>
      <c r="C103" s="199" t="s">
        <v>1039</v>
      </c>
      <c r="D103" s="280">
        <v>48</v>
      </c>
      <c r="E103" s="280">
        <v>36</v>
      </c>
      <c r="F103" s="538">
        <f t="shared" si="1"/>
        <v>12</v>
      </c>
    </row>
    <row r="104" spans="1:6">
      <c r="A104" s="302">
        <v>92</v>
      </c>
      <c r="B104" s="771" t="s">
        <v>1040</v>
      </c>
      <c r="C104" s="199" t="s">
        <v>1041</v>
      </c>
      <c r="D104" s="280">
        <v>24</v>
      </c>
      <c r="E104" s="280">
        <v>18</v>
      </c>
      <c r="F104" s="538">
        <f t="shared" si="1"/>
        <v>3</v>
      </c>
    </row>
    <row r="105" spans="1:6">
      <c r="A105" s="302">
        <v>93</v>
      </c>
      <c r="B105" s="771" t="s">
        <v>1042</v>
      </c>
      <c r="C105" s="199" t="s">
        <v>1043</v>
      </c>
      <c r="D105" s="280">
        <v>36</v>
      </c>
      <c r="E105" s="280">
        <v>24</v>
      </c>
      <c r="F105" s="538">
        <f t="shared" si="1"/>
        <v>6</v>
      </c>
    </row>
    <row r="106" spans="1:6">
      <c r="A106" s="302">
        <v>94</v>
      </c>
      <c r="B106" s="771" t="s">
        <v>1044</v>
      </c>
      <c r="C106" s="199" t="s">
        <v>1045</v>
      </c>
      <c r="D106" s="280">
        <v>48</v>
      </c>
      <c r="E106" s="280">
        <v>36</v>
      </c>
      <c r="F106" s="538">
        <f t="shared" si="1"/>
        <v>12</v>
      </c>
    </row>
    <row r="107" spans="1:6">
      <c r="A107" s="302">
        <v>95</v>
      </c>
      <c r="B107" s="771" t="s">
        <v>1046</v>
      </c>
      <c r="C107" s="199" t="s">
        <v>1047</v>
      </c>
      <c r="D107" s="280">
        <v>24</v>
      </c>
      <c r="E107" s="280">
        <v>18</v>
      </c>
      <c r="F107" s="538">
        <f t="shared" si="1"/>
        <v>3</v>
      </c>
    </row>
    <row r="108" spans="1:6">
      <c r="A108" s="302">
        <v>96</v>
      </c>
      <c r="B108" s="771" t="s">
        <v>1048</v>
      </c>
      <c r="C108" s="199" t="s">
        <v>1049</v>
      </c>
      <c r="D108" s="280">
        <v>36</v>
      </c>
      <c r="E108" s="280">
        <v>24</v>
      </c>
      <c r="F108" s="538">
        <f t="shared" si="1"/>
        <v>6</v>
      </c>
    </row>
    <row r="109" spans="1:6">
      <c r="A109" s="302">
        <v>97</v>
      </c>
      <c r="B109" s="771" t="s">
        <v>1050</v>
      </c>
      <c r="C109" s="199" t="s">
        <v>1051</v>
      </c>
      <c r="D109" s="280">
        <v>48</v>
      </c>
      <c r="E109" s="280">
        <v>36</v>
      </c>
      <c r="F109" s="538">
        <f t="shared" si="1"/>
        <v>12</v>
      </c>
    </row>
    <row r="110" spans="1:6">
      <c r="A110" s="302">
        <v>98</v>
      </c>
      <c r="B110" s="771" t="s">
        <v>1052</v>
      </c>
      <c r="C110" s="199" t="s">
        <v>1053</v>
      </c>
      <c r="D110" s="280">
        <v>24</v>
      </c>
      <c r="E110" s="280">
        <v>30</v>
      </c>
      <c r="F110" s="538">
        <f t="shared" si="1"/>
        <v>5</v>
      </c>
    </row>
    <row r="111" spans="1:6">
      <c r="A111" s="302">
        <v>99</v>
      </c>
      <c r="B111" s="771" t="s">
        <v>1054</v>
      </c>
      <c r="C111" s="199" t="s">
        <v>1055</v>
      </c>
      <c r="D111" s="280">
        <v>36</v>
      </c>
      <c r="E111" s="280">
        <v>48</v>
      </c>
      <c r="F111" s="538">
        <f t="shared" si="1"/>
        <v>12</v>
      </c>
    </row>
    <row r="112" spans="1:6">
      <c r="A112" s="302">
        <v>100</v>
      </c>
      <c r="B112" s="771" t="s">
        <v>1056</v>
      </c>
      <c r="C112" s="199" t="s">
        <v>1057</v>
      </c>
      <c r="D112" s="280">
        <v>48</v>
      </c>
      <c r="E112" s="280">
        <v>60</v>
      </c>
      <c r="F112" s="538">
        <f t="shared" si="1"/>
        <v>20</v>
      </c>
    </row>
    <row r="113" spans="1:6">
      <c r="A113" s="302">
        <v>101</v>
      </c>
      <c r="B113" s="771" t="s">
        <v>1058</v>
      </c>
      <c r="C113" s="199" t="s">
        <v>1059</v>
      </c>
      <c r="D113" s="280">
        <v>24</v>
      </c>
      <c r="E113" s="280">
        <v>30</v>
      </c>
      <c r="F113" s="538">
        <f t="shared" si="1"/>
        <v>5</v>
      </c>
    </row>
    <row r="114" spans="1:6">
      <c r="A114" s="302">
        <v>102</v>
      </c>
      <c r="B114" s="771" t="s">
        <v>1060</v>
      </c>
      <c r="C114" s="199" t="s">
        <v>1061</v>
      </c>
      <c r="D114" s="280">
        <v>36</v>
      </c>
      <c r="E114" s="280">
        <v>48</v>
      </c>
      <c r="F114" s="538">
        <f t="shared" si="1"/>
        <v>12</v>
      </c>
    </row>
    <row r="115" spans="1:6">
      <c r="A115" s="302">
        <v>103</v>
      </c>
      <c r="B115" s="771" t="s">
        <v>1062</v>
      </c>
      <c r="C115" s="199" t="s">
        <v>1063</v>
      </c>
      <c r="D115" s="280">
        <v>48</v>
      </c>
      <c r="E115" s="280">
        <v>60</v>
      </c>
      <c r="F115" s="538">
        <f t="shared" si="1"/>
        <v>20</v>
      </c>
    </row>
    <row r="116" spans="1:6">
      <c r="A116" s="302">
        <v>104</v>
      </c>
      <c r="B116" s="771" t="s">
        <v>1064</v>
      </c>
      <c r="C116" s="199" t="s">
        <v>1065</v>
      </c>
      <c r="D116" s="280">
        <v>36</v>
      </c>
      <c r="E116" s="280">
        <v>54</v>
      </c>
      <c r="F116" s="538">
        <f t="shared" si="1"/>
        <v>13.5</v>
      </c>
    </row>
    <row r="117" spans="1:6">
      <c r="A117" s="302">
        <v>105</v>
      </c>
      <c r="B117" s="771" t="s">
        <v>647</v>
      </c>
      <c r="C117" s="199" t="s">
        <v>1066</v>
      </c>
      <c r="D117" s="279">
        <v>24</v>
      </c>
      <c r="E117" s="279">
        <v>24</v>
      </c>
      <c r="F117" s="538">
        <f t="shared" si="1"/>
        <v>4</v>
      </c>
    </row>
    <row r="118" spans="1:6">
      <c r="A118" s="302">
        <v>106</v>
      </c>
      <c r="B118" s="771" t="s">
        <v>648</v>
      </c>
      <c r="C118" s="199" t="s">
        <v>1067</v>
      </c>
      <c r="D118" s="279">
        <v>36</v>
      </c>
      <c r="E118" s="279">
        <v>36</v>
      </c>
      <c r="F118" s="538">
        <f t="shared" si="1"/>
        <v>9</v>
      </c>
    </row>
    <row r="119" spans="1:6">
      <c r="A119" s="302">
        <v>107</v>
      </c>
      <c r="B119" s="771" t="s">
        <v>649</v>
      </c>
      <c r="C119" s="199" t="s">
        <v>1068</v>
      </c>
      <c r="D119" s="279">
        <v>48</v>
      </c>
      <c r="E119" s="279">
        <v>48</v>
      </c>
      <c r="F119" s="538">
        <f t="shared" si="1"/>
        <v>16</v>
      </c>
    </row>
    <row r="120" spans="1:6">
      <c r="A120" s="302">
        <v>108</v>
      </c>
      <c r="B120" s="771" t="s">
        <v>1069</v>
      </c>
      <c r="C120" s="199" t="s">
        <v>1070</v>
      </c>
      <c r="D120" s="279">
        <v>24</v>
      </c>
      <c r="E120" s="279">
        <v>30</v>
      </c>
      <c r="F120" s="538">
        <f t="shared" si="1"/>
        <v>5</v>
      </c>
    </row>
    <row r="121" spans="1:6">
      <c r="A121" s="302">
        <v>109</v>
      </c>
      <c r="B121" s="771" t="s">
        <v>1071</v>
      </c>
      <c r="C121" s="199" t="s">
        <v>1072</v>
      </c>
      <c r="D121" s="279">
        <v>30</v>
      </c>
      <c r="E121" s="279">
        <v>36</v>
      </c>
      <c r="F121" s="538">
        <f t="shared" si="1"/>
        <v>7.5</v>
      </c>
    </row>
    <row r="122" spans="1:6">
      <c r="A122" s="302">
        <v>110</v>
      </c>
      <c r="B122" s="771" t="s">
        <v>650</v>
      </c>
      <c r="C122" s="199" t="s">
        <v>1073</v>
      </c>
      <c r="D122" s="279">
        <v>24</v>
      </c>
      <c r="E122" s="279">
        <v>24</v>
      </c>
      <c r="F122" s="538">
        <f t="shared" si="1"/>
        <v>4</v>
      </c>
    </row>
    <row r="123" spans="1:6">
      <c r="A123" s="302">
        <v>111</v>
      </c>
      <c r="B123" s="771" t="s">
        <v>651</v>
      </c>
      <c r="C123" s="199" t="s">
        <v>1074</v>
      </c>
      <c r="D123" s="279">
        <v>36</v>
      </c>
      <c r="E123" s="279">
        <v>36</v>
      </c>
      <c r="F123" s="538">
        <f t="shared" si="1"/>
        <v>9</v>
      </c>
    </row>
    <row r="124" spans="1:6">
      <c r="A124" s="302">
        <v>112</v>
      </c>
      <c r="B124" s="771" t="s">
        <v>652</v>
      </c>
      <c r="C124" s="199" t="s">
        <v>1075</v>
      </c>
      <c r="D124" s="279">
        <v>48</v>
      </c>
      <c r="E124" s="279">
        <v>48</v>
      </c>
      <c r="F124" s="538">
        <f t="shared" si="1"/>
        <v>16</v>
      </c>
    </row>
    <row r="125" spans="1:6">
      <c r="A125" s="302">
        <v>113</v>
      </c>
      <c r="B125" s="771" t="s">
        <v>1076</v>
      </c>
      <c r="C125" s="199" t="s">
        <v>1077</v>
      </c>
      <c r="D125" s="279">
        <v>24</v>
      </c>
      <c r="E125" s="279">
        <v>30</v>
      </c>
      <c r="F125" s="538">
        <f t="shared" si="1"/>
        <v>5</v>
      </c>
    </row>
    <row r="126" spans="1:6">
      <c r="A126" s="302">
        <v>114</v>
      </c>
      <c r="B126" s="771" t="s">
        <v>1078</v>
      </c>
      <c r="C126" s="199" t="s">
        <v>1079</v>
      </c>
      <c r="D126" s="279">
        <v>30</v>
      </c>
      <c r="E126" s="279">
        <v>36</v>
      </c>
      <c r="F126" s="538">
        <f t="shared" si="1"/>
        <v>7.5</v>
      </c>
    </row>
    <row r="127" spans="1:6">
      <c r="A127" s="302">
        <v>115</v>
      </c>
      <c r="B127" s="771" t="s">
        <v>653</v>
      </c>
      <c r="C127" s="199" t="s">
        <v>1080</v>
      </c>
      <c r="D127" s="279">
        <v>24</v>
      </c>
      <c r="E127" s="279">
        <v>24</v>
      </c>
      <c r="F127" s="538">
        <f t="shared" si="1"/>
        <v>4</v>
      </c>
    </row>
    <row r="128" spans="1:6">
      <c r="A128" s="302">
        <v>116</v>
      </c>
      <c r="B128" s="771" t="s">
        <v>654</v>
      </c>
      <c r="C128" s="199" t="s">
        <v>1081</v>
      </c>
      <c r="D128" s="279">
        <v>36</v>
      </c>
      <c r="E128" s="279">
        <v>36</v>
      </c>
      <c r="F128" s="538">
        <f t="shared" si="1"/>
        <v>9</v>
      </c>
    </row>
    <row r="129" spans="1:6">
      <c r="A129" s="302">
        <v>117</v>
      </c>
      <c r="B129" s="771" t="s">
        <v>655</v>
      </c>
      <c r="C129" s="199" t="s">
        <v>1082</v>
      </c>
      <c r="D129" s="279">
        <v>48</v>
      </c>
      <c r="E129" s="279">
        <v>48</v>
      </c>
      <c r="F129" s="538">
        <f t="shared" si="1"/>
        <v>16</v>
      </c>
    </row>
    <row r="130" spans="1:6">
      <c r="A130" s="302">
        <v>118</v>
      </c>
      <c r="B130" s="773" t="s">
        <v>1083</v>
      </c>
      <c r="C130" s="766" t="s">
        <v>1084</v>
      </c>
      <c r="D130" s="279">
        <v>24</v>
      </c>
      <c r="E130" s="279">
        <v>24</v>
      </c>
      <c r="F130" s="538">
        <f t="shared" si="1"/>
        <v>4</v>
      </c>
    </row>
    <row r="131" spans="1:6">
      <c r="A131" s="302">
        <v>119</v>
      </c>
      <c r="B131" s="773" t="s">
        <v>1085</v>
      </c>
      <c r="C131" s="766" t="s">
        <v>1086</v>
      </c>
      <c r="D131" s="279">
        <v>36</v>
      </c>
      <c r="E131" s="279">
        <v>36</v>
      </c>
      <c r="F131" s="538">
        <f t="shared" si="1"/>
        <v>9</v>
      </c>
    </row>
    <row r="132" spans="1:6">
      <c r="A132" s="302">
        <v>120</v>
      </c>
      <c r="B132" s="771" t="s">
        <v>656</v>
      </c>
      <c r="C132" s="199" t="s">
        <v>1087</v>
      </c>
      <c r="D132" s="279">
        <v>24</v>
      </c>
      <c r="E132" s="279">
        <v>24</v>
      </c>
      <c r="F132" s="538">
        <f t="shared" si="1"/>
        <v>4</v>
      </c>
    </row>
    <row r="133" spans="1:6">
      <c r="A133" s="302">
        <v>121</v>
      </c>
      <c r="B133" s="771" t="s">
        <v>657</v>
      </c>
      <c r="C133" s="199" t="s">
        <v>1088</v>
      </c>
      <c r="D133" s="279">
        <v>36</v>
      </c>
      <c r="E133" s="279">
        <v>36</v>
      </c>
      <c r="F133" s="538">
        <f t="shared" ref="F133:F196" si="2">(D133*E133)/144</f>
        <v>9</v>
      </c>
    </row>
    <row r="134" spans="1:6">
      <c r="A134" s="302">
        <v>122</v>
      </c>
      <c r="B134" s="771" t="s">
        <v>658</v>
      </c>
      <c r="C134" s="199" t="s">
        <v>1089</v>
      </c>
      <c r="D134" s="279">
        <v>48</v>
      </c>
      <c r="E134" s="279">
        <v>48</v>
      </c>
      <c r="F134" s="538">
        <f t="shared" si="2"/>
        <v>16</v>
      </c>
    </row>
    <row r="135" spans="1:6">
      <c r="A135" s="302">
        <v>123</v>
      </c>
      <c r="B135" s="771" t="s">
        <v>1090</v>
      </c>
      <c r="C135" s="199" t="s">
        <v>1091</v>
      </c>
      <c r="D135" s="279">
        <v>30</v>
      </c>
      <c r="E135" s="279">
        <v>36</v>
      </c>
      <c r="F135" s="538">
        <f t="shared" si="2"/>
        <v>7.5</v>
      </c>
    </row>
    <row r="136" spans="1:6">
      <c r="A136" s="302">
        <v>124</v>
      </c>
      <c r="B136" s="771" t="s">
        <v>1092</v>
      </c>
      <c r="C136" s="199" t="s">
        <v>1093</v>
      </c>
      <c r="D136" s="279">
        <v>30</v>
      </c>
      <c r="E136" s="279">
        <v>36</v>
      </c>
      <c r="F136" s="538">
        <f t="shared" si="2"/>
        <v>7.5</v>
      </c>
    </row>
    <row r="137" spans="1:6">
      <c r="A137" s="302">
        <v>125</v>
      </c>
      <c r="B137" s="771" t="s">
        <v>659</v>
      </c>
      <c r="C137" s="199" t="s">
        <v>1094</v>
      </c>
      <c r="D137" s="279">
        <v>30</v>
      </c>
      <c r="E137" s="279">
        <v>36</v>
      </c>
      <c r="F137" s="538">
        <f t="shared" si="2"/>
        <v>7.5</v>
      </c>
    </row>
    <row r="138" spans="1:6">
      <c r="A138" s="302">
        <v>126</v>
      </c>
      <c r="B138" s="771" t="s">
        <v>1095</v>
      </c>
      <c r="C138" s="199" t="s">
        <v>1096</v>
      </c>
      <c r="D138" s="280">
        <v>30</v>
      </c>
      <c r="E138" s="280">
        <v>12</v>
      </c>
      <c r="F138" s="538">
        <f t="shared" si="2"/>
        <v>2.5</v>
      </c>
    </row>
    <row r="139" spans="1:6">
      <c r="A139" s="302">
        <v>127</v>
      </c>
      <c r="B139" s="771" t="s">
        <v>1097</v>
      </c>
      <c r="C139" s="199" t="s">
        <v>1098</v>
      </c>
      <c r="D139" s="280">
        <v>24</v>
      </c>
      <c r="E139" s="280">
        <v>12</v>
      </c>
      <c r="F139" s="538">
        <f t="shared" si="2"/>
        <v>2</v>
      </c>
    </row>
    <row r="140" spans="1:6">
      <c r="A140" s="302">
        <v>128</v>
      </c>
      <c r="B140" s="771" t="s">
        <v>1099</v>
      </c>
      <c r="C140" s="199" t="s">
        <v>1100</v>
      </c>
      <c r="D140" s="280">
        <v>30</v>
      </c>
      <c r="E140" s="280">
        <v>12</v>
      </c>
      <c r="F140" s="538">
        <f t="shared" si="2"/>
        <v>2.5</v>
      </c>
    </row>
    <row r="141" spans="1:6">
      <c r="A141" s="302">
        <v>129</v>
      </c>
      <c r="B141" s="771" t="s">
        <v>1101</v>
      </c>
      <c r="C141" s="199" t="s">
        <v>1102</v>
      </c>
      <c r="D141" s="280">
        <v>30</v>
      </c>
      <c r="E141" s="280">
        <v>12</v>
      </c>
      <c r="F141" s="538">
        <f t="shared" si="2"/>
        <v>2.5</v>
      </c>
    </row>
    <row r="142" spans="1:6">
      <c r="A142" s="302">
        <v>130</v>
      </c>
      <c r="B142" s="771" t="s">
        <v>1103</v>
      </c>
      <c r="C142" s="199" t="s">
        <v>1104</v>
      </c>
      <c r="D142" s="280">
        <v>30</v>
      </c>
      <c r="E142" s="280">
        <v>12</v>
      </c>
      <c r="F142" s="538">
        <f t="shared" si="2"/>
        <v>2.5</v>
      </c>
    </row>
    <row r="143" spans="1:6">
      <c r="A143" s="302">
        <v>131</v>
      </c>
      <c r="B143" s="771" t="s">
        <v>1105</v>
      </c>
      <c r="C143" s="199" t="s">
        <v>1106</v>
      </c>
      <c r="D143" s="280">
        <v>30</v>
      </c>
      <c r="E143" s="280">
        <v>12</v>
      </c>
      <c r="F143" s="538">
        <f t="shared" si="2"/>
        <v>2.5</v>
      </c>
    </row>
    <row r="144" spans="1:6">
      <c r="A144" s="302">
        <v>132</v>
      </c>
      <c r="B144" s="771" t="s">
        <v>1107</v>
      </c>
      <c r="C144" s="199" t="s">
        <v>1108</v>
      </c>
      <c r="D144" s="280">
        <v>30</v>
      </c>
      <c r="E144" s="280">
        <v>36</v>
      </c>
      <c r="F144" s="538">
        <f t="shared" si="2"/>
        <v>7.5</v>
      </c>
    </row>
    <row r="145" spans="1:6">
      <c r="A145" s="302">
        <v>133</v>
      </c>
      <c r="B145" s="771" t="s">
        <v>1109</v>
      </c>
      <c r="C145" s="199" t="s">
        <v>1110</v>
      </c>
      <c r="D145" s="280">
        <v>30</v>
      </c>
      <c r="E145" s="280">
        <v>36</v>
      </c>
      <c r="F145" s="538">
        <f t="shared" si="2"/>
        <v>7.5</v>
      </c>
    </row>
    <row r="146" spans="1:6">
      <c r="A146" s="302">
        <v>134</v>
      </c>
      <c r="B146" s="771" t="s">
        <v>1111</v>
      </c>
      <c r="C146" s="199" t="s">
        <v>1112</v>
      </c>
      <c r="D146" s="280">
        <v>30</v>
      </c>
      <c r="E146" s="280">
        <v>30</v>
      </c>
      <c r="F146" s="538">
        <f t="shared" si="2"/>
        <v>6.25</v>
      </c>
    </row>
    <row r="147" spans="1:6">
      <c r="A147" s="302">
        <v>135</v>
      </c>
      <c r="B147" s="771" t="s">
        <v>1113</v>
      </c>
      <c r="C147" s="199" t="s">
        <v>1114</v>
      </c>
      <c r="D147" s="280">
        <v>36</v>
      </c>
      <c r="E147" s="280">
        <v>36</v>
      </c>
      <c r="F147" s="538">
        <f t="shared" si="2"/>
        <v>9</v>
      </c>
    </row>
    <row r="148" spans="1:6">
      <c r="A148" s="302">
        <v>136</v>
      </c>
      <c r="B148" s="771" t="s">
        <v>1115</v>
      </c>
      <c r="C148" s="199" t="s">
        <v>1116</v>
      </c>
      <c r="D148" s="280">
        <v>30</v>
      </c>
      <c r="E148" s="280">
        <v>30</v>
      </c>
      <c r="F148" s="538">
        <f t="shared" si="2"/>
        <v>6.25</v>
      </c>
    </row>
    <row r="149" spans="1:6">
      <c r="A149" s="302">
        <v>137</v>
      </c>
      <c r="B149" s="771" t="s">
        <v>1117</v>
      </c>
      <c r="C149" s="199" t="s">
        <v>1118</v>
      </c>
      <c r="D149" s="280">
        <v>36</v>
      </c>
      <c r="E149" s="280">
        <v>36</v>
      </c>
      <c r="F149" s="538">
        <f t="shared" si="2"/>
        <v>9</v>
      </c>
    </row>
    <row r="150" spans="1:6">
      <c r="A150" s="302">
        <v>138</v>
      </c>
      <c r="B150" s="771" t="s">
        <v>1119</v>
      </c>
      <c r="C150" s="199" t="s">
        <v>1120</v>
      </c>
      <c r="D150" s="280">
        <v>30</v>
      </c>
      <c r="E150" s="280">
        <v>30</v>
      </c>
      <c r="F150" s="538">
        <f t="shared" si="2"/>
        <v>6.25</v>
      </c>
    </row>
    <row r="151" spans="1:6">
      <c r="A151" s="302">
        <v>139</v>
      </c>
      <c r="B151" s="771" t="s">
        <v>1121</v>
      </c>
      <c r="C151" s="199" t="s">
        <v>1122</v>
      </c>
      <c r="D151" s="280">
        <v>36</v>
      </c>
      <c r="E151" s="280">
        <v>36</v>
      </c>
      <c r="F151" s="538">
        <f t="shared" si="2"/>
        <v>9</v>
      </c>
    </row>
    <row r="152" spans="1:6">
      <c r="A152" s="302">
        <v>140</v>
      </c>
      <c r="B152" s="771" t="s">
        <v>1123</v>
      </c>
      <c r="C152" s="199" t="s">
        <v>1124</v>
      </c>
      <c r="D152" s="280">
        <v>48</v>
      </c>
      <c r="E152" s="280">
        <v>48</v>
      </c>
      <c r="F152" s="538">
        <f t="shared" si="2"/>
        <v>16</v>
      </c>
    </row>
    <row r="153" spans="1:6">
      <c r="A153" s="302">
        <v>141</v>
      </c>
      <c r="B153" s="771" t="s">
        <v>1125</v>
      </c>
      <c r="C153" s="199" t="s">
        <v>1126</v>
      </c>
      <c r="D153" s="280">
        <v>48</v>
      </c>
      <c r="E153" s="280">
        <v>30</v>
      </c>
      <c r="F153" s="538">
        <f t="shared" si="2"/>
        <v>10</v>
      </c>
    </row>
    <row r="154" spans="1:6">
      <c r="A154" s="302">
        <v>142</v>
      </c>
      <c r="B154" s="771" t="s">
        <v>1127</v>
      </c>
      <c r="C154" s="199" t="s">
        <v>1128</v>
      </c>
      <c r="D154" s="280">
        <v>60</v>
      </c>
      <c r="E154" s="280">
        <v>36</v>
      </c>
      <c r="F154" s="538">
        <f t="shared" si="2"/>
        <v>15</v>
      </c>
    </row>
    <row r="155" spans="1:6">
      <c r="A155" s="302">
        <v>143</v>
      </c>
      <c r="B155" s="771" t="s">
        <v>1129</v>
      </c>
      <c r="C155" s="199" t="s">
        <v>1130</v>
      </c>
      <c r="D155" s="280">
        <v>48</v>
      </c>
      <c r="E155" s="280">
        <v>30</v>
      </c>
      <c r="F155" s="538">
        <f t="shared" si="2"/>
        <v>10</v>
      </c>
    </row>
    <row r="156" spans="1:6">
      <c r="A156" s="302">
        <v>144</v>
      </c>
      <c r="B156" s="771" t="s">
        <v>1131</v>
      </c>
      <c r="C156" s="199" t="s">
        <v>1132</v>
      </c>
      <c r="D156" s="280">
        <v>60</v>
      </c>
      <c r="E156" s="280">
        <v>36</v>
      </c>
      <c r="F156" s="538">
        <f t="shared" si="2"/>
        <v>15</v>
      </c>
    </row>
    <row r="157" spans="1:6">
      <c r="A157" s="302">
        <v>145</v>
      </c>
      <c r="B157" s="771" t="s">
        <v>660</v>
      </c>
      <c r="C157" s="199" t="s">
        <v>1133</v>
      </c>
      <c r="D157" s="280">
        <v>30</v>
      </c>
      <c r="E157" s="280">
        <v>36</v>
      </c>
      <c r="F157" s="538">
        <f t="shared" si="2"/>
        <v>7.5</v>
      </c>
    </row>
    <row r="158" spans="1:6">
      <c r="A158" s="302">
        <v>146</v>
      </c>
      <c r="B158" s="771" t="s">
        <v>661</v>
      </c>
      <c r="C158" s="199" t="s">
        <v>1134</v>
      </c>
      <c r="D158" s="280">
        <v>24</v>
      </c>
      <c r="E158" s="280">
        <v>36</v>
      </c>
      <c r="F158" s="538">
        <f t="shared" si="2"/>
        <v>6</v>
      </c>
    </row>
    <row r="159" spans="1:6">
      <c r="A159" s="302">
        <v>147</v>
      </c>
      <c r="B159" s="771" t="s">
        <v>662</v>
      </c>
      <c r="C159" s="199" t="s">
        <v>1135</v>
      </c>
      <c r="D159" s="280">
        <v>36</v>
      </c>
      <c r="E159" s="280">
        <v>48</v>
      </c>
      <c r="F159" s="538">
        <f t="shared" si="2"/>
        <v>12</v>
      </c>
    </row>
    <row r="160" spans="1:6">
      <c r="A160" s="302">
        <v>148</v>
      </c>
      <c r="B160" s="771" t="s">
        <v>1136</v>
      </c>
      <c r="C160" s="199" t="s">
        <v>1137</v>
      </c>
      <c r="D160" s="280">
        <v>30</v>
      </c>
      <c r="E160" s="280">
        <v>12</v>
      </c>
      <c r="F160" s="538">
        <f t="shared" si="2"/>
        <v>2.5</v>
      </c>
    </row>
    <row r="161" spans="1:6">
      <c r="A161" s="302">
        <v>149</v>
      </c>
      <c r="B161" s="771" t="s">
        <v>1138</v>
      </c>
      <c r="C161" s="199" t="s">
        <v>1139</v>
      </c>
      <c r="D161" s="280">
        <v>30</v>
      </c>
      <c r="E161" s="280">
        <v>12</v>
      </c>
      <c r="F161" s="538">
        <f t="shared" si="2"/>
        <v>2.5</v>
      </c>
    </row>
    <row r="162" spans="1:6">
      <c r="A162" s="302">
        <v>150</v>
      </c>
      <c r="B162" s="771" t="s">
        <v>1140</v>
      </c>
      <c r="C162" s="199" t="s">
        <v>1141</v>
      </c>
      <c r="D162" s="280">
        <v>108</v>
      </c>
      <c r="E162" s="280">
        <v>48</v>
      </c>
      <c r="F162" s="538">
        <f t="shared" si="2"/>
        <v>36</v>
      </c>
    </row>
    <row r="163" spans="1:6">
      <c r="A163" s="302">
        <v>151</v>
      </c>
      <c r="B163" s="771" t="s">
        <v>1142</v>
      </c>
      <c r="C163" s="199" t="s">
        <v>1143</v>
      </c>
      <c r="D163" s="280">
        <v>30</v>
      </c>
      <c r="E163" s="280">
        <v>42</v>
      </c>
      <c r="F163" s="538">
        <f t="shared" si="2"/>
        <v>8.75</v>
      </c>
    </row>
    <row r="164" spans="1:6">
      <c r="A164" s="302">
        <v>152</v>
      </c>
      <c r="B164" s="771" t="s">
        <v>1144</v>
      </c>
      <c r="C164" s="199" t="s">
        <v>1145</v>
      </c>
      <c r="D164" s="280">
        <v>36</v>
      </c>
      <c r="E164" s="280">
        <v>54</v>
      </c>
      <c r="F164" s="538">
        <f t="shared" si="2"/>
        <v>13.5</v>
      </c>
    </row>
    <row r="165" spans="1:6">
      <c r="A165" s="302">
        <v>153</v>
      </c>
      <c r="B165" s="771" t="s">
        <v>1146</v>
      </c>
      <c r="C165" s="199" t="s">
        <v>1147</v>
      </c>
      <c r="D165" s="280">
        <v>108</v>
      </c>
      <c r="E165" s="280">
        <v>36</v>
      </c>
      <c r="F165" s="538">
        <f t="shared" si="2"/>
        <v>27</v>
      </c>
    </row>
    <row r="166" spans="1:6">
      <c r="A166" s="302">
        <v>154</v>
      </c>
      <c r="B166" s="771" t="s">
        <v>1148</v>
      </c>
      <c r="C166" s="199" t="s">
        <v>1149</v>
      </c>
      <c r="D166" s="280">
        <v>108</v>
      </c>
      <c r="E166" s="280">
        <v>36</v>
      </c>
      <c r="F166" s="538">
        <f t="shared" si="2"/>
        <v>27</v>
      </c>
    </row>
    <row r="167" spans="1:6">
      <c r="A167" s="302">
        <v>155</v>
      </c>
      <c r="B167" s="771" t="s">
        <v>1150</v>
      </c>
      <c r="C167" s="199" t="s">
        <v>1151</v>
      </c>
      <c r="D167" s="280">
        <v>108</v>
      </c>
      <c r="E167" s="280">
        <v>48</v>
      </c>
      <c r="F167" s="538">
        <f t="shared" si="2"/>
        <v>36</v>
      </c>
    </row>
    <row r="168" spans="1:6">
      <c r="A168" s="302">
        <v>156</v>
      </c>
      <c r="B168" s="771" t="s">
        <v>1152</v>
      </c>
      <c r="C168" s="199" t="s">
        <v>1153</v>
      </c>
      <c r="D168" s="280">
        <v>30</v>
      </c>
      <c r="E168" s="280">
        <v>42</v>
      </c>
      <c r="F168" s="538">
        <f t="shared" si="2"/>
        <v>8.75</v>
      </c>
    </row>
    <row r="169" spans="1:6">
      <c r="A169" s="302">
        <v>157</v>
      </c>
      <c r="B169" s="771" t="s">
        <v>1154</v>
      </c>
      <c r="C169" s="199" t="s">
        <v>1155</v>
      </c>
      <c r="D169" s="280">
        <v>36</v>
      </c>
      <c r="E169" s="280">
        <v>60</v>
      </c>
      <c r="F169" s="538">
        <f t="shared" si="2"/>
        <v>15</v>
      </c>
    </row>
    <row r="170" spans="1:6">
      <c r="A170" s="302">
        <v>158</v>
      </c>
      <c r="B170" s="771" t="s">
        <v>1156</v>
      </c>
      <c r="C170" s="199" t="s">
        <v>1157</v>
      </c>
      <c r="D170" s="280">
        <v>78</v>
      </c>
      <c r="E170" s="280">
        <v>96</v>
      </c>
      <c r="F170" s="538">
        <f t="shared" si="2"/>
        <v>52</v>
      </c>
    </row>
    <row r="171" spans="1:6">
      <c r="A171" s="302">
        <v>159</v>
      </c>
      <c r="B171" s="773" t="s">
        <v>663</v>
      </c>
      <c r="C171" s="766" t="s">
        <v>1158</v>
      </c>
      <c r="D171" s="280">
        <v>30</v>
      </c>
      <c r="E171" s="280">
        <v>42</v>
      </c>
      <c r="F171" s="538">
        <f t="shared" si="2"/>
        <v>8.75</v>
      </c>
    </row>
    <row r="172" spans="1:6">
      <c r="A172" s="302">
        <v>160</v>
      </c>
      <c r="B172" s="773" t="s">
        <v>664</v>
      </c>
      <c r="C172" s="766" t="s">
        <v>1159</v>
      </c>
      <c r="D172" s="280">
        <v>36</v>
      </c>
      <c r="E172" s="280">
        <v>60</v>
      </c>
      <c r="F172" s="538">
        <f t="shared" si="2"/>
        <v>15</v>
      </c>
    </row>
    <row r="173" spans="1:6">
      <c r="A173" s="302">
        <v>161</v>
      </c>
      <c r="B173" s="773" t="s">
        <v>1160</v>
      </c>
      <c r="C173" s="766" t="s">
        <v>1161</v>
      </c>
      <c r="D173" s="280">
        <v>78</v>
      </c>
      <c r="E173" s="280">
        <v>96</v>
      </c>
      <c r="F173" s="538">
        <f t="shared" si="2"/>
        <v>52</v>
      </c>
    </row>
    <row r="174" spans="1:6">
      <c r="A174" s="302">
        <v>162</v>
      </c>
      <c r="B174" s="771" t="s">
        <v>1162</v>
      </c>
      <c r="C174" s="766" t="s">
        <v>1163</v>
      </c>
      <c r="D174" s="280">
        <v>30</v>
      </c>
      <c r="E174" s="280">
        <v>42</v>
      </c>
      <c r="F174" s="538">
        <f t="shared" si="2"/>
        <v>8.75</v>
      </c>
    </row>
    <row r="175" spans="1:6">
      <c r="A175" s="302">
        <v>163</v>
      </c>
      <c r="B175" s="771" t="s">
        <v>1164</v>
      </c>
      <c r="C175" s="766" t="s">
        <v>1165</v>
      </c>
      <c r="D175" s="280">
        <v>36</v>
      </c>
      <c r="E175" s="280">
        <v>60</v>
      </c>
      <c r="F175" s="538">
        <f t="shared" si="2"/>
        <v>15</v>
      </c>
    </row>
    <row r="176" spans="1:6">
      <c r="A176" s="302">
        <v>164</v>
      </c>
      <c r="B176" s="771" t="s">
        <v>1166</v>
      </c>
      <c r="C176" s="766" t="s">
        <v>1167</v>
      </c>
      <c r="D176" s="280">
        <v>78</v>
      </c>
      <c r="E176" s="280">
        <v>96</v>
      </c>
      <c r="F176" s="538">
        <f t="shared" si="2"/>
        <v>52</v>
      </c>
    </row>
    <row r="177" spans="1:6">
      <c r="A177" s="302">
        <v>165</v>
      </c>
      <c r="B177" s="773" t="s">
        <v>1168</v>
      </c>
      <c r="C177" s="766" t="s">
        <v>1169</v>
      </c>
      <c r="D177" s="280">
        <v>30</v>
      </c>
      <c r="E177" s="280">
        <v>42</v>
      </c>
      <c r="F177" s="538">
        <f t="shared" si="2"/>
        <v>8.75</v>
      </c>
    </row>
    <row r="178" spans="1:6">
      <c r="A178" s="302">
        <v>166</v>
      </c>
      <c r="B178" s="773" t="s">
        <v>1170</v>
      </c>
      <c r="C178" s="766" t="s">
        <v>1171</v>
      </c>
      <c r="D178" s="280">
        <v>36</v>
      </c>
      <c r="E178" s="280">
        <v>60</v>
      </c>
      <c r="F178" s="538">
        <f t="shared" si="2"/>
        <v>15</v>
      </c>
    </row>
    <row r="179" spans="1:6">
      <c r="A179" s="302">
        <v>167</v>
      </c>
      <c r="B179" s="773" t="s">
        <v>1172</v>
      </c>
      <c r="C179" s="766" t="s">
        <v>1173</v>
      </c>
      <c r="D179" s="280">
        <v>78</v>
      </c>
      <c r="E179" s="280">
        <v>96</v>
      </c>
      <c r="F179" s="538">
        <f t="shared" si="2"/>
        <v>52</v>
      </c>
    </row>
    <row r="180" spans="1:6">
      <c r="A180" s="302">
        <v>168</v>
      </c>
      <c r="B180" s="773" t="s">
        <v>1174</v>
      </c>
      <c r="C180" s="766" t="s">
        <v>1175</v>
      </c>
      <c r="D180" s="280">
        <v>30</v>
      </c>
      <c r="E180" s="280">
        <v>42</v>
      </c>
      <c r="F180" s="538">
        <f t="shared" si="2"/>
        <v>8.75</v>
      </c>
    </row>
    <row r="181" spans="1:6">
      <c r="A181" s="302">
        <v>169</v>
      </c>
      <c r="B181" s="773" t="s">
        <v>1176</v>
      </c>
      <c r="C181" s="766" t="s">
        <v>1177</v>
      </c>
      <c r="D181" s="280">
        <v>36</v>
      </c>
      <c r="E181" s="280">
        <v>60</v>
      </c>
      <c r="F181" s="538">
        <f t="shared" si="2"/>
        <v>15</v>
      </c>
    </row>
    <row r="182" spans="1:6">
      <c r="A182" s="302">
        <v>170</v>
      </c>
      <c r="B182" s="773" t="s">
        <v>1178</v>
      </c>
      <c r="C182" s="766" t="s">
        <v>1179</v>
      </c>
      <c r="D182" s="280">
        <v>78</v>
      </c>
      <c r="E182" s="280">
        <v>96</v>
      </c>
      <c r="F182" s="538">
        <f t="shared" si="2"/>
        <v>52</v>
      </c>
    </row>
    <row r="183" spans="1:6">
      <c r="A183" s="302">
        <v>171</v>
      </c>
      <c r="B183" s="773" t="s">
        <v>1180</v>
      </c>
      <c r="C183" s="766" t="s">
        <v>1181</v>
      </c>
      <c r="D183" s="280">
        <v>30</v>
      </c>
      <c r="E183" s="280">
        <v>42</v>
      </c>
      <c r="F183" s="538">
        <f t="shared" si="2"/>
        <v>8.75</v>
      </c>
    </row>
    <row r="184" spans="1:6">
      <c r="A184" s="302">
        <v>172</v>
      </c>
      <c r="B184" s="773" t="s">
        <v>1182</v>
      </c>
      <c r="C184" s="766" t="s">
        <v>1183</v>
      </c>
      <c r="D184" s="280">
        <v>36</v>
      </c>
      <c r="E184" s="280">
        <v>60</v>
      </c>
      <c r="F184" s="538">
        <f t="shared" si="2"/>
        <v>15</v>
      </c>
    </row>
    <row r="185" spans="1:6">
      <c r="A185" s="302">
        <v>173</v>
      </c>
      <c r="B185" s="773" t="s">
        <v>1184</v>
      </c>
      <c r="C185" s="766" t="s">
        <v>1185</v>
      </c>
      <c r="D185" s="280">
        <v>78</v>
      </c>
      <c r="E185" s="280">
        <v>96</v>
      </c>
      <c r="F185" s="538">
        <f t="shared" si="2"/>
        <v>52</v>
      </c>
    </row>
    <row r="186" spans="1:6">
      <c r="A186" s="302">
        <v>174</v>
      </c>
      <c r="B186" s="773" t="s">
        <v>1186</v>
      </c>
      <c r="C186" s="766" t="s">
        <v>1187</v>
      </c>
      <c r="D186" s="280">
        <v>30</v>
      </c>
      <c r="E186" s="280">
        <v>42</v>
      </c>
      <c r="F186" s="538">
        <f t="shared" si="2"/>
        <v>8.75</v>
      </c>
    </row>
    <row r="187" spans="1:6">
      <c r="A187" s="302">
        <v>175</v>
      </c>
      <c r="B187" s="773" t="s">
        <v>1188</v>
      </c>
      <c r="C187" s="766" t="s">
        <v>1189</v>
      </c>
      <c r="D187" s="280">
        <v>36</v>
      </c>
      <c r="E187" s="280">
        <v>60</v>
      </c>
      <c r="F187" s="538">
        <f t="shared" si="2"/>
        <v>15</v>
      </c>
    </row>
    <row r="188" spans="1:6">
      <c r="A188" s="302">
        <v>176</v>
      </c>
      <c r="B188" s="773" t="s">
        <v>1190</v>
      </c>
      <c r="C188" s="766" t="s">
        <v>1191</v>
      </c>
      <c r="D188" s="280">
        <v>78</v>
      </c>
      <c r="E188" s="280">
        <v>96</v>
      </c>
      <c r="F188" s="538">
        <f t="shared" si="2"/>
        <v>52</v>
      </c>
    </row>
    <row r="189" spans="1:6">
      <c r="A189" s="302">
        <v>177</v>
      </c>
      <c r="B189" s="773" t="s">
        <v>1192</v>
      </c>
      <c r="C189" s="766" t="s">
        <v>1193</v>
      </c>
      <c r="D189" s="280">
        <v>30</v>
      </c>
      <c r="E189" s="280">
        <v>15</v>
      </c>
      <c r="F189" s="538">
        <f t="shared" si="2"/>
        <v>3.125</v>
      </c>
    </row>
    <row r="190" spans="1:6">
      <c r="A190" s="302">
        <v>178</v>
      </c>
      <c r="B190" s="773" t="s">
        <v>1194</v>
      </c>
      <c r="C190" s="766" t="s">
        <v>1195</v>
      </c>
      <c r="D190" s="280">
        <v>36</v>
      </c>
      <c r="E190" s="280">
        <v>18</v>
      </c>
      <c r="F190" s="538">
        <f t="shared" si="2"/>
        <v>4.5</v>
      </c>
    </row>
    <row r="191" spans="1:6">
      <c r="A191" s="302">
        <v>179</v>
      </c>
      <c r="B191" s="773" t="s">
        <v>1196</v>
      </c>
      <c r="C191" s="766" t="s">
        <v>1197</v>
      </c>
      <c r="D191" s="280">
        <v>78</v>
      </c>
      <c r="E191" s="280">
        <v>36</v>
      </c>
      <c r="F191" s="538">
        <f t="shared" si="2"/>
        <v>19.5</v>
      </c>
    </row>
    <row r="192" spans="1:6">
      <c r="A192" s="302">
        <v>180</v>
      </c>
      <c r="B192" s="773" t="s">
        <v>1198</v>
      </c>
      <c r="C192" s="766" t="s">
        <v>1199</v>
      </c>
      <c r="D192" s="280">
        <v>30</v>
      </c>
      <c r="E192" s="280">
        <v>42</v>
      </c>
      <c r="F192" s="538">
        <f t="shared" si="2"/>
        <v>8.75</v>
      </c>
    </row>
    <row r="193" spans="1:6">
      <c r="A193" s="302">
        <v>181</v>
      </c>
      <c r="B193" s="773" t="s">
        <v>1200</v>
      </c>
      <c r="C193" s="766" t="s">
        <v>1201</v>
      </c>
      <c r="D193" s="280">
        <v>36</v>
      </c>
      <c r="E193" s="280">
        <v>60</v>
      </c>
      <c r="F193" s="538">
        <f t="shared" si="2"/>
        <v>15</v>
      </c>
    </row>
    <row r="194" spans="1:6">
      <c r="A194" s="302">
        <v>182</v>
      </c>
      <c r="B194" s="773" t="s">
        <v>1202</v>
      </c>
      <c r="C194" s="766" t="s">
        <v>1203</v>
      </c>
      <c r="D194" s="280">
        <v>48</v>
      </c>
      <c r="E194" s="280">
        <v>84</v>
      </c>
      <c r="F194" s="538">
        <f t="shared" si="2"/>
        <v>28</v>
      </c>
    </row>
    <row r="195" spans="1:6">
      <c r="A195" s="302">
        <v>183</v>
      </c>
      <c r="B195" s="773" t="s">
        <v>1204</v>
      </c>
      <c r="C195" s="766" t="s">
        <v>1205</v>
      </c>
      <c r="D195" s="280">
        <v>30</v>
      </c>
      <c r="E195" s="280">
        <v>42</v>
      </c>
      <c r="F195" s="538">
        <f t="shared" si="2"/>
        <v>8.75</v>
      </c>
    </row>
    <row r="196" spans="1:6">
      <c r="A196" s="302">
        <v>184</v>
      </c>
      <c r="B196" s="773" t="s">
        <v>1206</v>
      </c>
      <c r="C196" s="766" t="s">
        <v>1207</v>
      </c>
      <c r="D196" s="280">
        <v>36</v>
      </c>
      <c r="E196" s="280">
        <v>60</v>
      </c>
      <c r="F196" s="538">
        <f t="shared" si="2"/>
        <v>15</v>
      </c>
    </row>
    <row r="197" spans="1:6">
      <c r="A197" s="302">
        <v>185</v>
      </c>
      <c r="B197" s="773" t="s">
        <v>1208</v>
      </c>
      <c r="C197" s="766" t="s">
        <v>1209</v>
      </c>
      <c r="D197" s="280">
        <v>48</v>
      </c>
      <c r="E197" s="280">
        <v>84</v>
      </c>
      <c r="F197" s="538">
        <f t="shared" ref="F197:F260" si="3">(D197*E197)/144</f>
        <v>28</v>
      </c>
    </row>
    <row r="198" spans="1:6">
      <c r="A198" s="302">
        <v>186</v>
      </c>
      <c r="B198" s="773" t="s">
        <v>1210</v>
      </c>
      <c r="C198" s="766" t="s">
        <v>1211</v>
      </c>
      <c r="D198" s="280">
        <v>30</v>
      </c>
      <c r="E198" s="280">
        <v>42</v>
      </c>
      <c r="F198" s="538">
        <f t="shared" si="3"/>
        <v>8.75</v>
      </c>
    </row>
    <row r="199" spans="1:6">
      <c r="A199" s="302">
        <v>187</v>
      </c>
      <c r="B199" s="773" t="s">
        <v>1212</v>
      </c>
      <c r="C199" s="766" t="s">
        <v>1213</v>
      </c>
      <c r="D199" s="280">
        <v>36</v>
      </c>
      <c r="E199" s="280">
        <v>60</v>
      </c>
      <c r="F199" s="538">
        <f t="shared" si="3"/>
        <v>15</v>
      </c>
    </row>
    <row r="200" spans="1:6">
      <c r="A200" s="302">
        <v>188</v>
      </c>
      <c r="B200" s="773" t="s">
        <v>1214</v>
      </c>
      <c r="C200" s="766" t="s">
        <v>1215</v>
      </c>
      <c r="D200" s="280">
        <v>48</v>
      </c>
      <c r="E200" s="280">
        <v>84</v>
      </c>
      <c r="F200" s="538">
        <f t="shared" si="3"/>
        <v>28</v>
      </c>
    </row>
    <row r="201" spans="1:6">
      <c r="A201" s="302">
        <v>189</v>
      </c>
      <c r="B201" s="773" t="s">
        <v>1216</v>
      </c>
      <c r="C201" s="766" t="s">
        <v>1217</v>
      </c>
      <c r="D201" s="280">
        <v>30</v>
      </c>
      <c r="E201" s="280">
        <v>42</v>
      </c>
      <c r="F201" s="538">
        <f t="shared" si="3"/>
        <v>8.75</v>
      </c>
    </row>
    <row r="202" spans="1:6">
      <c r="A202" s="302">
        <v>190</v>
      </c>
      <c r="B202" s="773" t="s">
        <v>1218</v>
      </c>
      <c r="C202" s="766" t="s">
        <v>1219</v>
      </c>
      <c r="D202" s="280">
        <v>36</v>
      </c>
      <c r="E202" s="280">
        <v>60</v>
      </c>
      <c r="F202" s="538">
        <f t="shared" si="3"/>
        <v>15</v>
      </c>
    </row>
    <row r="203" spans="1:6">
      <c r="A203" s="302">
        <v>191</v>
      </c>
      <c r="B203" s="773" t="s">
        <v>1220</v>
      </c>
      <c r="C203" s="766" t="s">
        <v>1221</v>
      </c>
      <c r="D203" s="280">
        <v>48</v>
      </c>
      <c r="E203" s="280">
        <v>84</v>
      </c>
      <c r="F203" s="538">
        <f t="shared" si="3"/>
        <v>28</v>
      </c>
    </row>
    <row r="204" spans="1:6">
      <c r="A204" s="302">
        <v>192</v>
      </c>
      <c r="B204" s="773" t="s">
        <v>1222</v>
      </c>
      <c r="C204" s="766" t="s">
        <v>1223</v>
      </c>
      <c r="D204" s="280">
        <v>30</v>
      </c>
      <c r="E204" s="280">
        <v>42</v>
      </c>
      <c r="F204" s="538">
        <f t="shared" si="3"/>
        <v>8.75</v>
      </c>
    </row>
    <row r="205" spans="1:6">
      <c r="A205" s="302">
        <v>193</v>
      </c>
      <c r="B205" s="773" t="s">
        <v>1224</v>
      </c>
      <c r="C205" s="766" t="s">
        <v>1225</v>
      </c>
      <c r="D205" s="280">
        <v>36</v>
      </c>
      <c r="E205" s="280">
        <v>60</v>
      </c>
      <c r="F205" s="538">
        <f t="shared" si="3"/>
        <v>15</v>
      </c>
    </row>
    <row r="206" spans="1:6">
      <c r="A206" s="302">
        <v>194</v>
      </c>
      <c r="B206" s="773" t="s">
        <v>1226</v>
      </c>
      <c r="C206" s="766" t="s">
        <v>1227</v>
      </c>
      <c r="D206" s="280">
        <v>48</v>
      </c>
      <c r="E206" s="280">
        <v>84</v>
      </c>
      <c r="F206" s="538">
        <f t="shared" si="3"/>
        <v>28</v>
      </c>
    </row>
    <row r="207" spans="1:6">
      <c r="A207" s="302">
        <v>195</v>
      </c>
      <c r="B207" s="773" t="s">
        <v>1228</v>
      </c>
      <c r="C207" s="766" t="s">
        <v>1229</v>
      </c>
      <c r="D207" s="280">
        <v>30</v>
      </c>
      <c r="E207" s="280">
        <v>42</v>
      </c>
      <c r="F207" s="538">
        <f t="shared" si="3"/>
        <v>8.75</v>
      </c>
    </row>
    <row r="208" spans="1:6">
      <c r="A208" s="302">
        <v>196</v>
      </c>
      <c r="B208" s="773" t="s">
        <v>1230</v>
      </c>
      <c r="C208" s="766" t="s">
        <v>1231</v>
      </c>
      <c r="D208" s="280">
        <v>36</v>
      </c>
      <c r="E208" s="280">
        <v>60</v>
      </c>
      <c r="F208" s="538">
        <f t="shared" si="3"/>
        <v>15</v>
      </c>
    </row>
    <row r="209" spans="1:6">
      <c r="A209" s="302">
        <v>197</v>
      </c>
      <c r="B209" s="773" t="s">
        <v>1232</v>
      </c>
      <c r="C209" s="766" t="s">
        <v>1233</v>
      </c>
      <c r="D209" s="280">
        <v>48</v>
      </c>
      <c r="E209" s="280">
        <v>84</v>
      </c>
      <c r="F209" s="538">
        <f t="shared" si="3"/>
        <v>28</v>
      </c>
    </row>
    <row r="210" spans="1:6">
      <c r="A210" s="302">
        <v>198</v>
      </c>
      <c r="B210" s="773" t="s">
        <v>1234</v>
      </c>
      <c r="C210" s="766" t="s">
        <v>1235</v>
      </c>
      <c r="D210" s="280">
        <v>30</v>
      </c>
      <c r="E210" s="280">
        <v>42</v>
      </c>
      <c r="F210" s="538">
        <f t="shared" si="3"/>
        <v>8.75</v>
      </c>
    </row>
    <row r="211" spans="1:6">
      <c r="A211" s="302">
        <v>199</v>
      </c>
      <c r="B211" s="773" t="s">
        <v>1236</v>
      </c>
      <c r="C211" s="766" t="s">
        <v>1237</v>
      </c>
      <c r="D211" s="280">
        <v>36</v>
      </c>
      <c r="E211" s="280">
        <v>60</v>
      </c>
      <c r="F211" s="538">
        <f t="shared" si="3"/>
        <v>15</v>
      </c>
    </row>
    <row r="212" spans="1:6">
      <c r="A212" s="302">
        <v>200</v>
      </c>
      <c r="B212" s="773" t="s">
        <v>1238</v>
      </c>
      <c r="C212" s="766" t="s">
        <v>1239</v>
      </c>
      <c r="D212" s="280">
        <v>48</v>
      </c>
      <c r="E212" s="280">
        <v>84</v>
      </c>
      <c r="F212" s="538">
        <f t="shared" si="3"/>
        <v>28</v>
      </c>
    </row>
    <row r="213" spans="1:6">
      <c r="A213" s="302">
        <v>201</v>
      </c>
      <c r="B213" s="773" t="s">
        <v>1240</v>
      </c>
      <c r="C213" s="766" t="s">
        <v>1241</v>
      </c>
      <c r="D213" s="280">
        <v>30</v>
      </c>
      <c r="E213" s="280">
        <v>42</v>
      </c>
      <c r="F213" s="538">
        <f t="shared" si="3"/>
        <v>8.75</v>
      </c>
    </row>
    <row r="214" spans="1:6">
      <c r="A214" s="302">
        <v>202</v>
      </c>
      <c r="B214" s="773" t="s">
        <v>1242</v>
      </c>
      <c r="C214" s="766" t="s">
        <v>1243</v>
      </c>
      <c r="D214" s="280">
        <v>36</v>
      </c>
      <c r="E214" s="280">
        <v>60</v>
      </c>
      <c r="F214" s="538">
        <f t="shared" si="3"/>
        <v>15</v>
      </c>
    </row>
    <row r="215" spans="1:6">
      <c r="A215" s="302">
        <v>203</v>
      </c>
      <c r="B215" s="773" t="s">
        <v>1244</v>
      </c>
      <c r="C215" s="766" t="s">
        <v>1245</v>
      </c>
      <c r="D215" s="280">
        <v>48</v>
      </c>
      <c r="E215" s="280">
        <v>84</v>
      </c>
      <c r="F215" s="538">
        <f t="shared" si="3"/>
        <v>28</v>
      </c>
    </row>
    <row r="216" spans="1:6">
      <c r="A216" s="302">
        <v>204</v>
      </c>
      <c r="B216" s="773" t="s">
        <v>1246</v>
      </c>
      <c r="C216" s="766" t="s">
        <v>1247</v>
      </c>
      <c r="D216" s="280">
        <v>30</v>
      </c>
      <c r="E216" s="280">
        <v>42</v>
      </c>
      <c r="F216" s="538">
        <f t="shared" si="3"/>
        <v>8.75</v>
      </c>
    </row>
    <row r="217" spans="1:6">
      <c r="A217" s="302">
        <v>205</v>
      </c>
      <c r="B217" s="773" t="s">
        <v>1248</v>
      </c>
      <c r="C217" s="766" t="s">
        <v>1249</v>
      </c>
      <c r="D217" s="280">
        <v>36</v>
      </c>
      <c r="E217" s="280">
        <v>60</v>
      </c>
      <c r="F217" s="538">
        <f t="shared" si="3"/>
        <v>15</v>
      </c>
    </row>
    <row r="218" spans="1:6">
      <c r="A218" s="302">
        <v>206</v>
      </c>
      <c r="B218" s="773" t="s">
        <v>1250</v>
      </c>
      <c r="C218" s="766" t="s">
        <v>1251</v>
      </c>
      <c r="D218" s="280">
        <v>48</v>
      </c>
      <c r="E218" s="280">
        <v>84</v>
      </c>
      <c r="F218" s="538">
        <f t="shared" si="3"/>
        <v>28</v>
      </c>
    </row>
    <row r="219" spans="1:6">
      <c r="A219" s="302">
        <v>207</v>
      </c>
      <c r="B219" s="773" t="s">
        <v>1252</v>
      </c>
      <c r="C219" s="199" t="s">
        <v>1253</v>
      </c>
      <c r="D219" s="280">
        <v>66</v>
      </c>
      <c r="E219" s="280">
        <v>36</v>
      </c>
      <c r="F219" s="538">
        <f t="shared" si="3"/>
        <v>16.5</v>
      </c>
    </row>
    <row r="220" spans="1:6">
      <c r="A220" s="302">
        <v>208</v>
      </c>
      <c r="B220" s="773" t="s">
        <v>1254</v>
      </c>
      <c r="C220" s="199" t="s">
        <v>1255</v>
      </c>
      <c r="D220" s="280">
        <v>84</v>
      </c>
      <c r="E220" s="280">
        <v>48</v>
      </c>
      <c r="F220" s="538">
        <f t="shared" si="3"/>
        <v>28</v>
      </c>
    </row>
    <row r="221" spans="1:6">
      <c r="A221" s="302">
        <v>209</v>
      </c>
      <c r="B221" s="773" t="s">
        <v>1256</v>
      </c>
      <c r="C221" s="199" t="s">
        <v>1257</v>
      </c>
      <c r="D221" s="280">
        <v>144</v>
      </c>
      <c r="E221" s="280">
        <v>78</v>
      </c>
      <c r="F221" s="538">
        <f t="shared" si="3"/>
        <v>78</v>
      </c>
    </row>
    <row r="222" spans="1:6">
      <c r="A222" s="302">
        <v>210</v>
      </c>
      <c r="B222" s="773" t="s">
        <v>1258</v>
      </c>
      <c r="C222" s="199" t="s">
        <v>1259</v>
      </c>
      <c r="D222" s="280">
        <v>66</v>
      </c>
      <c r="E222" s="280">
        <v>36</v>
      </c>
      <c r="F222" s="538">
        <f t="shared" si="3"/>
        <v>16.5</v>
      </c>
    </row>
    <row r="223" spans="1:6">
      <c r="A223" s="302">
        <v>211</v>
      </c>
      <c r="B223" s="773" t="s">
        <v>1260</v>
      </c>
      <c r="C223" s="199" t="s">
        <v>1261</v>
      </c>
      <c r="D223" s="280">
        <v>84</v>
      </c>
      <c r="E223" s="280">
        <v>48</v>
      </c>
      <c r="F223" s="538">
        <f t="shared" si="3"/>
        <v>28</v>
      </c>
    </row>
    <row r="224" spans="1:6">
      <c r="A224" s="302">
        <v>212</v>
      </c>
      <c r="B224" s="773" t="s">
        <v>1262</v>
      </c>
      <c r="C224" s="199" t="s">
        <v>1263</v>
      </c>
      <c r="D224" s="280">
        <v>144</v>
      </c>
      <c r="E224" s="280">
        <v>78</v>
      </c>
      <c r="F224" s="538">
        <f t="shared" si="3"/>
        <v>78</v>
      </c>
    </row>
    <row r="225" spans="1:6">
      <c r="A225" s="302">
        <v>213</v>
      </c>
      <c r="B225" s="773" t="s">
        <v>1264</v>
      </c>
      <c r="C225" s="199" t="s">
        <v>1265</v>
      </c>
      <c r="D225" s="280">
        <v>72</v>
      </c>
      <c r="E225" s="280">
        <v>60</v>
      </c>
      <c r="F225" s="538">
        <f t="shared" si="3"/>
        <v>30</v>
      </c>
    </row>
    <row r="226" spans="1:6">
      <c r="A226" s="302">
        <v>214</v>
      </c>
      <c r="B226" s="773" t="s">
        <v>1266</v>
      </c>
      <c r="C226" s="199" t="s">
        <v>1267</v>
      </c>
      <c r="D226" s="280">
        <v>96</v>
      </c>
      <c r="E226" s="280">
        <v>72</v>
      </c>
      <c r="F226" s="538">
        <f t="shared" si="3"/>
        <v>48</v>
      </c>
    </row>
    <row r="227" spans="1:6">
      <c r="A227" s="302">
        <v>215</v>
      </c>
      <c r="B227" s="773" t="s">
        <v>1268</v>
      </c>
      <c r="C227" s="199" t="s">
        <v>1269</v>
      </c>
      <c r="D227" s="280">
        <v>144</v>
      </c>
      <c r="E227" s="280">
        <v>108</v>
      </c>
      <c r="F227" s="538">
        <f t="shared" si="3"/>
        <v>108</v>
      </c>
    </row>
    <row r="228" spans="1:6">
      <c r="A228" s="302">
        <v>216</v>
      </c>
      <c r="B228" s="773" t="s">
        <v>1270</v>
      </c>
      <c r="C228" s="199" t="s">
        <v>1271</v>
      </c>
      <c r="D228" s="280">
        <v>72</v>
      </c>
      <c r="E228" s="280">
        <v>60</v>
      </c>
      <c r="F228" s="538">
        <f t="shared" si="3"/>
        <v>30</v>
      </c>
    </row>
    <row r="229" spans="1:6">
      <c r="A229" s="302">
        <v>217</v>
      </c>
      <c r="B229" s="773" t="s">
        <v>1272</v>
      </c>
      <c r="C229" s="199" t="s">
        <v>1273</v>
      </c>
      <c r="D229" s="280">
        <v>96</v>
      </c>
      <c r="E229" s="280">
        <v>72</v>
      </c>
      <c r="F229" s="538">
        <f t="shared" si="3"/>
        <v>48</v>
      </c>
    </row>
    <row r="230" spans="1:6">
      <c r="A230" s="302">
        <v>218</v>
      </c>
      <c r="B230" s="773" t="s">
        <v>1274</v>
      </c>
      <c r="C230" s="199" t="s">
        <v>1275</v>
      </c>
      <c r="D230" s="280">
        <v>144</v>
      </c>
      <c r="E230" s="280">
        <v>108</v>
      </c>
      <c r="F230" s="538">
        <f t="shared" si="3"/>
        <v>108</v>
      </c>
    </row>
    <row r="231" spans="1:6">
      <c r="A231" s="302">
        <v>219</v>
      </c>
      <c r="B231" s="773" t="s">
        <v>1276</v>
      </c>
      <c r="C231" s="199" t="s">
        <v>1277</v>
      </c>
      <c r="D231" s="280">
        <v>72</v>
      </c>
      <c r="E231" s="280">
        <v>60</v>
      </c>
      <c r="F231" s="538">
        <f t="shared" si="3"/>
        <v>30</v>
      </c>
    </row>
    <row r="232" spans="1:6">
      <c r="A232" s="302">
        <v>220</v>
      </c>
      <c r="B232" s="773" t="s">
        <v>1278</v>
      </c>
      <c r="C232" s="199" t="s">
        <v>1279</v>
      </c>
      <c r="D232" s="280">
        <v>96</v>
      </c>
      <c r="E232" s="280">
        <v>72</v>
      </c>
      <c r="F232" s="538">
        <f t="shared" si="3"/>
        <v>48</v>
      </c>
    </row>
    <row r="233" spans="1:6">
      <c r="A233" s="302">
        <v>221</v>
      </c>
      <c r="B233" s="773" t="s">
        <v>1280</v>
      </c>
      <c r="C233" s="199" t="s">
        <v>1281</v>
      </c>
      <c r="D233" s="280">
        <v>144</v>
      </c>
      <c r="E233" s="280">
        <v>108</v>
      </c>
      <c r="F233" s="538">
        <f t="shared" si="3"/>
        <v>108</v>
      </c>
    </row>
    <row r="234" spans="1:6">
      <c r="A234" s="302">
        <v>222</v>
      </c>
      <c r="B234" s="773" t="s">
        <v>1282</v>
      </c>
      <c r="C234" s="766" t="s">
        <v>1283</v>
      </c>
      <c r="D234" s="280">
        <v>90</v>
      </c>
      <c r="E234" s="280">
        <v>60</v>
      </c>
      <c r="F234" s="538">
        <f t="shared" si="3"/>
        <v>37.5</v>
      </c>
    </row>
    <row r="235" spans="1:6">
      <c r="A235" s="302">
        <v>223</v>
      </c>
      <c r="B235" s="773" t="s">
        <v>1284</v>
      </c>
      <c r="C235" s="766" t="s">
        <v>1285</v>
      </c>
      <c r="D235" s="280">
        <v>108</v>
      </c>
      <c r="E235" s="280">
        <v>72</v>
      </c>
      <c r="F235" s="538">
        <f t="shared" si="3"/>
        <v>54</v>
      </c>
    </row>
    <row r="236" spans="1:6">
      <c r="A236" s="302">
        <v>224</v>
      </c>
      <c r="B236" s="773" t="s">
        <v>1286</v>
      </c>
      <c r="C236" s="766" t="s">
        <v>1287</v>
      </c>
      <c r="D236" s="280">
        <v>156</v>
      </c>
      <c r="E236" s="280">
        <v>102</v>
      </c>
      <c r="F236" s="538">
        <f t="shared" si="3"/>
        <v>110.5</v>
      </c>
    </row>
    <row r="237" spans="1:6">
      <c r="A237" s="302">
        <v>225</v>
      </c>
      <c r="B237" s="773" t="s">
        <v>1288</v>
      </c>
      <c r="C237" s="766" t="s">
        <v>1289</v>
      </c>
      <c r="D237" s="280">
        <v>168</v>
      </c>
      <c r="E237" s="280">
        <v>102</v>
      </c>
      <c r="F237" s="538">
        <f t="shared" si="3"/>
        <v>119</v>
      </c>
    </row>
    <row r="238" spans="1:6">
      <c r="A238" s="302">
        <v>226</v>
      </c>
      <c r="B238" s="773" t="s">
        <v>1290</v>
      </c>
      <c r="C238" s="766" t="s">
        <v>1291</v>
      </c>
      <c r="D238" s="280">
        <v>66</v>
      </c>
      <c r="E238" s="280">
        <v>36</v>
      </c>
      <c r="F238" s="538">
        <f t="shared" si="3"/>
        <v>16.5</v>
      </c>
    </row>
    <row r="239" spans="1:6">
      <c r="A239" s="302">
        <v>227</v>
      </c>
      <c r="B239" s="773" t="s">
        <v>1292</v>
      </c>
      <c r="C239" s="766" t="s">
        <v>1293</v>
      </c>
      <c r="D239" s="280">
        <v>84</v>
      </c>
      <c r="E239" s="280">
        <v>48</v>
      </c>
      <c r="F239" s="538">
        <f t="shared" si="3"/>
        <v>28</v>
      </c>
    </row>
    <row r="240" spans="1:6">
      <c r="A240" s="302">
        <v>228</v>
      </c>
      <c r="B240" s="773" t="s">
        <v>1294</v>
      </c>
      <c r="C240" s="766" t="s">
        <v>1295</v>
      </c>
      <c r="D240" s="280">
        <v>102</v>
      </c>
      <c r="E240" s="280">
        <v>60</v>
      </c>
      <c r="F240" s="538">
        <f t="shared" si="3"/>
        <v>42.5</v>
      </c>
    </row>
    <row r="241" spans="1:6">
      <c r="A241" s="302">
        <v>229</v>
      </c>
      <c r="B241" s="773" t="s">
        <v>1296</v>
      </c>
      <c r="C241" s="766" t="s">
        <v>1297</v>
      </c>
      <c r="D241" s="280">
        <v>78</v>
      </c>
      <c r="E241" s="280">
        <v>42</v>
      </c>
      <c r="F241" s="538">
        <f t="shared" si="3"/>
        <v>22.75</v>
      </c>
    </row>
    <row r="242" spans="1:6">
      <c r="A242" s="302">
        <v>230</v>
      </c>
      <c r="B242" s="773" t="s">
        <v>1298</v>
      </c>
      <c r="C242" s="766" t="s">
        <v>1299</v>
      </c>
      <c r="D242" s="280">
        <v>102</v>
      </c>
      <c r="E242" s="280">
        <v>54</v>
      </c>
      <c r="F242" s="538">
        <f t="shared" si="3"/>
        <v>38.25</v>
      </c>
    </row>
    <row r="243" spans="1:6">
      <c r="A243" s="302">
        <v>231</v>
      </c>
      <c r="B243" s="773" t="s">
        <v>1300</v>
      </c>
      <c r="C243" s="766" t="s">
        <v>1301</v>
      </c>
      <c r="D243" s="280">
        <v>132</v>
      </c>
      <c r="E243" s="280">
        <v>72</v>
      </c>
      <c r="F243" s="538">
        <f t="shared" si="3"/>
        <v>66</v>
      </c>
    </row>
    <row r="244" spans="1:6">
      <c r="A244" s="302">
        <v>232</v>
      </c>
      <c r="B244" s="773" t="s">
        <v>1302</v>
      </c>
      <c r="C244" s="766" t="s">
        <v>1303</v>
      </c>
      <c r="D244" s="280">
        <v>66</v>
      </c>
      <c r="E244" s="280">
        <v>36</v>
      </c>
      <c r="F244" s="538">
        <f t="shared" si="3"/>
        <v>16.5</v>
      </c>
    </row>
    <row r="245" spans="1:6">
      <c r="A245" s="302">
        <v>233</v>
      </c>
      <c r="B245" s="773" t="s">
        <v>1304</v>
      </c>
      <c r="C245" s="766" t="s">
        <v>1305</v>
      </c>
      <c r="D245" s="280">
        <v>84</v>
      </c>
      <c r="E245" s="280">
        <v>48</v>
      </c>
      <c r="F245" s="538">
        <f t="shared" si="3"/>
        <v>28</v>
      </c>
    </row>
    <row r="246" spans="1:6">
      <c r="A246" s="302">
        <v>234</v>
      </c>
      <c r="B246" s="773" t="s">
        <v>1306</v>
      </c>
      <c r="C246" s="766" t="s">
        <v>1307</v>
      </c>
      <c r="D246" s="280">
        <v>102</v>
      </c>
      <c r="E246" s="280">
        <v>60</v>
      </c>
      <c r="F246" s="538">
        <f t="shared" si="3"/>
        <v>42.5</v>
      </c>
    </row>
    <row r="247" spans="1:6">
      <c r="A247" s="302">
        <v>235</v>
      </c>
      <c r="B247" s="773" t="s">
        <v>1308</v>
      </c>
      <c r="C247" s="766" t="s">
        <v>1309</v>
      </c>
      <c r="D247" s="280">
        <v>66</v>
      </c>
      <c r="E247" s="280">
        <v>36</v>
      </c>
      <c r="F247" s="538">
        <f t="shared" si="3"/>
        <v>16.5</v>
      </c>
    </row>
    <row r="248" spans="1:6">
      <c r="A248" s="302">
        <v>236</v>
      </c>
      <c r="B248" s="773" t="s">
        <v>1310</v>
      </c>
      <c r="C248" s="766" t="s">
        <v>1311</v>
      </c>
      <c r="D248" s="280">
        <v>84</v>
      </c>
      <c r="E248" s="280">
        <v>48</v>
      </c>
      <c r="F248" s="538">
        <f t="shared" si="3"/>
        <v>28</v>
      </c>
    </row>
    <row r="249" spans="1:6">
      <c r="A249" s="302">
        <v>237</v>
      </c>
      <c r="B249" s="773" t="s">
        <v>1312</v>
      </c>
      <c r="C249" s="766" t="s">
        <v>1313</v>
      </c>
      <c r="D249" s="280">
        <v>102</v>
      </c>
      <c r="E249" s="280">
        <v>60</v>
      </c>
      <c r="F249" s="538">
        <f t="shared" si="3"/>
        <v>42.5</v>
      </c>
    </row>
    <row r="250" spans="1:6">
      <c r="A250" s="302">
        <v>238</v>
      </c>
      <c r="B250" s="773" t="s">
        <v>1314</v>
      </c>
      <c r="C250" s="766" t="s">
        <v>1315</v>
      </c>
      <c r="D250" s="280">
        <v>42</v>
      </c>
      <c r="E250" s="280">
        <v>36</v>
      </c>
      <c r="F250" s="538">
        <f t="shared" si="3"/>
        <v>10.5</v>
      </c>
    </row>
    <row r="251" spans="1:6">
      <c r="A251" s="302">
        <v>239</v>
      </c>
      <c r="B251" s="773" t="s">
        <v>1316</v>
      </c>
      <c r="C251" s="766" t="s">
        <v>1317</v>
      </c>
      <c r="D251" s="280">
        <v>54</v>
      </c>
      <c r="E251" s="280">
        <v>48</v>
      </c>
      <c r="F251" s="538">
        <f t="shared" si="3"/>
        <v>18</v>
      </c>
    </row>
    <row r="252" spans="1:6">
      <c r="A252" s="302">
        <v>240</v>
      </c>
      <c r="B252" s="773" t="s">
        <v>1318</v>
      </c>
      <c r="C252" s="766" t="s">
        <v>1319</v>
      </c>
      <c r="D252" s="280">
        <v>72</v>
      </c>
      <c r="E252" s="280">
        <v>60</v>
      </c>
      <c r="F252" s="538">
        <f t="shared" si="3"/>
        <v>30</v>
      </c>
    </row>
    <row r="253" spans="1:6">
      <c r="A253" s="302">
        <v>241</v>
      </c>
      <c r="B253" s="773" t="s">
        <v>1320</v>
      </c>
      <c r="C253" s="766" t="s">
        <v>1321</v>
      </c>
      <c r="D253" s="280">
        <v>42</v>
      </c>
      <c r="E253" s="280">
        <v>36</v>
      </c>
      <c r="F253" s="538">
        <f t="shared" si="3"/>
        <v>10.5</v>
      </c>
    </row>
    <row r="254" spans="1:6">
      <c r="A254" s="302">
        <v>242</v>
      </c>
      <c r="B254" s="773" t="s">
        <v>1322</v>
      </c>
      <c r="C254" s="766" t="s">
        <v>1323</v>
      </c>
      <c r="D254" s="280">
        <v>54</v>
      </c>
      <c r="E254" s="280">
        <v>48</v>
      </c>
      <c r="F254" s="538">
        <f t="shared" si="3"/>
        <v>18</v>
      </c>
    </row>
    <row r="255" spans="1:6">
      <c r="A255" s="302">
        <v>243</v>
      </c>
      <c r="B255" s="773" t="s">
        <v>1324</v>
      </c>
      <c r="C255" s="766" t="s">
        <v>1325</v>
      </c>
      <c r="D255" s="280">
        <v>72</v>
      </c>
      <c r="E255" s="280">
        <v>60</v>
      </c>
      <c r="F255" s="538">
        <f t="shared" si="3"/>
        <v>30</v>
      </c>
    </row>
    <row r="256" spans="1:6">
      <c r="A256" s="302">
        <v>244</v>
      </c>
      <c r="B256" s="773" t="s">
        <v>665</v>
      </c>
      <c r="C256" s="766" t="s">
        <v>1326</v>
      </c>
      <c r="D256" s="281">
        <v>24</v>
      </c>
      <c r="E256" s="281">
        <v>18</v>
      </c>
      <c r="F256" s="538">
        <f t="shared" si="3"/>
        <v>3</v>
      </c>
    </row>
    <row r="257" spans="1:6">
      <c r="A257" s="302">
        <v>245</v>
      </c>
      <c r="B257" s="773" t="s">
        <v>1327</v>
      </c>
      <c r="C257" s="766" t="s">
        <v>1328</v>
      </c>
      <c r="D257" s="281">
        <v>24</v>
      </c>
      <c r="E257" s="281">
        <v>8</v>
      </c>
      <c r="F257" s="538">
        <f t="shared" si="3"/>
        <v>1.3333333333333333</v>
      </c>
    </row>
    <row r="258" spans="1:6">
      <c r="A258" s="302">
        <v>246</v>
      </c>
      <c r="B258" s="773" t="s">
        <v>1329</v>
      </c>
      <c r="C258" s="766" t="s">
        <v>1330</v>
      </c>
      <c r="D258" s="281">
        <v>24</v>
      </c>
      <c r="E258" s="281">
        <v>8</v>
      </c>
      <c r="F258" s="538">
        <f t="shared" si="3"/>
        <v>1.3333333333333333</v>
      </c>
    </row>
    <row r="259" spans="1:6">
      <c r="A259" s="302">
        <v>247</v>
      </c>
      <c r="B259" s="771" t="s">
        <v>666</v>
      </c>
      <c r="C259" s="199" t="s">
        <v>1331</v>
      </c>
      <c r="D259" s="279">
        <v>24</v>
      </c>
      <c r="E259" s="279">
        <v>24</v>
      </c>
      <c r="F259" s="538">
        <f t="shared" si="3"/>
        <v>4</v>
      </c>
    </row>
    <row r="260" spans="1:6">
      <c r="A260" s="302">
        <v>248</v>
      </c>
      <c r="B260" s="771" t="s">
        <v>667</v>
      </c>
      <c r="C260" s="199" t="s">
        <v>1332</v>
      </c>
      <c r="D260" s="279">
        <v>36</v>
      </c>
      <c r="E260" s="279">
        <v>36</v>
      </c>
      <c r="F260" s="538">
        <f t="shared" si="3"/>
        <v>9</v>
      </c>
    </row>
    <row r="261" spans="1:6">
      <c r="A261" s="302">
        <v>249</v>
      </c>
      <c r="B261" s="771" t="s">
        <v>668</v>
      </c>
      <c r="C261" s="199" t="s">
        <v>1333</v>
      </c>
      <c r="D261" s="279">
        <v>48</v>
      </c>
      <c r="E261" s="279">
        <v>48</v>
      </c>
      <c r="F261" s="538">
        <f t="shared" ref="F261:F324" si="4">(D261*E261)/144</f>
        <v>16</v>
      </c>
    </row>
    <row r="262" spans="1:6">
      <c r="A262" s="302">
        <v>250</v>
      </c>
      <c r="B262" s="771" t="s">
        <v>1334</v>
      </c>
      <c r="C262" s="199" t="s">
        <v>1335</v>
      </c>
      <c r="D262" s="279">
        <v>24</v>
      </c>
      <c r="E262" s="279">
        <v>36</v>
      </c>
      <c r="F262" s="538">
        <f t="shared" si="4"/>
        <v>6</v>
      </c>
    </row>
    <row r="263" spans="1:6">
      <c r="A263" s="302">
        <v>251</v>
      </c>
      <c r="B263" s="771" t="s">
        <v>1336</v>
      </c>
      <c r="C263" s="199" t="s">
        <v>1337</v>
      </c>
      <c r="D263" s="279">
        <v>24</v>
      </c>
      <c r="E263" s="279">
        <v>36</v>
      </c>
      <c r="F263" s="538">
        <f t="shared" si="4"/>
        <v>6</v>
      </c>
    </row>
    <row r="264" spans="1:6">
      <c r="A264" s="302">
        <v>252</v>
      </c>
      <c r="B264" s="771" t="s">
        <v>1338</v>
      </c>
      <c r="C264" s="199" t="s">
        <v>1339</v>
      </c>
      <c r="D264" s="279">
        <v>18</v>
      </c>
      <c r="E264" s="279">
        <v>18</v>
      </c>
      <c r="F264" s="538">
        <f t="shared" si="4"/>
        <v>2.25</v>
      </c>
    </row>
    <row r="265" spans="1:6">
      <c r="A265" s="302">
        <v>253</v>
      </c>
      <c r="B265" s="771" t="s">
        <v>638</v>
      </c>
      <c r="C265" s="199" t="s">
        <v>1340</v>
      </c>
      <c r="D265" s="279">
        <v>60</v>
      </c>
      <c r="E265" s="279">
        <v>36</v>
      </c>
      <c r="F265" s="538">
        <f t="shared" si="4"/>
        <v>15</v>
      </c>
    </row>
    <row r="266" spans="1:6">
      <c r="A266" s="302">
        <v>254</v>
      </c>
      <c r="B266" s="771" t="s">
        <v>1341</v>
      </c>
      <c r="C266" s="199" t="s">
        <v>1342</v>
      </c>
      <c r="D266" s="279">
        <v>60</v>
      </c>
      <c r="E266" s="279">
        <v>36</v>
      </c>
      <c r="F266" s="538">
        <f t="shared" si="4"/>
        <v>15</v>
      </c>
    </row>
    <row r="267" spans="1:6">
      <c r="A267" s="302">
        <v>255</v>
      </c>
      <c r="B267" s="771" t="s">
        <v>639</v>
      </c>
      <c r="C267" s="199" t="s">
        <v>1343</v>
      </c>
      <c r="D267" s="279">
        <v>72</v>
      </c>
      <c r="E267" s="279">
        <v>18</v>
      </c>
      <c r="F267" s="538">
        <f t="shared" si="4"/>
        <v>9</v>
      </c>
    </row>
    <row r="268" spans="1:6">
      <c r="A268" s="302">
        <v>256</v>
      </c>
      <c r="B268" s="771" t="s">
        <v>1344</v>
      </c>
      <c r="C268" s="199" t="s">
        <v>1345</v>
      </c>
      <c r="D268" s="279">
        <v>60</v>
      </c>
      <c r="E268" s="279">
        <v>24</v>
      </c>
      <c r="F268" s="538">
        <f t="shared" si="4"/>
        <v>10</v>
      </c>
    </row>
    <row r="269" spans="1:6">
      <c r="A269" s="302">
        <v>257</v>
      </c>
      <c r="B269" s="771" t="s">
        <v>1346</v>
      </c>
      <c r="C269" s="199" t="s">
        <v>1347</v>
      </c>
      <c r="D269" s="279">
        <v>72</v>
      </c>
      <c r="E269" s="279">
        <v>18</v>
      </c>
      <c r="F269" s="538">
        <f t="shared" si="4"/>
        <v>9</v>
      </c>
    </row>
    <row r="270" spans="1:6">
      <c r="A270" s="302">
        <v>258</v>
      </c>
      <c r="B270" s="771" t="s">
        <v>1348</v>
      </c>
      <c r="C270" s="199" t="s">
        <v>1349</v>
      </c>
      <c r="D270" s="279">
        <v>72</v>
      </c>
      <c r="E270" s="279">
        <v>18</v>
      </c>
      <c r="F270" s="538">
        <f t="shared" si="4"/>
        <v>9</v>
      </c>
    </row>
    <row r="271" spans="1:6">
      <c r="A271" s="302">
        <v>259</v>
      </c>
      <c r="B271" s="771" t="s">
        <v>1350</v>
      </c>
      <c r="C271" s="199" t="s">
        <v>1351</v>
      </c>
      <c r="D271" s="279">
        <v>60</v>
      </c>
      <c r="E271" s="279">
        <v>24</v>
      </c>
      <c r="F271" s="538">
        <f t="shared" si="4"/>
        <v>10</v>
      </c>
    </row>
    <row r="272" spans="1:6">
      <c r="A272" s="302">
        <v>260</v>
      </c>
      <c r="B272" s="771" t="s">
        <v>1352</v>
      </c>
      <c r="C272" s="199" t="s">
        <v>1353</v>
      </c>
      <c r="D272" s="279">
        <v>72</v>
      </c>
      <c r="E272" s="279">
        <v>18</v>
      </c>
      <c r="F272" s="538">
        <f t="shared" si="4"/>
        <v>9</v>
      </c>
    </row>
    <row r="273" spans="1:6">
      <c r="A273" s="302">
        <v>261</v>
      </c>
      <c r="B273" s="771" t="s">
        <v>1354</v>
      </c>
      <c r="C273" s="199" t="s">
        <v>1355</v>
      </c>
      <c r="D273" s="279">
        <v>60</v>
      </c>
      <c r="E273" s="279">
        <v>24</v>
      </c>
      <c r="F273" s="538">
        <f t="shared" si="4"/>
        <v>10</v>
      </c>
    </row>
    <row r="274" spans="1:6">
      <c r="A274" s="302">
        <v>262</v>
      </c>
      <c r="B274" s="771" t="s">
        <v>1356</v>
      </c>
      <c r="C274" s="199" t="s">
        <v>1357</v>
      </c>
      <c r="D274" s="279">
        <v>72</v>
      </c>
      <c r="E274" s="279">
        <v>18</v>
      </c>
      <c r="F274" s="538">
        <f t="shared" si="4"/>
        <v>9</v>
      </c>
    </row>
    <row r="275" spans="1:6">
      <c r="A275" s="302">
        <v>263</v>
      </c>
      <c r="B275" s="771" t="s">
        <v>1358</v>
      </c>
      <c r="C275" s="199" t="s">
        <v>1359</v>
      </c>
      <c r="D275" s="279">
        <v>24</v>
      </c>
      <c r="E275" s="279">
        <v>24</v>
      </c>
      <c r="F275" s="538">
        <f t="shared" si="4"/>
        <v>4</v>
      </c>
    </row>
    <row r="276" spans="1:6">
      <c r="A276" s="302">
        <v>264</v>
      </c>
      <c r="B276" s="771" t="s">
        <v>1360</v>
      </c>
      <c r="C276" s="199" t="s">
        <v>1361</v>
      </c>
      <c r="D276" s="279">
        <v>36</v>
      </c>
      <c r="E276" s="279">
        <v>36</v>
      </c>
      <c r="F276" s="538">
        <f t="shared" si="4"/>
        <v>9</v>
      </c>
    </row>
    <row r="277" spans="1:6">
      <c r="A277" s="302">
        <v>265</v>
      </c>
      <c r="B277" s="771" t="s">
        <v>1362</v>
      </c>
      <c r="C277" s="199" t="s">
        <v>1363</v>
      </c>
      <c r="D277" s="279">
        <v>48</v>
      </c>
      <c r="E277" s="279">
        <v>48</v>
      </c>
      <c r="F277" s="538">
        <f t="shared" si="4"/>
        <v>16</v>
      </c>
    </row>
    <row r="278" spans="1:6">
      <c r="A278" s="302">
        <v>266</v>
      </c>
      <c r="B278" s="758" t="s">
        <v>1364</v>
      </c>
      <c r="C278" s="764" t="s">
        <v>1365</v>
      </c>
      <c r="D278" s="279">
        <v>114</v>
      </c>
      <c r="E278" s="279">
        <v>48</v>
      </c>
      <c r="F278" s="538">
        <f t="shared" si="4"/>
        <v>38</v>
      </c>
    </row>
    <row r="279" spans="1:6">
      <c r="A279" s="302">
        <v>267</v>
      </c>
      <c r="B279" s="758" t="s">
        <v>1366</v>
      </c>
      <c r="C279" s="764" t="s">
        <v>1367</v>
      </c>
      <c r="D279" s="279">
        <v>24</v>
      </c>
      <c r="E279" s="279">
        <v>18</v>
      </c>
      <c r="F279" s="538">
        <f t="shared" si="4"/>
        <v>3</v>
      </c>
    </row>
    <row r="280" spans="1:6">
      <c r="A280" s="302">
        <v>268</v>
      </c>
      <c r="B280" s="758" t="s">
        <v>1368</v>
      </c>
      <c r="C280" s="764" t="s">
        <v>1369</v>
      </c>
      <c r="D280" s="279">
        <v>24</v>
      </c>
      <c r="E280" s="279">
        <v>18</v>
      </c>
      <c r="F280" s="538">
        <f t="shared" si="4"/>
        <v>3</v>
      </c>
    </row>
    <row r="281" spans="1:6">
      <c r="A281" s="302">
        <v>269</v>
      </c>
      <c r="B281" s="771" t="s">
        <v>1370</v>
      </c>
      <c r="C281" s="199" t="s">
        <v>1371</v>
      </c>
      <c r="D281" s="279">
        <v>78</v>
      </c>
      <c r="E281" s="279">
        <v>36</v>
      </c>
      <c r="F281" s="538">
        <f t="shared" si="4"/>
        <v>19.5</v>
      </c>
    </row>
    <row r="282" spans="1:6">
      <c r="A282" s="302">
        <v>270</v>
      </c>
      <c r="B282" s="771" t="s">
        <v>1372</v>
      </c>
      <c r="C282" s="199" t="s">
        <v>1373</v>
      </c>
      <c r="D282" s="279">
        <v>54</v>
      </c>
      <c r="E282" s="279">
        <v>66</v>
      </c>
      <c r="F282" s="538">
        <f t="shared" si="4"/>
        <v>24.75</v>
      </c>
    </row>
    <row r="283" spans="1:6">
      <c r="A283" s="302">
        <v>271</v>
      </c>
      <c r="B283" s="771" t="s">
        <v>1374</v>
      </c>
      <c r="C283" s="199" t="s">
        <v>1375</v>
      </c>
      <c r="D283" s="279">
        <v>66</v>
      </c>
      <c r="E283" s="279">
        <v>78</v>
      </c>
      <c r="F283" s="538">
        <f t="shared" si="4"/>
        <v>35.75</v>
      </c>
    </row>
    <row r="284" spans="1:6">
      <c r="A284" s="302">
        <v>272</v>
      </c>
      <c r="B284" s="771" t="s">
        <v>1376</v>
      </c>
      <c r="C284" s="199" t="s">
        <v>1377</v>
      </c>
      <c r="D284" s="279">
        <v>48</v>
      </c>
      <c r="E284" s="279">
        <v>60</v>
      </c>
      <c r="F284" s="538">
        <f t="shared" si="4"/>
        <v>20</v>
      </c>
    </row>
    <row r="285" spans="1:6">
      <c r="A285" s="302">
        <v>273</v>
      </c>
      <c r="B285" s="771" t="s">
        <v>1378</v>
      </c>
      <c r="C285" s="199" t="s">
        <v>1379</v>
      </c>
      <c r="D285" s="279">
        <v>60</v>
      </c>
      <c r="E285" s="279">
        <v>78</v>
      </c>
      <c r="F285" s="538">
        <f t="shared" si="4"/>
        <v>32.5</v>
      </c>
    </row>
    <row r="286" spans="1:6">
      <c r="A286" s="302">
        <v>274</v>
      </c>
      <c r="B286" s="771" t="s">
        <v>1380</v>
      </c>
      <c r="C286" s="199" t="s">
        <v>1381</v>
      </c>
      <c r="D286" s="279">
        <v>48</v>
      </c>
      <c r="E286" s="279">
        <v>66</v>
      </c>
      <c r="F286" s="538">
        <f t="shared" si="4"/>
        <v>22</v>
      </c>
    </row>
    <row r="287" spans="1:6">
      <c r="A287" s="302">
        <v>275</v>
      </c>
      <c r="B287" s="771" t="s">
        <v>1382</v>
      </c>
      <c r="C287" s="199" t="s">
        <v>1383</v>
      </c>
      <c r="D287" s="279">
        <v>60</v>
      </c>
      <c r="E287" s="279">
        <v>84</v>
      </c>
      <c r="F287" s="538">
        <f t="shared" si="4"/>
        <v>35</v>
      </c>
    </row>
    <row r="288" spans="1:6">
      <c r="A288" s="302">
        <v>276</v>
      </c>
      <c r="B288" s="771" t="s">
        <v>1384</v>
      </c>
      <c r="C288" s="199" t="s">
        <v>1385</v>
      </c>
      <c r="D288" s="279">
        <v>48</v>
      </c>
      <c r="E288" s="279">
        <v>60</v>
      </c>
      <c r="F288" s="538">
        <f t="shared" si="4"/>
        <v>20</v>
      </c>
    </row>
    <row r="289" spans="1:6">
      <c r="A289" s="302">
        <v>277</v>
      </c>
      <c r="B289" s="771" t="s">
        <v>1386</v>
      </c>
      <c r="C289" s="199" t="s">
        <v>1387</v>
      </c>
      <c r="D289" s="279">
        <v>60</v>
      </c>
      <c r="E289" s="279">
        <v>78</v>
      </c>
      <c r="F289" s="538">
        <f t="shared" si="4"/>
        <v>32.5</v>
      </c>
    </row>
    <row r="290" spans="1:6">
      <c r="A290" s="302">
        <v>278</v>
      </c>
      <c r="B290" s="771" t="s">
        <v>1388</v>
      </c>
      <c r="C290" s="199" t="s">
        <v>1389</v>
      </c>
      <c r="D290" s="279">
        <v>48</v>
      </c>
      <c r="E290" s="279">
        <v>66</v>
      </c>
      <c r="F290" s="538">
        <f t="shared" si="4"/>
        <v>22</v>
      </c>
    </row>
    <row r="291" spans="1:6">
      <c r="A291" s="302">
        <v>279</v>
      </c>
      <c r="B291" s="771" t="s">
        <v>1390</v>
      </c>
      <c r="C291" s="199" t="s">
        <v>1391</v>
      </c>
      <c r="D291" s="279">
        <v>60</v>
      </c>
      <c r="E291" s="279">
        <v>84</v>
      </c>
      <c r="F291" s="538">
        <f t="shared" si="4"/>
        <v>35</v>
      </c>
    </row>
    <row r="292" spans="1:6">
      <c r="A292" s="302">
        <v>280</v>
      </c>
      <c r="B292" s="771" t="s">
        <v>1392</v>
      </c>
      <c r="C292" s="199" t="s">
        <v>1393</v>
      </c>
      <c r="D292" s="279">
        <v>138</v>
      </c>
      <c r="E292" s="279">
        <v>66</v>
      </c>
      <c r="F292" s="538">
        <f t="shared" si="4"/>
        <v>63.25</v>
      </c>
    </row>
    <row r="293" spans="1:6">
      <c r="A293" s="302">
        <v>281</v>
      </c>
      <c r="B293" s="771" t="s">
        <v>1394</v>
      </c>
      <c r="C293" s="199" t="s">
        <v>1395</v>
      </c>
      <c r="D293" s="279">
        <v>90</v>
      </c>
      <c r="E293" s="279">
        <v>84</v>
      </c>
      <c r="F293" s="538">
        <f t="shared" si="4"/>
        <v>52.5</v>
      </c>
    </row>
    <row r="294" spans="1:6">
      <c r="A294" s="302">
        <v>282</v>
      </c>
      <c r="B294" s="771" t="s">
        <v>1396</v>
      </c>
      <c r="C294" s="199" t="s">
        <v>1395</v>
      </c>
      <c r="D294" s="279">
        <v>132</v>
      </c>
      <c r="E294" s="279">
        <v>84</v>
      </c>
      <c r="F294" s="538">
        <f t="shared" si="4"/>
        <v>77</v>
      </c>
    </row>
    <row r="295" spans="1:6">
      <c r="A295" s="302">
        <v>283</v>
      </c>
      <c r="B295" s="771" t="s">
        <v>1397</v>
      </c>
      <c r="C295" s="199" t="s">
        <v>1398</v>
      </c>
      <c r="D295" s="279">
        <v>90</v>
      </c>
      <c r="E295" s="279">
        <v>66</v>
      </c>
      <c r="F295" s="538">
        <f t="shared" si="4"/>
        <v>41.25</v>
      </c>
    </row>
    <row r="296" spans="1:6">
      <c r="A296" s="302">
        <v>284</v>
      </c>
      <c r="B296" s="771" t="s">
        <v>1399</v>
      </c>
      <c r="C296" s="199" t="s">
        <v>1400</v>
      </c>
      <c r="D296" s="279">
        <v>114</v>
      </c>
      <c r="E296" s="279">
        <v>66</v>
      </c>
      <c r="F296" s="538">
        <f t="shared" si="4"/>
        <v>52.25</v>
      </c>
    </row>
    <row r="297" spans="1:6">
      <c r="A297" s="302">
        <v>285</v>
      </c>
      <c r="B297" s="771" t="s">
        <v>1401</v>
      </c>
      <c r="C297" s="199" t="s">
        <v>1402</v>
      </c>
      <c r="D297" s="279"/>
      <c r="E297" s="279"/>
      <c r="F297" s="538">
        <f t="shared" si="4"/>
        <v>0</v>
      </c>
    </row>
    <row r="298" spans="1:6">
      <c r="A298" s="302">
        <v>286</v>
      </c>
      <c r="B298" s="771" t="s">
        <v>1403</v>
      </c>
      <c r="C298" s="199" t="s">
        <v>1402</v>
      </c>
      <c r="D298" s="279"/>
      <c r="E298" s="279"/>
      <c r="F298" s="538">
        <f t="shared" si="4"/>
        <v>0</v>
      </c>
    </row>
    <row r="299" spans="1:6">
      <c r="A299" s="302">
        <v>287</v>
      </c>
      <c r="B299" s="771" t="s">
        <v>1404</v>
      </c>
      <c r="C299" s="199" t="s">
        <v>1405</v>
      </c>
      <c r="D299" s="279">
        <v>12</v>
      </c>
      <c r="E299" s="279">
        <v>18</v>
      </c>
      <c r="F299" s="538">
        <f t="shared" si="4"/>
        <v>1.5</v>
      </c>
    </row>
    <row r="300" spans="1:6">
      <c r="A300" s="302">
        <v>288</v>
      </c>
      <c r="B300" s="771" t="s">
        <v>1406</v>
      </c>
      <c r="C300" s="199" t="s">
        <v>1407</v>
      </c>
      <c r="D300" s="279">
        <v>18</v>
      </c>
      <c r="E300" s="279">
        <v>24</v>
      </c>
      <c r="F300" s="538">
        <f t="shared" si="4"/>
        <v>3</v>
      </c>
    </row>
    <row r="301" spans="1:6">
      <c r="A301" s="302">
        <v>289</v>
      </c>
      <c r="B301" s="771" t="s">
        <v>669</v>
      </c>
      <c r="C301" s="199" t="s">
        <v>1408</v>
      </c>
      <c r="D301" s="280">
        <v>24</v>
      </c>
      <c r="E301" s="280">
        <v>30</v>
      </c>
      <c r="F301" s="538">
        <f t="shared" si="4"/>
        <v>5</v>
      </c>
    </row>
    <row r="302" spans="1:6">
      <c r="A302" s="302">
        <v>290</v>
      </c>
      <c r="B302" s="771" t="s">
        <v>670</v>
      </c>
      <c r="C302" s="199" t="s">
        <v>1409</v>
      </c>
      <c r="D302" s="280">
        <v>36</v>
      </c>
      <c r="E302" s="280">
        <v>48</v>
      </c>
      <c r="F302" s="538">
        <f t="shared" si="4"/>
        <v>12</v>
      </c>
    </row>
    <row r="303" spans="1:6">
      <c r="A303" s="302">
        <v>291</v>
      </c>
      <c r="B303" s="771" t="s">
        <v>671</v>
      </c>
      <c r="C303" s="199" t="s">
        <v>1410</v>
      </c>
      <c r="D303" s="280">
        <v>48</v>
      </c>
      <c r="E303" s="280">
        <v>60</v>
      </c>
      <c r="F303" s="538">
        <f t="shared" si="4"/>
        <v>20</v>
      </c>
    </row>
    <row r="304" spans="1:6">
      <c r="A304" s="302">
        <v>292</v>
      </c>
      <c r="B304" s="771" t="s">
        <v>1411</v>
      </c>
      <c r="C304" s="199" t="s">
        <v>1412</v>
      </c>
      <c r="D304" s="279">
        <v>12</v>
      </c>
      <c r="E304" s="279">
        <v>18</v>
      </c>
      <c r="F304" s="538">
        <f t="shared" si="4"/>
        <v>1.5</v>
      </c>
    </row>
    <row r="305" spans="1:6">
      <c r="A305" s="302">
        <v>293</v>
      </c>
      <c r="B305" s="771" t="s">
        <v>1413</v>
      </c>
      <c r="C305" s="199" t="s">
        <v>1414</v>
      </c>
      <c r="D305" s="279">
        <v>18</v>
      </c>
      <c r="E305" s="279">
        <v>24</v>
      </c>
      <c r="F305" s="538">
        <f t="shared" si="4"/>
        <v>3</v>
      </c>
    </row>
    <row r="306" spans="1:6">
      <c r="A306" s="302">
        <v>294</v>
      </c>
      <c r="B306" s="771" t="s">
        <v>1415</v>
      </c>
      <c r="C306" s="199" t="s">
        <v>1416</v>
      </c>
      <c r="D306" s="280">
        <v>24</v>
      </c>
      <c r="E306" s="280">
        <v>30</v>
      </c>
      <c r="F306" s="538">
        <f t="shared" si="4"/>
        <v>5</v>
      </c>
    </row>
    <row r="307" spans="1:6">
      <c r="A307" s="302">
        <v>295</v>
      </c>
      <c r="B307" s="771" t="s">
        <v>1417</v>
      </c>
      <c r="C307" s="199" t="s">
        <v>1418</v>
      </c>
      <c r="D307" s="280">
        <v>36</v>
      </c>
      <c r="E307" s="280">
        <v>48</v>
      </c>
      <c r="F307" s="538">
        <f t="shared" si="4"/>
        <v>12</v>
      </c>
    </row>
    <row r="308" spans="1:6">
      <c r="A308" s="302">
        <v>296</v>
      </c>
      <c r="B308" s="771" t="s">
        <v>1419</v>
      </c>
      <c r="C308" s="199" t="s">
        <v>1420</v>
      </c>
      <c r="D308" s="280">
        <v>48</v>
      </c>
      <c r="E308" s="280">
        <v>60</v>
      </c>
      <c r="F308" s="538">
        <f t="shared" si="4"/>
        <v>20</v>
      </c>
    </row>
    <row r="309" spans="1:6">
      <c r="A309" s="302">
        <v>297</v>
      </c>
      <c r="B309" s="771" t="s">
        <v>1421</v>
      </c>
      <c r="C309" s="199" t="s">
        <v>1422</v>
      </c>
      <c r="D309" s="279">
        <v>12</v>
      </c>
      <c r="E309" s="279">
        <v>18</v>
      </c>
      <c r="F309" s="538">
        <f t="shared" si="4"/>
        <v>1.5</v>
      </c>
    </row>
    <row r="310" spans="1:6">
      <c r="A310" s="302">
        <v>298</v>
      </c>
      <c r="B310" s="771" t="s">
        <v>1423</v>
      </c>
      <c r="C310" s="199" t="s">
        <v>1424</v>
      </c>
      <c r="D310" s="279">
        <v>18</v>
      </c>
      <c r="E310" s="279">
        <v>24</v>
      </c>
      <c r="F310" s="538">
        <f t="shared" si="4"/>
        <v>3</v>
      </c>
    </row>
    <row r="311" spans="1:6">
      <c r="A311" s="302">
        <v>299</v>
      </c>
      <c r="B311" s="771" t="s">
        <v>672</v>
      </c>
      <c r="C311" s="199" t="s">
        <v>1425</v>
      </c>
      <c r="D311" s="280">
        <v>24</v>
      </c>
      <c r="E311" s="280">
        <v>30</v>
      </c>
      <c r="F311" s="538">
        <f t="shared" si="4"/>
        <v>5</v>
      </c>
    </row>
    <row r="312" spans="1:6">
      <c r="A312" s="302">
        <v>300</v>
      </c>
      <c r="B312" s="771" t="s">
        <v>673</v>
      </c>
      <c r="C312" s="199" t="s">
        <v>1426</v>
      </c>
      <c r="D312" s="280">
        <v>36</v>
      </c>
      <c r="E312" s="280">
        <v>48</v>
      </c>
      <c r="F312" s="538">
        <f t="shared" si="4"/>
        <v>12</v>
      </c>
    </row>
    <row r="313" spans="1:6">
      <c r="A313" s="302">
        <v>301</v>
      </c>
      <c r="B313" s="771" t="s">
        <v>674</v>
      </c>
      <c r="C313" s="199" t="s">
        <v>1427</v>
      </c>
      <c r="D313" s="280">
        <v>48</v>
      </c>
      <c r="E313" s="280">
        <v>60</v>
      </c>
      <c r="F313" s="538">
        <f t="shared" si="4"/>
        <v>20</v>
      </c>
    </row>
    <row r="314" spans="1:6">
      <c r="A314" s="302">
        <v>302</v>
      </c>
      <c r="B314" s="771" t="s">
        <v>675</v>
      </c>
      <c r="C314" s="199" t="s">
        <v>1428</v>
      </c>
      <c r="D314" s="280">
        <v>30</v>
      </c>
      <c r="E314" s="280">
        <v>36</v>
      </c>
      <c r="F314" s="538">
        <f t="shared" si="4"/>
        <v>7.5</v>
      </c>
    </row>
    <row r="315" spans="1:6">
      <c r="A315" s="302">
        <v>303</v>
      </c>
      <c r="B315" s="771" t="s">
        <v>676</v>
      </c>
      <c r="C315" s="199" t="s">
        <v>1429</v>
      </c>
      <c r="D315" s="280">
        <v>36</v>
      </c>
      <c r="E315" s="280">
        <v>36</v>
      </c>
      <c r="F315" s="538">
        <f t="shared" si="4"/>
        <v>9</v>
      </c>
    </row>
    <row r="316" spans="1:6">
      <c r="A316" s="302">
        <v>304</v>
      </c>
      <c r="B316" s="773" t="s">
        <v>0</v>
      </c>
      <c r="C316" s="766" t="s">
        <v>1430</v>
      </c>
      <c r="D316" s="281">
        <v>36</v>
      </c>
      <c r="E316" s="281">
        <v>30</v>
      </c>
      <c r="F316" s="538">
        <f t="shared" si="4"/>
        <v>7.5</v>
      </c>
    </row>
    <row r="317" spans="1:6">
      <c r="A317" s="302">
        <v>305</v>
      </c>
      <c r="B317" s="773" t="s">
        <v>1431</v>
      </c>
      <c r="C317" s="766" t="s">
        <v>1432</v>
      </c>
      <c r="D317" s="281">
        <v>36</v>
      </c>
      <c r="E317" s="281">
        <v>30</v>
      </c>
      <c r="F317" s="538">
        <f t="shared" si="4"/>
        <v>7.5</v>
      </c>
    </row>
    <row r="318" spans="1:6">
      <c r="A318" s="302">
        <v>306</v>
      </c>
      <c r="B318" s="771" t="s">
        <v>677</v>
      </c>
      <c r="C318" s="199" t="s">
        <v>1433</v>
      </c>
      <c r="D318" s="280">
        <v>24</v>
      </c>
      <c r="E318" s="280">
        <v>30</v>
      </c>
      <c r="F318" s="538">
        <f t="shared" si="4"/>
        <v>5</v>
      </c>
    </row>
    <row r="319" spans="1:6">
      <c r="A319" s="302">
        <v>307</v>
      </c>
      <c r="B319" s="771" t="s">
        <v>678</v>
      </c>
      <c r="C319" s="199" t="s">
        <v>1434</v>
      </c>
      <c r="D319" s="280">
        <v>36</v>
      </c>
      <c r="E319" s="280">
        <v>48</v>
      </c>
      <c r="F319" s="538">
        <f t="shared" si="4"/>
        <v>12</v>
      </c>
    </row>
    <row r="320" spans="1:6">
      <c r="A320" s="302">
        <v>308</v>
      </c>
      <c r="B320" s="771" t="s">
        <v>679</v>
      </c>
      <c r="C320" s="199" t="s">
        <v>1435</v>
      </c>
      <c r="D320" s="280">
        <v>48</v>
      </c>
      <c r="E320" s="280">
        <v>60</v>
      </c>
      <c r="F320" s="538">
        <f t="shared" si="4"/>
        <v>20</v>
      </c>
    </row>
    <row r="321" spans="1:6">
      <c r="A321" s="302">
        <v>309</v>
      </c>
      <c r="B321" s="771" t="s">
        <v>1436</v>
      </c>
      <c r="C321" s="199" t="s">
        <v>1437</v>
      </c>
      <c r="D321" s="279">
        <v>12</v>
      </c>
      <c r="E321" s="279">
        <v>18</v>
      </c>
      <c r="F321" s="538">
        <f t="shared" si="4"/>
        <v>1.5</v>
      </c>
    </row>
    <row r="322" spans="1:6">
      <c r="A322" s="302">
        <v>310</v>
      </c>
      <c r="B322" s="771" t="s">
        <v>1438</v>
      </c>
      <c r="C322" s="199" t="s">
        <v>1439</v>
      </c>
      <c r="D322" s="279">
        <v>18</v>
      </c>
      <c r="E322" s="279">
        <v>24</v>
      </c>
      <c r="F322" s="538">
        <f t="shared" si="4"/>
        <v>3</v>
      </c>
    </row>
    <row r="323" spans="1:6">
      <c r="A323" s="302">
        <v>311</v>
      </c>
      <c r="B323" s="771" t="s">
        <v>680</v>
      </c>
      <c r="C323" s="199" t="s">
        <v>1440</v>
      </c>
      <c r="D323" s="280">
        <v>24</v>
      </c>
      <c r="E323" s="280">
        <v>30</v>
      </c>
      <c r="F323" s="538">
        <f t="shared" si="4"/>
        <v>5</v>
      </c>
    </row>
    <row r="324" spans="1:6">
      <c r="A324" s="302">
        <v>312</v>
      </c>
      <c r="B324" s="771" t="s">
        <v>681</v>
      </c>
      <c r="C324" s="199" t="s">
        <v>1441</v>
      </c>
      <c r="D324" s="280">
        <v>36</v>
      </c>
      <c r="E324" s="280">
        <v>48</v>
      </c>
      <c r="F324" s="538">
        <f t="shared" si="4"/>
        <v>12</v>
      </c>
    </row>
    <row r="325" spans="1:6">
      <c r="A325" s="302">
        <v>313</v>
      </c>
      <c r="B325" s="771" t="s">
        <v>682</v>
      </c>
      <c r="C325" s="199" t="s">
        <v>1442</v>
      </c>
      <c r="D325" s="280">
        <v>48</v>
      </c>
      <c r="E325" s="280">
        <v>60</v>
      </c>
      <c r="F325" s="538">
        <f t="shared" ref="F325:F388" si="5">(D325*E325)/144</f>
        <v>20</v>
      </c>
    </row>
    <row r="326" spans="1:6">
      <c r="A326" s="302">
        <v>314</v>
      </c>
      <c r="B326" s="771" t="s">
        <v>1443</v>
      </c>
      <c r="C326" s="199" t="s">
        <v>1444</v>
      </c>
      <c r="D326" s="279">
        <v>18</v>
      </c>
      <c r="E326" s="279">
        <v>24</v>
      </c>
      <c r="F326" s="538">
        <f t="shared" si="5"/>
        <v>3</v>
      </c>
    </row>
    <row r="327" spans="1:6">
      <c r="A327" s="302">
        <v>315</v>
      </c>
      <c r="B327" s="771" t="s">
        <v>683</v>
      </c>
      <c r="C327" s="199" t="s">
        <v>1445</v>
      </c>
      <c r="D327" s="280">
        <v>24</v>
      </c>
      <c r="E327" s="280">
        <v>30</v>
      </c>
      <c r="F327" s="538">
        <f t="shared" si="5"/>
        <v>5</v>
      </c>
    </row>
    <row r="328" spans="1:6">
      <c r="A328" s="302">
        <v>316</v>
      </c>
      <c r="B328" s="771" t="s">
        <v>684</v>
      </c>
      <c r="C328" s="199" t="s">
        <v>1446</v>
      </c>
      <c r="D328" s="280">
        <v>36</v>
      </c>
      <c r="E328" s="280">
        <v>48</v>
      </c>
      <c r="F328" s="538">
        <f t="shared" si="5"/>
        <v>12</v>
      </c>
    </row>
    <row r="329" spans="1:6">
      <c r="A329" s="302">
        <v>317</v>
      </c>
      <c r="B329" s="771" t="s">
        <v>685</v>
      </c>
      <c r="C329" s="199" t="s">
        <v>1447</v>
      </c>
      <c r="D329" s="280">
        <v>48</v>
      </c>
      <c r="E329" s="280">
        <v>60</v>
      </c>
      <c r="F329" s="538">
        <f t="shared" si="5"/>
        <v>20</v>
      </c>
    </row>
    <row r="330" spans="1:6">
      <c r="A330" s="302">
        <v>318</v>
      </c>
      <c r="B330" s="771" t="s">
        <v>1448</v>
      </c>
      <c r="C330" s="199" t="s">
        <v>1449</v>
      </c>
      <c r="D330" s="279">
        <v>18</v>
      </c>
      <c r="E330" s="279">
        <v>24</v>
      </c>
      <c r="F330" s="538">
        <f t="shared" si="5"/>
        <v>3</v>
      </c>
    </row>
    <row r="331" spans="1:6">
      <c r="A331" s="302">
        <v>319</v>
      </c>
      <c r="B331" s="771" t="s">
        <v>1450</v>
      </c>
      <c r="C331" s="199" t="s">
        <v>1451</v>
      </c>
      <c r="D331" s="280">
        <v>24</v>
      </c>
      <c r="E331" s="280">
        <v>30</v>
      </c>
      <c r="F331" s="538">
        <f t="shared" si="5"/>
        <v>5</v>
      </c>
    </row>
    <row r="332" spans="1:6">
      <c r="A332" s="302">
        <v>320</v>
      </c>
      <c r="B332" s="771" t="s">
        <v>1452</v>
      </c>
      <c r="C332" s="199" t="s">
        <v>1453</v>
      </c>
      <c r="D332" s="280">
        <v>36</v>
      </c>
      <c r="E332" s="280">
        <v>48</v>
      </c>
      <c r="F332" s="538">
        <f t="shared" si="5"/>
        <v>12</v>
      </c>
    </row>
    <row r="333" spans="1:6">
      <c r="A333" s="302">
        <v>321</v>
      </c>
      <c r="B333" s="771" t="s">
        <v>1454</v>
      </c>
      <c r="C333" s="199" t="s">
        <v>1455</v>
      </c>
      <c r="D333" s="280">
        <v>48</v>
      </c>
      <c r="E333" s="280">
        <v>60</v>
      </c>
      <c r="F333" s="538">
        <f t="shared" si="5"/>
        <v>20</v>
      </c>
    </row>
    <row r="334" spans="1:6">
      <c r="A334" s="302">
        <v>322</v>
      </c>
      <c r="B334" s="771" t="s">
        <v>1456</v>
      </c>
      <c r="C334" s="199" t="s">
        <v>1457</v>
      </c>
      <c r="D334" s="280">
        <v>18</v>
      </c>
      <c r="E334" s="280">
        <v>30</v>
      </c>
      <c r="F334" s="538">
        <f t="shared" si="5"/>
        <v>3.75</v>
      </c>
    </row>
    <row r="335" spans="1:6">
      <c r="A335" s="302">
        <v>323</v>
      </c>
      <c r="B335" s="771" t="s">
        <v>1458</v>
      </c>
      <c r="C335" s="199" t="s">
        <v>1459</v>
      </c>
      <c r="D335" s="279">
        <v>18</v>
      </c>
      <c r="E335" s="279">
        <v>24</v>
      </c>
      <c r="F335" s="538">
        <f t="shared" si="5"/>
        <v>3</v>
      </c>
    </row>
    <row r="336" spans="1:6">
      <c r="A336" s="302">
        <v>324</v>
      </c>
      <c r="B336" s="771" t="s">
        <v>686</v>
      </c>
      <c r="C336" s="199" t="s">
        <v>1460</v>
      </c>
      <c r="D336" s="280">
        <v>24</v>
      </c>
      <c r="E336" s="280">
        <v>30</v>
      </c>
      <c r="F336" s="538">
        <f t="shared" si="5"/>
        <v>5</v>
      </c>
    </row>
    <row r="337" spans="1:6">
      <c r="A337" s="302">
        <v>325</v>
      </c>
      <c r="B337" s="771" t="s">
        <v>687</v>
      </c>
      <c r="C337" s="199" t="s">
        <v>1461</v>
      </c>
      <c r="D337" s="280">
        <v>36</v>
      </c>
      <c r="E337" s="280">
        <v>48</v>
      </c>
      <c r="F337" s="538">
        <f t="shared" si="5"/>
        <v>12</v>
      </c>
    </row>
    <row r="338" spans="1:6">
      <c r="A338" s="302">
        <v>326</v>
      </c>
      <c r="B338" s="771" t="s">
        <v>688</v>
      </c>
      <c r="C338" s="199" t="s">
        <v>1462</v>
      </c>
      <c r="D338" s="280">
        <v>48</v>
      </c>
      <c r="E338" s="280">
        <v>60</v>
      </c>
      <c r="F338" s="538">
        <f t="shared" si="5"/>
        <v>20</v>
      </c>
    </row>
    <row r="339" spans="1:6">
      <c r="A339" s="302">
        <v>327</v>
      </c>
      <c r="B339" s="771" t="s">
        <v>1463</v>
      </c>
      <c r="C339" s="199" t="s">
        <v>1464</v>
      </c>
      <c r="D339" s="279">
        <v>18</v>
      </c>
      <c r="E339" s="279">
        <v>24</v>
      </c>
      <c r="F339" s="538">
        <f t="shared" si="5"/>
        <v>3</v>
      </c>
    </row>
    <row r="340" spans="1:6">
      <c r="A340" s="302">
        <v>328</v>
      </c>
      <c r="B340" s="771" t="s">
        <v>689</v>
      </c>
      <c r="C340" s="199" t="s">
        <v>1465</v>
      </c>
      <c r="D340" s="280">
        <v>24</v>
      </c>
      <c r="E340" s="280">
        <v>30</v>
      </c>
      <c r="F340" s="538">
        <f t="shared" si="5"/>
        <v>5</v>
      </c>
    </row>
    <row r="341" spans="1:6">
      <c r="A341" s="302">
        <v>329</v>
      </c>
      <c r="B341" s="771" t="s">
        <v>690</v>
      </c>
      <c r="C341" s="199" t="s">
        <v>1466</v>
      </c>
      <c r="D341" s="280">
        <v>36</v>
      </c>
      <c r="E341" s="280">
        <v>48</v>
      </c>
      <c r="F341" s="538">
        <f t="shared" si="5"/>
        <v>12</v>
      </c>
    </row>
    <row r="342" spans="1:6">
      <c r="A342" s="302">
        <v>330</v>
      </c>
      <c r="B342" s="771" t="s">
        <v>691</v>
      </c>
      <c r="C342" s="199" t="s">
        <v>1467</v>
      </c>
      <c r="D342" s="280">
        <v>48</v>
      </c>
      <c r="E342" s="280">
        <v>60</v>
      </c>
      <c r="F342" s="538">
        <f t="shared" si="5"/>
        <v>20</v>
      </c>
    </row>
    <row r="343" spans="1:6">
      <c r="A343" s="302">
        <v>331</v>
      </c>
      <c r="B343" s="771" t="s">
        <v>1468</v>
      </c>
      <c r="C343" s="199" t="s">
        <v>1469</v>
      </c>
      <c r="D343" s="279">
        <v>18</v>
      </c>
      <c r="E343" s="279">
        <v>24</v>
      </c>
      <c r="F343" s="538">
        <f t="shared" si="5"/>
        <v>3</v>
      </c>
    </row>
    <row r="344" spans="1:6">
      <c r="A344" s="302">
        <v>332</v>
      </c>
      <c r="B344" s="771" t="s">
        <v>1470</v>
      </c>
      <c r="C344" s="199" t="s">
        <v>1471</v>
      </c>
      <c r="D344" s="280">
        <v>24</v>
      </c>
      <c r="E344" s="280">
        <v>30</v>
      </c>
      <c r="F344" s="538">
        <f t="shared" si="5"/>
        <v>5</v>
      </c>
    </row>
    <row r="345" spans="1:6">
      <c r="A345" s="302">
        <v>333</v>
      </c>
      <c r="B345" s="771" t="s">
        <v>1472</v>
      </c>
      <c r="C345" s="199" t="s">
        <v>1473</v>
      </c>
      <c r="D345" s="280">
        <v>36</v>
      </c>
      <c r="E345" s="280">
        <v>48</v>
      </c>
      <c r="F345" s="538">
        <f t="shared" si="5"/>
        <v>12</v>
      </c>
    </row>
    <row r="346" spans="1:6">
      <c r="A346" s="302">
        <v>334</v>
      </c>
      <c r="B346" s="771" t="s">
        <v>1474</v>
      </c>
      <c r="C346" s="199" t="s">
        <v>1475</v>
      </c>
      <c r="D346" s="280">
        <v>48</v>
      </c>
      <c r="E346" s="280">
        <v>60</v>
      </c>
      <c r="F346" s="538">
        <f t="shared" si="5"/>
        <v>20</v>
      </c>
    </row>
    <row r="347" spans="1:6">
      <c r="A347" s="302">
        <v>335</v>
      </c>
      <c r="B347" s="771" t="s">
        <v>1476</v>
      </c>
      <c r="C347" s="199" t="s">
        <v>1477</v>
      </c>
      <c r="D347" s="280">
        <v>18</v>
      </c>
      <c r="E347" s="280">
        <v>30</v>
      </c>
      <c r="F347" s="538">
        <f t="shared" si="5"/>
        <v>3.75</v>
      </c>
    </row>
    <row r="348" spans="1:6">
      <c r="A348" s="302">
        <v>336</v>
      </c>
      <c r="B348" s="771" t="s">
        <v>1478</v>
      </c>
      <c r="C348" s="199" t="s">
        <v>1479</v>
      </c>
      <c r="D348" s="279">
        <v>18</v>
      </c>
      <c r="E348" s="279">
        <v>24</v>
      </c>
      <c r="F348" s="538">
        <f t="shared" si="5"/>
        <v>3</v>
      </c>
    </row>
    <row r="349" spans="1:6">
      <c r="A349" s="302">
        <v>337</v>
      </c>
      <c r="B349" s="771" t="s">
        <v>1480</v>
      </c>
      <c r="C349" s="199" t="s">
        <v>1481</v>
      </c>
      <c r="D349" s="280">
        <v>24</v>
      </c>
      <c r="E349" s="280">
        <v>30</v>
      </c>
      <c r="F349" s="538">
        <f t="shared" si="5"/>
        <v>5</v>
      </c>
    </row>
    <row r="350" spans="1:6">
      <c r="A350" s="302">
        <v>338</v>
      </c>
      <c r="B350" s="771" t="s">
        <v>1482</v>
      </c>
      <c r="C350" s="199" t="s">
        <v>1483</v>
      </c>
      <c r="D350" s="280">
        <v>36</v>
      </c>
      <c r="E350" s="280">
        <v>48</v>
      </c>
      <c r="F350" s="538">
        <f t="shared" si="5"/>
        <v>12</v>
      </c>
    </row>
    <row r="351" spans="1:6">
      <c r="A351" s="302">
        <v>339</v>
      </c>
      <c r="B351" s="771" t="s">
        <v>1484</v>
      </c>
      <c r="C351" s="199" t="s">
        <v>1485</v>
      </c>
      <c r="D351" s="280">
        <v>48</v>
      </c>
      <c r="E351" s="280">
        <v>60</v>
      </c>
      <c r="F351" s="538">
        <f t="shared" si="5"/>
        <v>20</v>
      </c>
    </row>
    <row r="352" spans="1:6">
      <c r="A352" s="302">
        <v>340</v>
      </c>
      <c r="B352" s="771" t="s">
        <v>1486</v>
      </c>
      <c r="C352" s="199" t="s">
        <v>1487</v>
      </c>
      <c r="D352" s="280">
        <v>48</v>
      </c>
      <c r="E352" s="280">
        <v>48</v>
      </c>
      <c r="F352" s="538">
        <f t="shared" si="5"/>
        <v>16</v>
      </c>
    </row>
    <row r="353" spans="1:6">
      <c r="A353" s="302">
        <v>341</v>
      </c>
      <c r="B353" s="771" t="s">
        <v>1488</v>
      </c>
      <c r="C353" s="199" t="s">
        <v>1489</v>
      </c>
      <c r="D353" s="280">
        <v>30</v>
      </c>
      <c r="E353" s="280">
        <v>30</v>
      </c>
      <c r="F353" s="538">
        <f t="shared" si="5"/>
        <v>6.25</v>
      </c>
    </row>
    <row r="354" spans="1:6">
      <c r="A354" s="302">
        <v>342</v>
      </c>
      <c r="B354" s="771" t="s">
        <v>1490</v>
      </c>
      <c r="C354" s="767" t="s">
        <v>1491</v>
      </c>
      <c r="D354" s="279">
        <v>42</v>
      </c>
      <c r="E354" s="279">
        <v>24</v>
      </c>
      <c r="F354" s="538">
        <f t="shared" si="5"/>
        <v>7</v>
      </c>
    </row>
    <row r="355" spans="1:6">
      <c r="A355" s="302">
        <v>343</v>
      </c>
      <c r="B355" s="758" t="s">
        <v>1492</v>
      </c>
      <c r="C355" s="764" t="s">
        <v>1493</v>
      </c>
      <c r="D355" s="279">
        <v>42</v>
      </c>
      <c r="E355" s="279">
        <v>24</v>
      </c>
      <c r="F355" s="538">
        <f t="shared" si="5"/>
        <v>7</v>
      </c>
    </row>
    <row r="356" spans="1:6">
      <c r="A356" s="302">
        <v>344</v>
      </c>
      <c r="B356" s="758" t="s">
        <v>1494</v>
      </c>
      <c r="C356" s="764" t="s">
        <v>1495</v>
      </c>
      <c r="D356" s="279">
        <v>30</v>
      </c>
      <c r="E356" s="279">
        <v>42</v>
      </c>
      <c r="F356" s="538">
        <f t="shared" si="5"/>
        <v>8.75</v>
      </c>
    </row>
    <row r="357" spans="1:6">
      <c r="A357" s="302">
        <v>345</v>
      </c>
      <c r="B357" s="758" t="s">
        <v>1496</v>
      </c>
      <c r="C357" s="764" t="s">
        <v>1497</v>
      </c>
      <c r="D357" s="279">
        <v>12</v>
      </c>
      <c r="E357" s="279">
        <v>18</v>
      </c>
      <c r="F357" s="538">
        <f t="shared" si="5"/>
        <v>1.5</v>
      </c>
    </row>
    <row r="358" spans="1:6">
      <c r="A358" s="302">
        <v>346</v>
      </c>
      <c r="B358" s="758" t="s">
        <v>1498</v>
      </c>
      <c r="C358" s="764" t="s">
        <v>1499</v>
      </c>
      <c r="D358" s="279">
        <v>18</v>
      </c>
      <c r="E358" s="279">
        <v>24</v>
      </c>
      <c r="F358" s="538">
        <f t="shared" si="5"/>
        <v>3</v>
      </c>
    </row>
    <row r="359" spans="1:6">
      <c r="A359" s="302">
        <v>347</v>
      </c>
      <c r="B359" s="758" t="s">
        <v>1500</v>
      </c>
      <c r="C359" s="764" t="s">
        <v>1501</v>
      </c>
      <c r="D359" s="280">
        <v>24</v>
      </c>
      <c r="E359" s="280">
        <v>30</v>
      </c>
      <c r="F359" s="538">
        <f t="shared" si="5"/>
        <v>5</v>
      </c>
    </row>
    <row r="360" spans="1:6">
      <c r="A360" s="302">
        <v>348</v>
      </c>
      <c r="B360" s="758" t="s">
        <v>1502</v>
      </c>
      <c r="C360" s="764" t="s">
        <v>1503</v>
      </c>
      <c r="D360" s="280">
        <v>36</v>
      </c>
      <c r="E360" s="280">
        <v>48</v>
      </c>
      <c r="F360" s="538">
        <f t="shared" si="5"/>
        <v>12</v>
      </c>
    </row>
    <row r="361" spans="1:6">
      <c r="A361" s="302">
        <v>349</v>
      </c>
      <c r="B361" s="758" t="s">
        <v>1504</v>
      </c>
      <c r="C361" s="764" t="s">
        <v>1505</v>
      </c>
      <c r="D361" s="280">
        <v>48</v>
      </c>
      <c r="E361" s="280">
        <v>60</v>
      </c>
      <c r="F361" s="538">
        <f t="shared" si="5"/>
        <v>20</v>
      </c>
    </row>
    <row r="362" spans="1:6">
      <c r="A362" s="302">
        <v>350</v>
      </c>
      <c r="B362" s="758" t="s">
        <v>1506</v>
      </c>
      <c r="C362" s="764" t="s">
        <v>1507</v>
      </c>
      <c r="D362" s="279">
        <v>18</v>
      </c>
      <c r="E362" s="279">
        <v>24</v>
      </c>
      <c r="F362" s="538">
        <f t="shared" si="5"/>
        <v>3</v>
      </c>
    </row>
    <row r="363" spans="1:6">
      <c r="A363" s="302">
        <v>351</v>
      </c>
      <c r="B363" s="758" t="s">
        <v>1508</v>
      </c>
      <c r="C363" s="764" t="s">
        <v>1509</v>
      </c>
      <c r="D363" s="280">
        <v>24</v>
      </c>
      <c r="E363" s="280">
        <v>30</v>
      </c>
      <c r="F363" s="538">
        <f t="shared" si="5"/>
        <v>5</v>
      </c>
    </row>
    <row r="364" spans="1:6">
      <c r="A364" s="302">
        <v>352</v>
      </c>
      <c r="B364" s="758" t="s">
        <v>1510</v>
      </c>
      <c r="C364" s="764" t="s">
        <v>1511</v>
      </c>
      <c r="D364" s="280">
        <v>36</v>
      </c>
      <c r="E364" s="280">
        <v>48</v>
      </c>
      <c r="F364" s="538">
        <f t="shared" si="5"/>
        <v>12</v>
      </c>
    </row>
    <row r="365" spans="1:6">
      <c r="A365" s="302">
        <v>353</v>
      </c>
      <c r="B365" s="758" t="s">
        <v>1512</v>
      </c>
      <c r="C365" s="764" t="s">
        <v>1513</v>
      </c>
      <c r="D365" s="280">
        <v>48</v>
      </c>
      <c r="E365" s="280">
        <v>60</v>
      </c>
      <c r="F365" s="538">
        <f t="shared" si="5"/>
        <v>20</v>
      </c>
    </row>
    <row r="366" spans="1:6">
      <c r="A366" s="302">
        <v>354</v>
      </c>
      <c r="B366" s="758" t="s">
        <v>1514</v>
      </c>
      <c r="C366" s="764" t="s">
        <v>1515</v>
      </c>
      <c r="D366" s="279">
        <v>18</v>
      </c>
      <c r="E366" s="279">
        <v>24</v>
      </c>
      <c r="F366" s="538">
        <f t="shared" si="5"/>
        <v>3</v>
      </c>
    </row>
    <row r="367" spans="1:6">
      <c r="A367" s="302">
        <v>355</v>
      </c>
      <c r="B367" s="758" t="s">
        <v>1516</v>
      </c>
      <c r="C367" s="764" t="s">
        <v>1517</v>
      </c>
      <c r="D367" s="280">
        <v>24</v>
      </c>
      <c r="E367" s="280">
        <v>30</v>
      </c>
      <c r="F367" s="538">
        <f t="shared" si="5"/>
        <v>5</v>
      </c>
    </row>
    <row r="368" spans="1:6">
      <c r="A368" s="302">
        <v>356</v>
      </c>
      <c r="B368" s="758" t="s">
        <v>1518</v>
      </c>
      <c r="C368" s="764" t="s">
        <v>1519</v>
      </c>
      <c r="D368" s="280">
        <v>36</v>
      </c>
      <c r="E368" s="280">
        <v>48</v>
      </c>
      <c r="F368" s="538">
        <f t="shared" si="5"/>
        <v>12</v>
      </c>
    </row>
    <row r="369" spans="1:6">
      <c r="A369" s="302">
        <v>357</v>
      </c>
      <c r="B369" s="758" t="s">
        <v>1520</v>
      </c>
      <c r="C369" s="764" t="s">
        <v>1521</v>
      </c>
      <c r="D369" s="280">
        <v>48</v>
      </c>
      <c r="E369" s="280">
        <v>60</v>
      </c>
      <c r="F369" s="538">
        <f t="shared" si="5"/>
        <v>20</v>
      </c>
    </row>
    <row r="370" spans="1:6">
      <c r="A370" s="302">
        <v>358</v>
      </c>
      <c r="B370" s="771" t="s">
        <v>692</v>
      </c>
      <c r="C370" s="764" t="s">
        <v>1522</v>
      </c>
      <c r="D370" s="279">
        <v>30</v>
      </c>
      <c r="E370" s="279">
        <v>30</v>
      </c>
      <c r="F370" s="538">
        <f t="shared" si="5"/>
        <v>6.25</v>
      </c>
    </row>
    <row r="371" spans="1:6">
      <c r="A371" s="302">
        <v>359</v>
      </c>
      <c r="B371" s="771" t="s">
        <v>693</v>
      </c>
      <c r="C371" s="764" t="s">
        <v>1523</v>
      </c>
      <c r="D371" s="279">
        <v>36</v>
      </c>
      <c r="E371" s="279">
        <v>36</v>
      </c>
      <c r="F371" s="538">
        <f t="shared" si="5"/>
        <v>9</v>
      </c>
    </row>
    <row r="372" spans="1:6">
      <c r="A372" s="302">
        <v>360</v>
      </c>
      <c r="B372" s="771" t="s">
        <v>694</v>
      </c>
      <c r="C372" s="764" t="s">
        <v>1524</v>
      </c>
      <c r="D372" s="279">
        <v>48</v>
      </c>
      <c r="E372" s="279">
        <v>48</v>
      </c>
      <c r="F372" s="538">
        <f t="shared" si="5"/>
        <v>16</v>
      </c>
    </row>
    <row r="373" spans="1:6">
      <c r="A373" s="302">
        <v>361</v>
      </c>
      <c r="B373" s="758" t="s">
        <v>1525</v>
      </c>
      <c r="C373" s="764" t="s">
        <v>1526</v>
      </c>
      <c r="D373" s="279">
        <v>30</v>
      </c>
      <c r="E373" s="279">
        <v>18</v>
      </c>
      <c r="F373" s="538">
        <f t="shared" si="5"/>
        <v>3.75</v>
      </c>
    </row>
    <row r="374" spans="1:6">
      <c r="A374" s="302">
        <v>362</v>
      </c>
      <c r="B374" s="771" t="s">
        <v>695</v>
      </c>
      <c r="C374" s="764" t="s">
        <v>1527</v>
      </c>
      <c r="D374" s="279">
        <v>36</v>
      </c>
      <c r="E374" s="279">
        <v>24</v>
      </c>
      <c r="F374" s="538">
        <f t="shared" si="5"/>
        <v>6</v>
      </c>
    </row>
    <row r="375" spans="1:6">
      <c r="A375" s="302">
        <v>363</v>
      </c>
      <c r="B375" s="771" t="s">
        <v>696</v>
      </c>
      <c r="C375" s="764" t="s">
        <v>1528</v>
      </c>
      <c r="D375" s="279">
        <v>42</v>
      </c>
      <c r="E375" s="279">
        <v>30</v>
      </c>
      <c r="F375" s="538">
        <f t="shared" si="5"/>
        <v>8.75</v>
      </c>
    </row>
    <row r="376" spans="1:6">
      <c r="A376" s="302">
        <v>364</v>
      </c>
      <c r="B376" s="771" t="s">
        <v>1529</v>
      </c>
      <c r="C376" s="764" t="s">
        <v>1530</v>
      </c>
      <c r="D376" s="279">
        <v>12</v>
      </c>
      <c r="E376" s="279">
        <v>18</v>
      </c>
      <c r="F376" s="538">
        <f t="shared" si="5"/>
        <v>1.5</v>
      </c>
    </row>
    <row r="377" spans="1:6">
      <c r="A377" s="302">
        <v>365</v>
      </c>
      <c r="B377" s="771" t="s">
        <v>697</v>
      </c>
      <c r="C377" s="764" t="s">
        <v>1531</v>
      </c>
      <c r="D377" s="279">
        <v>24</v>
      </c>
      <c r="E377" s="279">
        <v>24</v>
      </c>
      <c r="F377" s="538">
        <f t="shared" si="5"/>
        <v>4</v>
      </c>
    </row>
    <row r="378" spans="1:6">
      <c r="A378" s="302">
        <v>366</v>
      </c>
      <c r="B378" s="771" t="s">
        <v>698</v>
      </c>
      <c r="C378" s="764" t="s">
        <v>1532</v>
      </c>
      <c r="D378" s="279">
        <v>30</v>
      </c>
      <c r="E378" s="279">
        <v>30</v>
      </c>
      <c r="F378" s="538">
        <f t="shared" si="5"/>
        <v>6.25</v>
      </c>
    </row>
    <row r="379" spans="1:6">
      <c r="A379" s="302">
        <v>367</v>
      </c>
      <c r="B379" s="771" t="s">
        <v>699</v>
      </c>
      <c r="C379" s="764" t="s">
        <v>1533</v>
      </c>
      <c r="D379" s="279">
        <v>36</v>
      </c>
      <c r="E379" s="279">
        <v>36</v>
      </c>
      <c r="F379" s="538">
        <f t="shared" si="5"/>
        <v>9</v>
      </c>
    </row>
    <row r="380" spans="1:6">
      <c r="A380" s="302">
        <v>368</v>
      </c>
      <c r="B380" s="771" t="s">
        <v>697</v>
      </c>
      <c r="C380" s="764" t="s">
        <v>1534</v>
      </c>
      <c r="D380" s="279">
        <v>24</v>
      </c>
      <c r="E380" s="279">
        <v>24</v>
      </c>
      <c r="F380" s="538">
        <f t="shared" si="5"/>
        <v>4</v>
      </c>
    </row>
    <row r="381" spans="1:6">
      <c r="A381" s="302">
        <v>369</v>
      </c>
      <c r="B381" s="771" t="s">
        <v>698</v>
      </c>
      <c r="C381" s="764" t="s">
        <v>1535</v>
      </c>
      <c r="D381" s="279">
        <v>30</v>
      </c>
      <c r="E381" s="279">
        <v>30</v>
      </c>
      <c r="F381" s="538">
        <f t="shared" si="5"/>
        <v>6.25</v>
      </c>
    </row>
    <row r="382" spans="1:6">
      <c r="A382" s="302">
        <v>370</v>
      </c>
      <c r="B382" s="771" t="s">
        <v>699</v>
      </c>
      <c r="C382" s="764" t="s">
        <v>1536</v>
      </c>
      <c r="D382" s="279">
        <v>36</v>
      </c>
      <c r="E382" s="279">
        <v>36</v>
      </c>
      <c r="F382" s="538">
        <f t="shared" si="5"/>
        <v>9</v>
      </c>
    </row>
    <row r="383" spans="1:6">
      <c r="A383" s="302">
        <v>371</v>
      </c>
      <c r="B383" s="771" t="s">
        <v>700</v>
      </c>
      <c r="C383" s="764" t="s">
        <v>1537</v>
      </c>
      <c r="D383" s="279">
        <v>24</v>
      </c>
      <c r="E383" s="279">
        <v>24</v>
      </c>
      <c r="F383" s="538">
        <f t="shared" si="5"/>
        <v>4</v>
      </c>
    </row>
    <row r="384" spans="1:6">
      <c r="A384" s="302">
        <v>372</v>
      </c>
      <c r="B384" s="758" t="s">
        <v>1538</v>
      </c>
      <c r="C384" s="764" t="s">
        <v>1539</v>
      </c>
      <c r="D384" s="280">
        <v>24</v>
      </c>
      <c r="E384" s="280">
        <v>30</v>
      </c>
      <c r="F384" s="538">
        <f t="shared" si="5"/>
        <v>5</v>
      </c>
    </row>
    <row r="385" spans="1:6">
      <c r="A385" s="302">
        <v>373</v>
      </c>
      <c r="B385" s="758" t="s">
        <v>1540</v>
      </c>
      <c r="C385" s="764" t="s">
        <v>1541</v>
      </c>
      <c r="D385" s="280">
        <v>36</v>
      </c>
      <c r="E385" s="280">
        <v>48</v>
      </c>
      <c r="F385" s="538">
        <f t="shared" si="5"/>
        <v>12</v>
      </c>
    </row>
    <row r="386" spans="1:6">
      <c r="A386" s="302">
        <v>374</v>
      </c>
      <c r="B386" s="758" t="s">
        <v>1542</v>
      </c>
      <c r="C386" s="764" t="s">
        <v>1543</v>
      </c>
      <c r="D386" s="280">
        <v>24</v>
      </c>
      <c r="E386" s="280">
        <v>30</v>
      </c>
      <c r="F386" s="538">
        <f t="shared" si="5"/>
        <v>5</v>
      </c>
    </row>
    <row r="387" spans="1:6">
      <c r="A387" s="302">
        <v>375</v>
      </c>
      <c r="B387" s="758" t="s">
        <v>1544</v>
      </c>
      <c r="C387" s="764" t="s">
        <v>1545</v>
      </c>
      <c r="D387" s="280">
        <v>36</v>
      </c>
      <c r="E387" s="280">
        <v>48</v>
      </c>
      <c r="F387" s="538">
        <f t="shared" si="5"/>
        <v>12</v>
      </c>
    </row>
    <row r="388" spans="1:6">
      <c r="A388" s="302">
        <v>376</v>
      </c>
      <c r="B388" s="758" t="s">
        <v>1546</v>
      </c>
      <c r="C388" s="764" t="s">
        <v>1547</v>
      </c>
      <c r="D388" s="280">
        <v>48</v>
      </c>
      <c r="E388" s="280">
        <v>60</v>
      </c>
      <c r="F388" s="538">
        <f t="shared" si="5"/>
        <v>20</v>
      </c>
    </row>
    <row r="389" spans="1:6">
      <c r="A389" s="302">
        <v>377</v>
      </c>
      <c r="B389" s="771" t="s">
        <v>1548</v>
      </c>
      <c r="C389" s="764" t="s">
        <v>1549</v>
      </c>
      <c r="D389" s="280">
        <v>18</v>
      </c>
      <c r="E389" s="280">
        <v>18</v>
      </c>
      <c r="F389" s="538">
        <f t="shared" ref="F389:F452" si="6">(D389*E389)/144</f>
        <v>2.25</v>
      </c>
    </row>
    <row r="390" spans="1:6">
      <c r="A390" s="302">
        <v>378</v>
      </c>
      <c r="B390" s="771" t="s">
        <v>701</v>
      </c>
      <c r="C390" s="764" t="s">
        <v>1550</v>
      </c>
      <c r="D390" s="279">
        <v>24</v>
      </c>
      <c r="E390" s="279">
        <v>24</v>
      </c>
      <c r="F390" s="538">
        <f t="shared" si="6"/>
        <v>4</v>
      </c>
    </row>
    <row r="391" spans="1:6">
      <c r="A391" s="302">
        <v>379</v>
      </c>
      <c r="B391" s="771" t="s">
        <v>702</v>
      </c>
      <c r="C391" s="764" t="s">
        <v>1551</v>
      </c>
      <c r="D391" s="279">
        <v>30</v>
      </c>
      <c r="E391" s="279">
        <v>30</v>
      </c>
      <c r="F391" s="538">
        <f t="shared" si="6"/>
        <v>6.25</v>
      </c>
    </row>
    <row r="392" spans="1:6">
      <c r="A392" s="302">
        <v>380</v>
      </c>
      <c r="B392" s="771" t="s">
        <v>703</v>
      </c>
      <c r="C392" s="764" t="s">
        <v>1552</v>
      </c>
      <c r="D392" s="279">
        <v>36</v>
      </c>
      <c r="E392" s="279">
        <v>36</v>
      </c>
      <c r="F392" s="538">
        <f t="shared" si="6"/>
        <v>9</v>
      </c>
    </row>
    <row r="393" spans="1:6">
      <c r="A393" s="302">
        <v>381</v>
      </c>
      <c r="B393" s="771" t="s">
        <v>704</v>
      </c>
      <c r="C393" s="764" t="s">
        <v>1553</v>
      </c>
      <c r="D393" s="279">
        <v>48</v>
      </c>
      <c r="E393" s="279">
        <v>48</v>
      </c>
      <c r="F393" s="538">
        <f t="shared" si="6"/>
        <v>16</v>
      </c>
    </row>
    <row r="394" spans="1:6">
      <c r="A394" s="302">
        <v>382</v>
      </c>
      <c r="B394" s="758" t="s">
        <v>1554</v>
      </c>
      <c r="C394" s="764" t="s">
        <v>1555</v>
      </c>
      <c r="D394" s="279">
        <v>30</v>
      </c>
      <c r="E394" s="279">
        <v>24</v>
      </c>
      <c r="F394" s="538">
        <f t="shared" si="6"/>
        <v>5</v>
      </c>
    </row>
    <row r="395" spans="1:6">
      <c r="A395" s="302">
        <v>383</v>
      </c>
      <c r="B395" s="758" t="s">
        <v>1556</v>
      </c>
      <c r="C395" s="764" t="s">
        <v>1557</v>
      </c>
      <c r="D395" s="279">
        <v>42</v>
      </c>
      <c r="E395" s="279">
        <v>24</v>
      </c>
      <c r="F395" s="538">
        <f t="shared" si="6"/>
        <v>7</v>
      </c>
    </row>
    <row r="396" spans="1:6">
      <c r="A396" s="302">
        <v>384</v>
      </c>
      <c r="B396" s="758" t="s">
        <v>1558</v>
      </c>
      <c r="C396" s="764" t="s">
        <v>1559</v>
      </c>
      <c r="D396" s="279">
        <v>48</v>
      </c>
      <c r="E396" s="279">
        <v>30</v>
      </c>
      <c r="F396" s="538">
        <f t="shared" si="6"/>
        <v>10</v>
      </c>
    </row>
    <row r="397" spans="1:6">
      <c r="A397" s="302">
        <v>385</v>
      </c>
      <c r="B397" s="758" t="s">
        <v>1560</v>
      </c>
      <c r="C397" s="764" t="s">
        <v>1561</v>
      </c>
      <c r="D397" s="279">
        <v>30</v>
      </c>
      <c r="E397" s="279">
        <v>24</v>
      </c>
      <c r="F397" s="538">
        <f t="shared" si="6"/>
        <v>5</v>
      </c>
    </row>
    <row r="398" spans="1:6">
      <c r="A398" s="302">
        <v>386</v>
      </c>
      <c r="B398" s="758" t="s">
        <v>1562</v>
      </c>
      <c r="C398" s="764" t="s">
        <v>1563</v>
      </c>
      <c r="D398" s="279">
        <v>42</v>
      </c>
      <c r="E398" s="279">
        <v>24</v>
      </c>
      <c r="F398" s="538">
        <f t="shared" si="6"/>
        <v>7</v>
      </c>
    </row>
    <row r="399" spans="1:6">
      <c r="A399" s="302">
        <v>387</v>
      </c>
      <c r="B399" s="758" t="s">
        <v>1564</v>
      </c>
      <c r="C399" s="764" t="s">
        <v>1565</v>
      </c>
      <c r="D399" s="279">
        <v>48</v>
      </c>
      <c r="E399" s="279">
        <v>30</v>
      </c>
      <c r="F399" s="538">
        <f t="shared" si="6"/>
        <v>10</v>
      </c>
    </row>
    <row r="400" spans="1:6">
      <c r="A400" s="302">
        <v>388</v>
      </c>
      <c r="B400" s="758" t="s">
        <v>1566</v>
      </c>
      <c r="C400" s="764" t="s">
        <v>1567</v>
      </c>
      <c r="D400" s="279">
        <v>30</v>
      </c>
      <c r="E400" s="279">
        <v>36</v>
      </c>
      <c r="F400" s="538">
        <f t="shared" si="6"/>
        <v>7.5</v>
      </c>
    </row>
    <row r="401" spans="1:6">
      <c r="A401" s="302">
        <v>389</v>
      </c>
      <c r="B401" s="758" t="s">
        <v>705</v>
      </c>
      <c r="C401" s="764" t="s">
        <v>1568</v>
      </c>
      <c r="D401" s="279">
        <v>30</v>
      </c>
      <c r="E401" s="279">
        <v>18</v>
      </c>
      <c r="F401" s="538">
        <f t="shared" si="6"/>
        <v>3.75</v>
      </c>
    </row>
    <row r="402" spans="1:6">
      <c r="A402" s="302">
        <v>390</v>
      </c>
      <c r="B402" s="758" t="s">
        <v>1569</v>
      </c>
      <c r="C402" s="764" t="s">
        <v>1570</v>
      </c>
      <c r="D402" s="279">
        <v>24</v>
      </c>
      <c r="E402" s="279">
        <v>12</v>
      </c>
      <c r="F402" s="538">
        <f t="shared" si="6"/>
        <v>2</v>
      </c>
    </row>
    <row r="403" spans="1:6">
      <c r="A403" s="302">
        <v>391</v>
      </c>
      <c r="B403" s="758" t="s">
        <v>1571</v>
      </c>
      <c r="C403" s="764" t="s">
        <v>1572</v>
      </c>
      <c r="D403" s="279">
        <v>30</v>
      </c>
      <c r="E403" s="279">
        <v>24</v>
      </c>
      <c r="F403" s="538">
        <f t="shared" si="6"/>
        <v>5</v>
      </c>
    </row>
    <row r="404" spans="1:6">
      <c r="A404" s="302">
        <v>392</v>
      </c>
      <c r="B404" s="758" t="s">
        <v>1573</v>
      </c>
      <c r="C404" s="764" t="s">
        <v>1574</v>
      </c>
      <c r="D404" s="279">
        <v>36</v>
      </c>
      <c r="E404" s="279">
        <v>12</v>
      </c>
      <c r="F404" s="538">
        <f t="shared" si="6"/>
        <v>3</v>
      </c>
    </row>
    <row r="405" spans="1:6">
      <c r="A405" s="302">
        <v>393</v>
      </c>
      <c r="B405" s="758" t="s">
        <v>1575</v>
      </c>
      <c r="C405" s="764" t="s">
        <v>1576</v>
      </c>
      <c r="D405" s="279">
        <v>54</v>
      </c>
      <c r="E405" s="279">
        <v>18</v>
      </c>
      <c r="F405" s="538">
        <f t="shared" si="6"/>
        <v>6.75</v>
      </c>
    </row>
    <row r="406" spans="1:6">
      <c r="A406" s="302">
        <v>394</v>
      </c>
      <c r="B406" s="758" t="s">
        <v>1577</v>
      </c>
      <c r="C406" s="764" t="s">
        <v>1578</v>
      </c>
      <c r="D406" s="279">
        <v>36</v>
      </c>
      <c r="E406" s="279">
        <v>12</v>
      </c>
      <c r="F406" s="538">
        <f t="shared" si="6"/>
        <v>3</v>
      </c>
    </row>
    <row r="407" spans="1:6">
      <c r="A407" s="302">
        <v>395</v>
      </c>
      <c r="B407" s="758" t="s">
        <v>1579</v>
      </c>
      <c r="C407" s="764" t="s">
        <v>1580</v>
      </c>
      <c r="D407" s="279">
        <v>54</v>
      </c>
      <c r="E407" s="279">
        <v>18</v>
      </c>
      <c r="F407" s="538">
        <f t="shared" si="6"/>
        <v>6.75</v>
      </c>
    </row>
    <row r="408" spans="1:6">
      <c r="A408" s="302">
        <v>396</v>
      </c>
      <c r="B408" s="758" t="s">
        <v>1581</v>
      </c>
      <c r="C408" s="764" t="s">
        <v>1582</v>
      </c>
      <c r="D408" s="279">
        <v>18</v>
      </c>
      <c r="E408" s="279">
        <v>24</v>
      </c>
      <c r="F408" s="538">
        <f t="shared" si="6"/>
        <v>3</v>
      </c>
    </row>
    <row r="409" spans="1:6">
      <c r="A409" s="302">
        <v>397</v>
      </c>
      <c r="B409" s="758" t="s">
        <v>1583</v>
      </c>
      <c r="C409" s="764" t="s">
        <v>1584</v>
      </c>
      <c r="D409" s="279">
        <v>24</v>
      </c>
      <c r="E409" s="279">
        <v>30</v>
      </c>
      <c r="F409" s="538">
        <f t="shared" si="6"/>
        <v>5</v>
      </c>
    </row>
    <row r="410" spans="1:6">
      <c r="A410" s="302">
        <v>398</v>
      </c>
      <c r="B410" s="758" t="s">
        <v>1585</v>
      </c>
      <c r="C410" s="764" t="s">
        <v>1586</v>
      </c>
      <c r="D410" s="279">
        <v>30</v>
      </c>
      <c r="E410" s="279">
        <v>36</v>
      </c>
      <c r="F410" s="538">
        <f t="shared" si="6"/>
        <v>7.5</v>
      </c>
    </row>
    <row r="411" spans="1:6">
      <c r="A411" s="302">
        <v>399</v>
      </c>
      <c r="B411" s="758" t="s">
        <v>1587</v>
      </c>
      <c r="C411" s="764" t="s">
        <v>1588</v>
      </c>
      <c r="D411" s="279">
        <v>36</v>
      </c>
      <c r="E411" s="279">
        <v>48</v>
      </c>
      <c r="F411" s="538">
        <f t="shared" si="6"/>
        <v>12</v>
      </c>
    </row>
    <row r="412" spans="1:6">
      <c r="A412" s="302">
        <v>400</v>
      </c>
      <c r="B412" s="758" t="s">
        <v>1589</v>
      </c>
      <c r="C412" s="764" t="s">
        <v>1590</v>
      </c>
      <c r="D412" s="279">
        <v>48</v>
      </c>
      <c r="E412" s="279">
        <v>60</v>
      </c>
      <c r="F412" s="538">
        <f t="shared" si="6"/>
        <v>20</v>
      </c>
    </row>
    <row r="413" spans="1:6">
      <c r="A413" s="302">
        <v>401</v>
      </c>
      <c r="B413" s="758" t="s">
        <v>1591</v>
      </c>
      <c r="C413" s="764" t="s">
        <v>1592</v>
      </c>
      <c r="D413" s="279">
        <v>18</v>
      </c>
      <c r="E413" s="279">
        <v>24</v>
      </c>
      <c r="F413" s="538">
        <f t="shared" si="6"/>
        <v>3</v>
      </c>
    </row>
    <row r="414" spans="1:6">
      <c r="A414" s="302">
        <v>402</v>
      </c>
      <c r="B414" s="758" t="s">
        <v>1593</v>
      </c>
      <c r="C414" s="764" t="s">
        <v>1594</v>
      </c>
      <c r="D414" s="279">
        <v>24</v>
      </c>
      <c r="E414" s="279">
        <v>30</v>
      </c>
      <c r="F414" s="538">
        <f t="shared" si="6"/>
        <v>5</v>
      </c>
    </row>
    <row r="415" spans="1:6">
      <c r="A415" s="302">
        <v>403</v>
      </c>
      <c r="B415" s="758" t="s">
        <v>1595</v>
      </c>
      <c r="C415" s="764" t="s">
        <v>1596</v>
      </c>
      <c r="D415" s="279">
        <v>30</v>
      </c>
      <c r="E415" s="279">
        <v>36</v>
      </c>
      <c r="F415" s="538">
        <f t="shared" si="6"/>
        <v>7.5</v>
      </c>
    </row>
    <row r="416" spans="1:6">
      <c r="A416" s="302">
        <v>404</v>
      </c>
      <c r="B416" s="758" t="s">
        <v>1597</v>
      </c>
      <c r="C416" s="764" t="s">
        <v>1598</v>
      </c>
      <c r="D416" s="279">
        <v>36</v>
      </c>
      <c r="E416" s="279">
        <v>48</v>
      </c>
      <c r="F416" s="538">
        <f t="shared" si="6"/>
        <v>12</v>
      </c>
    </row>
    <row r="417" spans="1:6">
      <c r="A417" s="302">
        <v>405</v>
      </c>
      <c r="B417" s="758" t="s">
        <v>1599</v>
      </c>
      <c r="C417" s="764" t="s">
        <v>1600</v>
      </c>
      <c r="D417" s="279">
        <v>48</v>
      </c>
      <c r="E417" s="279">
        <v>60</v>
      </c>
      <c r="F417" s="538">
        <f t="shared" si="6"/>
        <v>20</v>
      </c>
    </row>
    <row r="418" spans="1:6">
      <c r="A418" s="302">
        <v>406</v>
      </c>
      <c r="B418" s="758" t="s">
        <v>50</v>
      </c>
      <c r="C418" s="764" t="s">
        <v>1601</v>
      </c>
      <c r="D418" s="279">
        <v>30</v>
      </c>
      <c r="E418" s="279">
        <v>24</v>
      </c>
      <c r="F418" s="538">
        <f t="shared" si="6"/>
        <v>5</v>
      </c>
    </row>
    <row r="419" spans="1:6">
      <c r="A419" s="302">
        <v>407</v>
      </c>
      <c r="B419" s="771" t="s">
        <v>51</v>
      </c>
      <c r="C419" s="764" t="s">
        <v>1602</v>
      </c>
      <c r="D419" s="279">
        <v>36</v>
      </c>
      <c r="E419" s="279">
        <v>30</v>
      </c>
      <c r="F419" s="538">
        <f t="shared" si="6"/>
        <v>7.5</v>
      </c>
    </row>
    <row r="420" spans="1:6">
      <c r="A420" s="302">
        <v>408</v>
      </c>
      <c r="B420" s="771" t="s">
        <v>52</v>
      </c>
      <c r="C420" s="764" t="s">
        <v>1603</v>
      </c>
      <c r="D420" s="279">
        <v>30</v>
      </c>
      <c r="E420" s="279">
        <v>24</v>
      </c>
      <c r="F420" s="538">
        <f t="shared" si="6"/>
        <v>5</v>
      </c>
    </row>
    <row r="421" spans="1:6">
      <c r="A421" s="302">
        <v>409</v>
      </c>
      <c r="B421" s="771" t="s">
        <v>53</v>
      </c>
      <c r="C421" s="764" t="s">
        <v>1604</v>
      </c>
      <c r="D421" s="279">
        <v>36</v>
      </c>
      <c r="E421" s="279">
        <v>30</v>
      </c>
      <c r="F421" s="538">
        <f t="shared" si="6"/>
        <v>7.5</v>
      </c>
    </row>
    <row r="422" spans="1:6">
      <c r="A422" s="302">
        <v>410</v>
      </c>
      <c r="B422" s="758" t="s">
        <v>1605</v>
      </c>
      <c r="C422" s="764" t="s">
        <v>1606</v>
      </c>
      <c r="D422" s="279">
        <v>30</v>
      </c>
      <c r="E422" s="279">
        <v>24</v>
      </c>
      <c r="F422" s="538">
        <f t="shared" si="6"/>
        <v>5</v>
      </c>
    </row>
    <row r="423" spans="1:6">
      <c r="A423" s="302">
        <v>411</v>
      </c>
      <c r="B423" s="758" t="s">
        <v>1607</v>
      </c>
      <c r="C423" s="764" t="s">
        <v>1608</v>
      </c>
      <c r="D423" s="279">
        <v>48</v>
      </c>
      <c r="E423" s="279">
        <v>24</v>
      </c>
      <c r="F423" s="538">
        <f t="shared" si="6"/>
        <v>8</v>
      </c>
    </row>
    <row r="424" spans="1:6">
      <c r="A424" s="302">
        <v>412</v>
      </c>
      <c r="B424" s="758" t="s">
        <v>1609</v>
      </c>
      <c r="C424" s="764" t="s">
        <v>1610</v>
      </c>
      <c r="D424" s="279">
        <v>60</v>
      </c>
      <c r="E424" s="279">
        <v>24</v>
      </c>
      <c r="F424" s="538">
        <f t="shared" si="6"/>
        <v>10</v>
      </c>
    </row>
    <row r="425" spans="1:6">
      <c r="A425" s="302">
        <v>413</v>
      </c>
      <c r="B425" s="758" t="s">
        <v>1611</v>
      </c>
      <c r="C425" s="764" t="s">
        <v>1612</v>
      </c>
      <c r="D425" s="279">
        <v>30</v>
      </c>
      <c r="E425" s="279">
        <v>30</v>
      </c>
      <c r="F425" s="538">
        <f t="shared" si="6"/>
        <v>6.25</v>
      </c>
    </row>
    <row r="426" spans="1:6">
      <c r="A426" s="302">
        <v>414</v>
      </c>
      <c r="B426" s="758" t="s">
        <v>1613</v>
      </c>
      <c r="C426" s="764" t="s">
        <v>1614</v>
      </c>
      <c r="D426" s="279">
        <v>24</v>
      </c>
      <c r="E426" s="279">
        <v>30</v>
      </c>
      <c r="F426" s="538">
        <f t="shared" si="6"/>
        <v>5</v>
      </c>
    </row>
    <row r="427" spans="1:6">
      <c r="A427" s="302">
        <v>415</v>
      </c>
      <c r="B427" s="758" t="s">
        <v>1615</v>
      </c>
      <c r="C427" s="764" t="s">
        <v>1616</v>
      </c>
      <c r="D427" s="279">
        <v>30</v>
      </c>
      <c r="E427" s="279">
        <v>36</v>
      </c>
      <c r="F427" s="538">
        <f t="shared" si="6"/>
        <v>7.5</v>
      </c>
    </row>
    <row r="428" spans="1:6">
      <c r="A428" s="302">
        <v>416</v>
      </c>
      <c r="B428" s="758" t="s">
        <v>1617</v>
      </c>
      <c r="C428" s="764" t="s">
        <v>1618</v>
      </c>
      <c r="D428" s="279">
        <v>24</v>
      </c>
      <c r="E428" s="279">
        <v>30</v>
      </c>
      <c r="F428" s="538">
        <f t="shared" si="6"/>
        <v>5</v>
      </c>
    </row>
    <row r="429" spans="1:6">
      <c r="A429" s="302">
        <v>417</v>
      </c>
      <c r="B429" s="758" t="s">
        <v>1619</v>
      </c>
      <c r="C429" s="764" t="s">
        <v>1620</v>
      </c>
      <c r="D429" s="279">
        <v>30</v>
      </c>
      <c r="E429" s="279">
        <v>36</v>
      </c>
      <c r="F429" s="538">
        <f t="shared" si="6"/>
        <v>7.5</v>
      </c>
    </row>
    <row r="430" spans="1:6">
      <c r="A430" s="302">
        <v>418</v>
      </c>
      <c r="B430" s="758" t="s">
        <v>1</v>
      </c>
      <c r="C430" s="764" t="s">
        <v>1621</v>
      </c>
      <c r="D430" s="279">
        <v>12</v>
      </c>
      <c r="E430" s="279">
        <v>18</v>
      </c>
      <c r="F430" s="538">
        <f t="shared" si="6"/>
        <v>1.5</v>
      </c>
    </row>
    <row r="431" spans="1:6">
      <c r="A431" s="302">
        <v>419</v>
      </c>
      <c r="B431" s="758" t="s">
        <v>2</v>
      </c>
      <c r="C431" s="764" t="s">
        <v>1622</v>
      </c>
      <c r="D431" s="279">
        <v>12</v>
      </c>
      <c r="E431" s="279">
        <v>18</v>
      </c>
      <c r="F431" s="538">
        <f t="shared" si="6"/>
        <v>1.5</v>
      </c>
    </row>
    <row r="432" spans="1:6">
      <c r="A432" s="302">
        <v>420</v>
      </c>
      <c r="B432" s="758" t="s">
        <v>1623</v>
      </c>
      <c r="C432" s="764" t="s">
        <v>1624</v>
      </c>
      <c r="D432" s="279">
        <v>12</v>
      </c>
      <c r="E432" s="279">
        <v>18</v>
      </c>
      <c r="F432" s="538">
        <f t="shared" si="6"/>
        <v>1.5</v>
      </c>
    </row>
    <row r="433" spans="1:6">
      <c r="A433" s="302">
        <v>421</v>
      </c>
      <c r="B433" s="758" t="s">
        <v>1625</v>
      </c>
      <c r="C433" s="764" t="s">
        <v>1626</v>
      </c>
      <c r="D433" s="279">
        <v>12</v>
      </c>
      <c r="E433" s="279">
        <v>18</v>
      </c>
      <c r="F433" s="538">
        <f t="shared" si="6"/>
        <v>1.5</v>
      </c>
    </row>
    <row r="434" spans="1:6">
      <c r="A434" s="302">
        <v>422</v>
      </c>
      <c r="B434" s="758" t="s">
        <v>5</v>
      </c>
      <c r="C434" s="764" t="s">
        <v>1627</v>
      </c>
      <c r="D434" s="279">
        <v>12</v>
      </c>
      <c r="E434" s="279">
        <v>18</v>
      </c>
      <c r="F434" s="538">
        <f t="shared" si="6"/>
        <v>1.5</v>
      </c>
    </row>
    <row r="435" spans="1:6">
      <c r="A435" s="302">
        <v>423</v>
      </c>
      <c r="B435" s="771" t="s">
        <v>54</v>
      </c>
      <c r="C435" s="764" t="s">
        <v>1628</v>
      </c>
      <c r="D435" s="279">
        <v>12</v>
      </c>
      <c r="E435" s="279">
        <v>18</v>
      </c>
      <c r="F435" s="538">
        <f t="shared" si="6"/>
        <v>1.5</v>
      </c>
    </row>
    <row r="436" spans="1:6">
      <c r="A436" s="302">
        <v>424</v>
      </c>
      <c r="B436" s="771" t="s">
        <v>55</v>
      </c>
      <c r="C436" s="764" t="s">
        <v>1629</v>
      </c>
      <c r="D436" s="279">
        <v>18</v>
      </c>
      <c r="E436" s="279">
        <v>24</v>
      </c>
      <c r="F436" s="538">
        <f t="shared" si="6"/>
        <v>3</v>
      </c>
    </row>
    <row r="437" spans="1:6">
      <c r="A437" s="302">
        <v>425</v>
      </c>
      <c r="B437" s="758" t="s">
        <v>6</v>
      </c>
      <c r="C437" s="764" t="s">
        <v>1630</v>
      </c>
      <c r="D437" s="279">
        <v>12</v>
      </c>
      <c r="E437" s="279">
        <v>18</v>
      </c>
      <c r="F437" s="538">
        <f t="shared" si="6"/>
        <v>1.5</v>
      </c>
    </row>
    <row r="438" spans="1:6">
      <c r="A438" s="302">
        <v>426</v>
      </c>
      <c r="B438" s="758" t="s">
        <v>1631</v>
      </c>
      <c r="C438" s="764" t="s">
        <v>1632</v>
      </c>
      <c r="D438" s="279">
        <v>12</v>
      </c>
      <c r="E438" s="279">
        <v>18</v>
      </c>
      <c r="F438" s="538">
        <f t="shared" si="6"/>
        <v>1.5</v>
      </c>
    </row>
    <row r="439" spans="1:6">
      <c r="A439" s="302">
        <v>427</v>
      </c>
      <c r="B439" s="758" t="s">
        <v>1633</v>
      </c>
      <c r="C439" s="764" t="s">
        <v>1634</v>
      </c>
      <c r="D439" s="279">
        <v>12</v>
      </c>
      <c r="E439" s="279">
        <v>18</v>
      </c>
      <c r="F439" s="538">
        <f t="shared" si="6"/>
        <v>1.5</v>
      </c>
    </row>
    <row r="440" spans="1:6">
      <c r="A440" s="302">
        <v>428</v>
      </c>
      <c r="B440" s="758" t="s">
        <v>7</v>
      </c>
      <c r="C440" s="764" t="s">
        <v>1635</v>
      </c>
      <c r="D440" s="279">
        <v>12</v>
      </c>
      <c r="E440" s="279">
        <v>18</v>
      </c>
      <c r="F440" s="538">
        <f t="shared" si="6"/>
        <v>1.5</v>
      </c>
    </row>
    <row r="441" spans="1:6">
      <c r="A441" s="302">
        <v>429</v>
      </c>
      <c r="B441" s="758" t="s">
        <v>1636</v>
      </c>
      <c r="C441" s="764" t="s">
        <v>1637</v>
      </c>
      <c r="D441" s="279">
        <v>18</v>
      </c>
      <c r="E441" s="279">
        <v>9</v>
      </c>
      <c r="F441" s="538">
        <f t="shared" si="6"/>
        <v>1.125</v>
      </c>
    </row>
    <row r="442" spans="1:6">
      <c r="A442" s="302">
        <v>430</v>
      </c>
      <c r="B442" s="758" t="s">
        <v>1638</v>
      </c>
      <c r="C442" s="764" t="s">
        <v>1639</v>
      </c>
      <c r="D442" s="279">
        <v>12</v>
      </c>
      <c r="E442" s="279">
        <v>18</v>
      </c>
      <c r="F442" s="538">
        <f t="shared" si="6"/>
        <v>1.5</v>
      </c>
    </row>
    <row r="443" spans="1:6">
      <c r="A443" s="302">
        <v>431</v>
      </c>
      <c r="B443" s="758" t="s">
        <v>1640</v>
      </c>
      <c r="C443" s="764" t="s">
        <v>1641</v>
      </c>
      <c r="D443" s="279">
        <v>12</v>
      </c>
      <c r="E443" s="279">
        <v>18</v>
      </c>
      <c r="F443" s="538">
        <f t="shared" si="6"/>
        <v>1.5</v>
      </c>
    </row>
    <row r="444" spans="1:6">
      <c r="A444" s="302">
        <v>432</v>
      </c>
      <c r="B444" s="758" t="s">
        <v>1642</v>
      </c>
      <c r="C444" s="764" t="s">
        <v>1643</v>
      </c>
      <c r="D444" s="279">
        <v>24</v>
      </c>
      <c r="E444" s="279">
        <v>18</v>
      </c>
      <c r="F444" s="538">
        <f t="shared" si="6"/>
        <v>3</v>
      </c>
    </row>
    <row r="445" spans="1:6">
      <c r="A445" s="302">
        <v>433</v>
      </c>
      <c r="B445" s="758" t="s">
        <v>1644</v>
      </c>
      <c r="C445" s="764" t="s">
        <v>1645</v>
      </c>
      <c r="D445" s="279">
        <v>12</v>
      </c>
      <c r="E445" s="279">
        <v>18</v>
      </c>
      <c r="F445" s="538">
        <f t="shared" si="6"/>
        <v>1.5</v>
      </c>
    </row>
    <row r="446" spans="1:6">
      <c r="A446" s="302">
        <v>434</v>
      </c>
      <c r="B446" s="758" t="s">
        <v>1646</v>
      </c>
      <c r="C446" s="764" t="s">
        <v>1647</v>
      </c>
      <c r="D446" s="279">
        <v>12</v>
      </c>
      <c r="E446" s="279">
        <v>18</v>
      </c>
      <c r="F446" s="538">
        <f t="shared" si="6"/>
        <v>1.5</v>
      </c>
    </row>
    <row r="447" spans="1:6">
      <c r="A447" s="302">
        <v>435</v>
      </c>
      <c r="B447" s="758" t="s">
        <v>1648</v>
      </c>
      <c r="C447" s="764" t="s">
        <v>1649</v>
      </c>
      <c r="D447" s="279">
        <v>12</v>
      </c>
      <c r="E447" s="279">
        <v>18</v>
      </c>
      <c r="F447" s="538">
        <f t="shared" si="6"/>
        <v>1.5</v>
      </c>
    </row>
    <row r="448" spans="1:6">
      <c r="A448" s="302">
        <v>436</v>
      </c>
      <c r="B448" s="758" t="s">
        <v>1650</v>
      </c>
      <c r="C448" s="764" t="s">
        <v>1651</v>
      </c>
      <c r="D448" s="279">
        <v>12</v>
      </c>
      <c r="E448" s="279">
        <v>18</v>
      </c>
      <c r="F448" s="538">
        <f t="shared" si="6"/>
        <v>1.5</v>
      </c>
    </row>
    <row r="449" spans="1:6">
      <c r="A449" s="302">
        <v>437</v>
      </c>
      <c r="B449" s="758" t="s">
        <v>1652</v>
      </c>
      <c r="C449" s="764" t="s">
        <v>1653</v>
      </c>
      <c r="D449" s="279">
        <v>12</v>
      </c>
      <c r="E449" s="279">
        <v>18</v>
      </c>
      <c r="F449" s="538">
        <f t="shared" si="6"/>
        <v>1.5</v>
      </c>
    </row>
    <row r="450" spans="1:6">
      <c r="A450" s="302">
        <v>438</v>
      </c>
      <c r="B450" s="758" t="s">
        <v>1654</v>
      </c>
      <c r="C450" s="764" t="s">
        <v>1634</v>
      </c>
      <c r="D450" s="279">
        <v>12</v>
      </c>
      <c r="E450" s="279">
        <v>18</v>
      </c>
      <c r="F450" s="538">
        <f t="shared" si="6"/>
        <v>1.5</v>
      </c>
    </row>
    <row r="451" spans="1:6">
      <c r="A451" s="302">
        <v>439</v>
      </c>
      <c r="B451" s="758" t="s">
        <v>1655</v>
      </c>
      <c r="C451" s="764" t="s">
        <v>1656</v>
      </c>
      <c r="D451" s="279">
        <v>12</v>
      </c>
      <c r="E451" s="279">
        <v>30</v>
      </c>
      <c r="F451" s="538">
        <f t="shared" si="6"/>
        <v>2.5</v>
      </c>
    </row>
    <row r="452" spans="1:6">
      <c r="A452" s="302">
        <v>440</v>
      </c>
      <c r="B452" s="758" t="s">
        <v>1657</v>
      </c>
      <c r="C452" s="764" t="s">
        <v>1658</v>
      </c>
      <c r="D452" s="279">
        <v>12</v>
      </c>
      <c r="E452" s="279">
        <v>18</v>
      </c>
      <c r="F452" s="538">
        <f t="shared" si="6"/>
        <v>1.5</v>
      </c>
    </row>
    <row r="453" spans="1:6">
      <c r="A453" s="302">
        <v>441</v>
      </c>
      <c r="B453" s="758" t="s">
        <v>1659</v>
      </c>
      <c r="C453" s="764" t="s">
        <v>1660</v>
      </c>
      <c r="D453" s="279">
        <v>18</v>
      </c>
      <c r="E453" s="279">
        <v>24</v>
      </c>
      <c r="F453" s="538">
        <f t="shared" ref="F453:F516" si="7">(D453*E453)/144</f>
        <v>3</v>
      </c>
    </row>
    <row r="454" spans="1:6">
      <c r="A454" s="302">
        <v>442</v>
      </c>
      <c r="B454" s="758" t="s">
        <v>1661</v>
      </c>
      <c r="C454" s="764" t="s">
        <v>1662</v>
      </c>
      <c r="D454" s="279">
        <v>12</v>
      </c>
      <c r="E454" s="279">
        <v>18</v>
      </c>
      <c r="F454" s="538">
        <f t="shared" si="7"/>
        <v>1.5</v>
      </c>
    </row>
    <row r="455" spans="1:6">
      <c r="A455" s="302">
        <v>443</v>
      </c>
      <c r="B455" s="774" t="s">
        <v>1663</v>
      </c>
      <c r="C455" s="285" t="s">
        <v>1664</v>
      </c>
      <c r="D455" s="282">
        <v>24</v>
      </c>
      <c r="E455" s="282">
        <v>18</v>
      </c>
      <c r="F455" s="538">
        <f t="shared" si="7"/>
        <v>3</v>
      </c>
    </row>
    <row r="456" spans="1:6">
      <c r="A456" s="302">
        <v>444</v>
      </c>
      <c r="B456" s="774" t="s">
        <v>1665</v>
      </c>
      <c r="C456" s="285" t="s">
        <v>1664</v>
      </c>
      <c r="D456" s="282">
        <v>12</v>
      </c>
      <c r="E456" s="282">
        <v>30</v>
      </c>
      <c r="F456" s="538">
        <f t="shared" si="7"/>
        <v>2.5</v>
      </c>
    </row>
    <row r="457" spans="1:6">
      <c r="A457" s="302">
        <v>445</v>
      </c>
      <c r="B457" s="774" t="s">
        <v>1666</v>
      </c>
      <c r="C457" s="285" t="s">
        <v>1667</v>
      </c>
      <c r="D457" s="282">
        <v>12</v>
      </c>
      <c r="E457" s="282">
        <v>6</v>
      </c>
      <c r="F457" s="538">
        <f t="shared" si="7"/>
        <v>0.5</v>
      </c>
    </row>
    <row r="458" spans="1:6">
      <c r="A458" s="302">
        <v>446</v>
      </c>
      <c r="B458" s="774" t="s">
        <v>1668</v>
      </c>
      <c r="C458" s="285" t="s">
        <v>1669</v>
      </c>
      <c r="D458" s="282">
        <v>12</v>
      </c>
      <c r="E458" s="282">
        <v>6</v>
      </c>
      <c r="F458" s="538">
        <f t="shared" si="7"/>
        <v>0.5</v>
      </c>
    </row>
    <row r="459" spans="1:6">
      <c r="A459" s="302">
        <v>447</v>
      </c>
      <c r="B459" s="774" t="s">
        <v>1670</v>
      </c>
      <c r="C459" s="764" t="s">
        <v>1671</v>
      </c>
      <c r="D459" s="282">
        <v>12</v>
      </c>
      <c r="E459" s="282">
        <v>6</v>
      </c>
      <c r="F459" s="538">
        <f t="shared" si="7"/>
        <v>0.5</v>
      </c>
    </row>
    <row r="460" spans="1:6">
      <c r="A460" s="302">
        <v>448</v>
      </c>
      <c r="B460" s="774" t="s">
        <v>1672</v>
      </c>
      <c r="C460" s="764" t="s">
        <v>1673</v>
      </c>
      <c r="D460" s="282">
        <v>12</v>
      </c>
      <c r="E460" s="282">
        <v>6</v>
      </c>
      <c r="F460" s="538">
        <f t="shared" si="7"/>
        <v>0.5</v>
      </c>
    </row>
    <row r="461" spans="1:6">
      <c r="A461" s="302">
        <v>449</v>
      </c>
      <c r="B461" s="774" t="s">
        <v>1674</v>
      </c>
      <c r="C461" s="285" t="s">
        <v>1675</v>
      </c>
      <c r="D461" s="282">
        <v>12</v>
      </c>
      <c r="E461" s="282">
        <v>6</v>
      </c>
      <c r="F461" s="538">
        <f t="shared" si="7"/>
        <v>0.5</v>
      </c>
    </row>
    <row r="462" spans="1:6">
      <c r="A462" s="302">
        <v>450</v>
      </c>
      <c r="B462" s="758" t="s">
        <v>1676</v>
      </c>
      <c r="C462" s="764" t="s">
        <v>1677</v>
      </c>
      <c r="D462" s="279">
        <v>18</v>
      </c>
      <c r="E462" s="279">
        <v>24</v>
      </c>
      <c r="F462" s="538">
        <f t="shared" si="7"/>
        <v>3</v>
      </c>
    </row>
    <row r="463" spans="1:6">
      <c r="A463" s="302">
        <v>451</v>
      </c>
      <c r="B463" s="758" t="s">
        <v>1678</v>
      </c>
      <c r="C463" s="764" t="s">
        <v>1679</v>
      </c>
      <c r="D463" s="279">
        <v>24</v>
      </c>
      <c r="E463" s="279">
        <v>30</v>
      </c>
      <c r="F463" s="538">
        <f t="shared" si="7"/>
        <v>5</v>
      </c>
    </row>
    <row r="464" spans="1:6">
      <c r="A464" s="302">
        <v>452</v>
      </c>
      <c r="B464" s="775" t="s">
        <v>56</v>
      </c>
      <c r="C464" s="768" t="s">
        <v>57</v>
      </c>
      <c r="D464" s="283">
        <v>18</v>
      </c>
      <c r="E464" s="283">
        <v>24</v>
      </c>
      <c r="F464" s="538">
        <f t="shared" si="7"/>
        <v>3</v>
      </c>
    </row>
    <row r="465" spans="1:6">
      <c r="A465" s="302">
        <v>453</v>
      </c>
      <c r="B465" s="774" t="s">
        <v>1680</v>
      </c>
      <c r="C465" s="285" t="s">
        <v>1681</v>
      </c>
      <c r="D465" s="282">
        <v>24</v>
      </c>
      <c r="E465" s="282">
        <v>30</v>
      </c>
      <c r="F465" s="538">
        <f t="shared" si="7"/>
        <v>5</v>
      </c>
    </row>
    <row r="466" spans="1:6">
      <c r="A466" s="302">
        <v>454</v>
      </c>
      <c r="B466" s="774" t="s">
        <v>1682</v>
      </c>
      <c r="C466" s="285" t="s">
        <v>1683</v>
      </c>
      <c r="D466" s="282">
        <v>36</v>
      </c>
      <c r="E466" s="282">
        <v>48</v>
      </c>
      <c r="F466" s="538">
        <f t="shared" si="7"/>
        <v>12</v>
      </c>
    </row>
    <row r="467" spans="1:6">
      <c r="A467" s="302">
        <v>455</v>
      </c>
      <c r="B467" s="774" t="s">
        <v>1684</v>
      </c>
      <c r="C467" s="285" t="s">
        <v>1685</v>
      </c>
      <c r="D467" s="282">
        <v>48</v>
      </c>
      <c r="E467" s="282">
        <v>60</v>
      </c>
      <c r="F467" s="538">
        <f t="shared" si="7"/>
        <v>20</v>
      </c>
    </row>
    <row r="468" spans="1:6">
      <c r="A468" s="302">
        <v>456</v>
      </c>
      <c r="B468" s="774" t="s">
        <v>1686</v>
      </c>
      <c r="C468" s="285" t="s">
        <v>1687</v>
      </c>
      <c r="D468" s="282">
        <v>24</v>
      </c>
      <c r="E468" s="282">
        <v>30</v>
      </c>
      <c r="F468" s="538">
        <f t="shared" si="7"/>
        <v>5</v>
      </c>
    </row>
    <row r="469" spans="1:6">
      <c r="A469" s="302">
        <v>457</v>
      </c>
      <c r="B469" s="774" t="s">
        <v>1688</v>
      </c>
      <c r="C469" s="285" t="s">
        <v>1689</v>
      </c>
      <c r="D469" s="282">
        <v>36</v>
      </c>
      <c r="E469" s="282">
        <v>48</v>
      </c>
      <c r="F469" s="538">
        <f t="shared" si="7"/>
        <v>12</v>
      </c>
    </row>
    <row r="470" spans="1:6">
      <c r="A470" s="302">
        <v>458</v>
      </c>
      <c r="B470" s="774" t="s">
        <v>1690</v>
      </c>
      <c r="C470" s="285" t="s">
        <v>1691</v>
      </c>
      <c r="D470" s="282">
        <v>48</v>
      </c>
      <c r="E470" s="282">
        <v>60</v>
      </c>
      <c r="F470" s="538">
        <f t="shared" si="7"/>
        <v>20</v>
      </c>
    </row>
    <row r="471" spans="1:6">
      <c r="A471" s="302">
        <v>459</v>
      </c>
      <c r="B471" s="774" t="s">
        <v>1692</v>
      </c>
      <c r="C471" s="285" t="s">
        <v>1693</v>
      </c>
      <c r="D471" s="282">
        <v>12</v>
      </c>
      <c r="E471" s="282">
        <v>12</v>
      </c>
      <c r="F471" s="538">
        <f t="shared" si="7"/>
        <v>1</v>
      </c>
    </row>
    <row r="472" spans="1:6">
      <c r="A472" s="302">
        <v>460</v>
      </c>
      <c r="B472" s="774" t="s">
        <v>1694</v>
      </c>
      <c r="C472" s="285" t="s">
        <v>1695</v>
      </c>
      <c r="D472" s="282">
        <v>24</v>
      </c>
      <c r="E472" s="282">
        <v>24</v>
      </c>
      <c r="F472" s="538">
        <f t="shared" si="7"/>
        <v>4</v>
      </c>
    </row>
    <row r="473" spans="1:6">
      <c r="A473" s="302">
        <v>461</v>
      </c>
      <c r="B473" s="774" t="s">
        <v>1696</v>
      </c>
      <c r="C473" s="285" t="s">
        <v>1697</v>
      </c>
      <c r="D473" s="282">
        <v>30</v>
      </c>
      <c r="E473" s="282">
        <v>30</v>
      </c>
      <c r="F473" s="538">
        <f t="shared" si="7"/>
        <v>6.25</v>
      </c>
    </row>
    <row r="474" spans="1:6">
      <c r="A474" s="302">
        <v>462</v>
      </c>
      <c r="B474" s="774" t="s">
        <v>1698</v>
      </c>
      <c r="C474" s="285" t="s">
        <v>1699</v>
      </c>
      <c r="D474" s="282">
        <v>36</v>
      </c>
      <c r="E474" s="282">
        <v>36</v>
      </c>
      <c r="F474" s="538">
        <f t="shared" si="7"/>
        <v>9</v>
      </c>
    </row>
    <row r="475" spans="1:6">
      <c r="A475" s="302">
        <v>463</v>
      </c>
      <c r="B475" s="774" t="s">
        <v>1700</v>
      </c>
      <c r="C475" s="285" t="s">
        <v>1701</v>
      </c>
      <c r="D475" s="282">
        <v>48</v>
      </c>
      <c r="E475" s="282">
        <v>48</v>
      </c>
      <c r="F475" s="538">
        <f t="shared" si="7"/>
        <v>16</v>
      </c>
    </row>
    <row r="476" spans="1:6">
      <c r="A476" s="302">
        <v>464</v>
      </c>
      <c r="B476" s="774" t="s">
        <v>1702</v>
      </c>
      <c r="C476" s="285" t="s">
        <v>1703</v>
      </c>
      <c r="D476" s="282">
        <v>18</v>
      </c>
      <c r="E476" s="282">
        <v>24</v>
      </c>
      <c r="F476" s="538">
        <f t="shared" si="7"/>
        <v>3</v>
      </c>
    </row>
    <row r="477" spans="1:6">
      <c r="A477" s="302">
        <v>465</v>
      </c>
      <c r="B477" s="774" t="s">
        <v>1704</v>
      </c>
      <c r="C477" s="285" t="s">
        <v>1705</v>
      </c>
      <c r="D477" s="282">
        <v>24</v>
      </c>
      <c r="E477" s="282">
        <v>30</v>
      </c>
      <c r="F477" s="538">
        <f t="shared" si="7"/>
        <v>5</v>
      </c>
    </row>
    <row r="478" spans="1:6">
      <c r="A478" s="302">
        <v>466</v>
      </c>
      <c r="B478" s="774" t="s">
        <v>1706</v>
      </c>
      <c r="C478" s="285" t="s">
        <v>1707</v>
      </c>
      <c r="D478" s="282">
        <v>36</v>
      </c>
      <c r="E478" s="282">
        <v>36</v>
      </c>
      <c r="F478" s="538">
        <f t="shared" si="7"/>
        <v>9</v>
      </c>
    </row>
    <row r="479" spans="1:6">
      <c r="A479" s="302">
        <v>467</v>
      </c>
      <c r="B479" s="774" t="s">
        <v>1708</v>
      </c>
      <c r="C479" s="285" t="s">
        <v>1709</v>
      </c>
      <c r="D479" s="282">
        <v>48</v>
      </c>
      <c r="E479" s="282">
        <v>48</v>
      </c>
      <c r="F479" s="538">
        <f t="shared" si="7"/>
        <v>16</v>
      </c>
    </row>
    <row r="480" spans="1:6">
      <c r="A480" s="302">
        <v>468</v>
      </c>
      <c r="B480" s="774" t="s">
        <v>1710</v>
      </c>
      <c r="C480" s="285" t="s">
        <v>1711</v>
      </c>
      <c r="D480" s="282">
        <v>12</v>
      </c>
      <c r="E480" s="282">
        <v>9</v>
      </c>
      <c r="F480" s="538">
        <f t="shared" si="7"/>
        <v>0.75</v>
      </c>
    </row>
    <row r="481" spans="1:6">
      <c r="A481" s="302">
        <v>469</v>
      </c>
      <c r="B481" s="774" t="s">
        <v>1712</v>
      </c>
      <c r="C481" s="285" t="s">
        <v>1713</v>
      </c>
      <c r="D481" s="282">
        <v>24</v>
      </c>
      <c r="E481" s="282">
        <v>18</v>
      </c>
      <c r="F481" s="538">
        <f t="shared" si="7"/>
        <v>3</v>
      </c>
    </row>
    <row r="482" spans="1:6">
      <c r="A482" s="302">
        <v>470</v>
      </c>
      <c r="B482" s="774" t="s">
        <v>1714</v>
      </c>
      <c r="C482" s="285" t="s">
        <v>1715</v>
      </c>
      <c r="D482" s="282">
        <v>30</v>
      </c>
      <c r="E482" s="282">
        <v>24</v>
      </c>
      <c r="F482" s="538">
        <f t="shared" si="7"/>
        <v>5</v>
      </c>
    </row>
    <row r="483" spans="1:6">
      <c r="A483" s="302">
        <v>471</v>
      </c>
      <c r="B483" s="774" t="s">
        <v>1716</v>
      </c>
      <c r="C483" s="285" t="s">
        <v>1717</v>
      </c>
      <c r="D483" s="282">
        <v>12</v>
      </c>
      <c r="E483" s="282">
        <v>9</v>
      </c>
      <c r="F483" s="538">
        <f t="shared" si="7"/>
        <v>0.75</v>
      </c>
    </row>
    <row r="484" spans="1:6">
      <c r="A484" s="302">
        <v>472</v>
      </c>
      <c r="B484" s="774" t="s">
        <v>1718</v>
      </c>
      <c r="C484" s="285" t="s">
        <v>1719</v>
      </c>
      <c r="D484" s="282">
        <v>24</v>
      </c>
      <c r="E484" s="282">
        <v>18</v>
      </c>
      <c r="F484" s="538">
        <f t="shared" si="7"/>
        <v>3</v>
      </c>
    </row>
    <row r="485" spans="1:6">
      <c r="A485" s="302">
        <v>473</v>
      </c>
      <c r="B485" s="774" t="s">
        <v>1720</v>
      </c>
      <c r="C485" s="285" t="s">
        <v>1721</v>
      </c>
      <c r="D485" s="282">
        <v>30</v>
      </c>
      <c r="E485" s="282">
        <v>24</v>
      </c>
      <c r="F485" s="538">
        <f t="shared" si="7"/>
        <v>5</v>
      </c>
    </row>
    <row r="486" spans="1:6">
      <c r="A486" s="302">
        <v>474</v>
      </c>
      <c r="B486" s="774" t="s">
        <v>1722</v>
      </c>
      <c r="C486" s="285" t="s">
        <v>1723</v>
      </c>
      <c r="D486" s="282">
        <v>12</v>
      </c>
      <c r="E486" s="282">
        <v>9</v>
      </c>
      <c r="F486" s="538">
        <f t="shared" si="7"/>
        <v>0.75</v>
      </c>
    </row>
    <row r="487" spans="1:6">
      <c r="A487" s="302">
        <v>475</v>
      </c>
      <c r="B487" s="774" t="s">
        <v>1724</v>
      </c>
      <c r="C487" s="285" t="s">
        <v>1725</v>
      </c>
      <c r="D487" s="282">
        <v>24</v>
      </c>
      <c r="E487" s="282">
        <v>18</v>
      </c>
      <c r="F487" s="538">
        <f t="shared" si="7"/>
        <v>3</v>
      </c>
    </row>
    <row r="488" spans="1:6">
      <c r="A488" s="302">
        <v>476</v>
      </c>
      <c r="B488" s="774" t="s">
        <v>1726</v>
      </c>
      <c r="C488" s="285" t="s">
        <v>1727</v>
      </c>
      <c r="D488" s="282">
        <v>30</v>
      </c>
      <c r="E488" s="282">
        <v>24</v>
      </c>
      <c r="F488" s="538">
        <f t="shared" si="7"/>
        <v>5</v>
      </c>
    </row>
    <row r="489" spans="1:6">
      <c r="A489" s="302">
        <v>477</v>
      </c>
      <c r="B489" s="774" t="s">
        <v>1728</v>
      </c>
      <c r="C489" s="285" t="s">
        <v>1729</v>
      </c>
      <c r="D489" s="282">
        <v>12</v>
      </c>
      <c r="E489" s="282">
        <v>9</v>
      </c>
      <c r="F489" s="538">
        <f t="shared" si="7"/>
        <v>0.75</v>
      </c>
    </row>
    <row r="490" spans="1:6">
      <c r="A490" s="302">
        <v>478</v>
      </c>
      <c r="B490" s="774" t="s">
        <v>1730</v>
      </c>
      <c r="C490" s="285" t="s">
        <v>1731</v>
      </c>
      <c r="D490" s="282">
        <v>30</v>
      </c>
      <c r="E490" s="282">
        <v>24</v>
      </c>
      <c r="F490" s="538">
        <f t="shared" si="7"/>
        <v>5</v>
      </c>
    </row>
    <row r="491" spans="1:6">
      <c r="A491" s="302">
        <v>479</v>
      </c>
      <c r="B491" s="774" t="s">
        <v>1732</v>
      </c>
      <c r="C491" s="285" t="s">
        <v>1733</v>
      </c>
      <c r="D491" s="282">
        <v>12</v>
      </c>
      <c r="E491" s="282">
        <v>9</v>
      </c>
      <c r="F491" s="538">
        <f t="shared" si="7"/>
        <v>0.75</v>
      </c>
    </row>
    <row r="492" spans="1:6">
      <c r="A492" s="302">
        <v>480</v>
      </c>
      <c r="B492" s="774" t="s">
        <v>1734</v>
      </c>
      <c r="C492" s="285" t="s">
        <v>1735</v>
      </c>
      <c r="D492" s="282">
        <v>24</v>
      </c>
      <c r="E492" s="282">
        <v>18</v>
      </c>
      <c r="F492" s="538">
        <f t="shared" si="7"/>
        <v>3</v>
      </c>
    </row>
    <row r="493" spans="1:6">
      <c r="A493" s="302">
        <v>481</v>
      </c>
      <c r="B493" s="774" t="s">
        <v>1736</v>
      </c>
      <c r="C493" s="285" t="s">
        <v>1737</v>
      </c>
      <c r="D493" s="282">
        <v>30</v>
      </c>
      <c r="E493" s="282">
        <v>24</v>
      </c>
      <c r="F493" s="538">
        <f t="shared" si="7"/>
        <v>5</v>
      </c>
    </row>
    <row r="494" spans="1:6">
      <c r="A494" s="302">
        <v>482</v>
      </c>
      <c r="B494" s="774" t="s">
        <v>1738</v>
      </c>
      <c r="C494" s="285" t="s">
        <v>1739</v>
      </c>
      <c r="D494" s="282">
        <v>12</v>
      </c>
      <c r="E494" s="282">
        <v>9</v>
      </c>
      <c r="F494" s="538">
        <f t="shared" si="7"/>
        <v>0.75</v>
      </c>
    </row>
    <row r="495" spans="1:6">
      <c r="A495" s="302">
        <v>483</v>
      </c>
      <c r="B495" s="774" t="s">
        <v>1740</v>
      </c>
      <c r="C495" s="285" t="s">
        <v>1741</v>
      </c>
      <c r="D495" s="282">
        <v>24</v>
      </c>
      <c r="E495" s="282">
        <v>18</v>
      </c>
      <c r="F495" s="538">
        <f t="shared" si="7"/>
        <v>3</v>
      </c>
    </row>
    <row r="496" spans="1:6">
      <c r="A496" s="302">
        <v>484</v>
      </c>
      <c r="B496" s="774" t="s">
        <v>1742</v>
      </c>
      <c r="C496" s="285" t="s">
        <v>1743</v>
      </c>
      <c r="D496" s="282">
        <v>30</v>
      </c>
      <c r="E496" s="282">
        <v>24</v>
      </c>
      <c r="F496" s="538">
        <f t="shared" si="7"/>
        <v>5</v>
      </c>
    </row>
    <row r="497" spans="1:6">
      <c r="A497" s="302">
        <v>485</v>
      </c>
      <c r="B497" s="774" t="s">
        <v>1744</v>
      </c>
      <c r="C497" s="285" t="s">
        <v>1745</v>
      </c>
      <c r="D497" s="282">
        <v>12</v>
      </c>
      <c r="E497" s="282">
        <v>9</v>
      </c>
      <c r="F497" s="538">
        <f t="shared" si="7"/>
        <v>0.75</v>
      </c>
    </row>
    <row r="498" spans="1:6">
      <c r="A498" s="302">
        <v>486</v>
      </c>
      <c r="B498" s="774" t="s">
        <v>1746</v>
      </c>
      <c r="C498" s="285" t="s">
        <v>1747</v>
      </c>
      <c r="D498" s="282">
        <v>24</v>
      </c>
      <c r="E498" s="282">
        <v>18</v>
      </c>
      <c r="F498" s="538">
        <f t="shared" si="7"/>
        <v>3</v>
      </c>
    </row>
    <row r="499" spans="1:6">
      <c r="A499" s="302">
        <v>487</v>
      </c>
      <c r="B499" s="774" t="s">
        <v>1748</v>
      </c>
      <c r="C499" s="285" t="s">
        <v>1749</v>
      </c>
      <c r="D499" s="282">
        <v>30</v>
      </c>
      <c r="E499" s="282">
        <v>24</v>
      </c>
      <c r="F499" s="538">
        <f t="shared" si="7"/>
        <v>5</v>
      </c>
    </row>
    <row r="500" spans="1:6">
      <c r="A500" s="302">
        <v>488</v>
      </c>
      <c r="B500" s="774" t="s">
        <v>58</v>
      </c>
      <c r="C500" s="285" t="s">
        <v>1750</v>
      </c>
      <c r="D500" s="282">
        <v>30</v>
      </c>
      <c r="E500" s="282">
        <v>24</v>
      </c>
      <c r="F500" s="538">
        <f t="shared" si="7"/>
        <v>5</v>
      </c>
    </row>
    <row r="501" spans="1:6">
      <c r="A501" s="302">
        <v>489</v>
      </c>
      <c r="B501" s="774" t="s">
        <v>59</v>
      </c>
      <c r="C501" s="285" t="s">
        <v>1751</v>
      </c>
      <c r="D501" s="282">
        <v>48</v>
      </c>
      <c r="E501" s="282">
        <v>36</v>
      </c>
      <c r="F501" s="538">
        <f t="shared" si="7"/>
        <v>12</v>
      </c>
    </row>
    <row r="502" spans="1:6">
      <c r="A502" s="302">
        <v>490</v>
      </c>
      <c r="B502" s="774" t="s">
        <v>1752</v>
      </c>
      <c r="C502" s="285" t="s">
        <v>1753</v>
      </c>
      <c r="D502" s="282">
        <v>24</v>
      </c>
      <c r="E502" s="282">
        <v>30</v>
      </c>
      <c r="F502" s="538">
        <f t="shared" si="7"/>
        <v>5</v>
      </c>
    </row>
    <row r="503" spans="1:6">
      <c r="A503" s="302">
        <v>491</v>
      </c>
      <c r="B503" s="774" t="s">
        <v>1754</v>
      </c>
      <c r="C503" s="285" t="s">
        <v>1755</v>
      </c>
      <c r="D503" s="282">
        <v>36</v>
      </c>
      <c r="E503" s="282">
        <v>48</v>
      </c>
      <c r="F503" s="538">
        <f t="shared" si="7"/>
        <v>12</v>
      </c>
    </row>
    <row r="504" spans="1:6">
      <c r="A504" s="302">
        <v>492</v>
      </c>
      <c r="B504" s="774" t="s">
        <v>1756</v>
      </c>
      <c r="C504" s="285" t="s">
        <v>1757</v>
      </c>
      <c r="D504" s="282">
        <v>48</v>
      </c>
      <c r="E504" s="282">
        <v>60</v>
      </c>
      <c r="F504" s="538">
        <f t="shared" si="7"/>
        <v>20</v>
      </c>
    </row>
    <row r="505" spans="1:6">
      <c r="A505" s="302">
        <v>493</v>
      </c>
      <c r="B505" s="774" t="s">
        <v>1758</v>
      </c>
      <c r="C505" s="285" t="s">
        <v>1759</v>
      </c>
      <c r="D505" s="282">
        <v>24</v>
      </c>
      <c r="E505" s="282">
        <v>30</v>
      </c>
      <c r="F505" s="538">
        <f t="shared" si="7"/>
        <v>5</v>
      </c>
    </row>
    <row r="506" spans="1:6">
      <c r="A506" s="302">
        <v>494</v>
      </c>
      <c r="B506" s="774" t="s">
        <v>1760</v>
      </c>
      <c r="C506" s="285" t="s">
        <v>1761</v>
      </c>
      <c r="D506" s="282">
        <v>36</v>
      </c>
      <c r="E506" s="282">
        <v>48</v>
      </c>
      <c r="F506" s="538">
        <f t="shared" si="7"/>
        <v>12</v>
      </c>
    </row>
    <row r="507" spans="1:6">
      <c r="A507" s="302">
        <v>495</v>
      </c>
      <c r="B507" s="774" t="s">
        <v>1762</v>
      </c>
      <c r="C507" s="285" t="s">
        <v>1763</v>
      </c>
      <c r="D507" s="282">
        <v>48</v>
      </c>
      <c r="E507" s="282">
        <v>60</v>
      </c>
      <c r="F507" s="538">
        <f t="shared" si="7"/>
        <v>20</v>
      </c>
    </row>
    <row r="508" spans="1:6">
      <c r="A508" s="302">
        <v>496</v>
      </c>
      <c r="B508" s="771" t="s">
        <v>60</v>
      </c>
      <c r="C508" s="199" t="s">
        <v>1764</v>
      </c>
      <c r="D508" s="280">
        <v>30</v>
      </c>
      <c r="E508" s="280">
        <v>24</v>
      </c>
      <c r="F508" s="538">
        <f t="shared" si="7"/>
        <v>5</v>
      </c>
    </row>
    <row r="509" spans="1:6">
      <c r="A509" s="302">
        <v>497</v>
      </c>
      <c r="B509" s="771" t="s">
        <v>61</v>
      </c>
      <c r="C509" s="199" t="s">
        <v>1765</v>
      </c>
      <c r="D509" s="280">
        <v>48</v>
      </c>
      <c r="E509" s="280">
        <v>36</v>
      </c>
      <c r="F509" s="538">
        <f t="shared" si="7"/>
        <v>12</v>
      </c>
    </row>
    <row r="510" spans="1:6">
      <c r="A510" s="302">
        <v>498</v>
      </c>
      <c r="B510" s="773" t="s">
        <v>62</v>
      </c>
      <c r="C510" s="766" t="s">
        <v>1766</v>
      </c>
      <c r="D510" s="281">
        <v>24</v>
      </c>
      <c r="E510" s="281">
        <v>30</v>
      </c>
      <c r="F510" s="538">
        <f t="shared" si="7"/>
        <v>5</v>
      </c>
    </row>
    <row r="511" spans="1:6">
      <c r="A511" s="302">
        <v>499</v>
      </c>
      <c r="B511" s="773" t="s">
        <v>63</v>
      </c>
      <c r="C511" s="766" t="s">
        <v>1767</v>
      </c>
      <c r="D511" s="281">
        <v>36</v>
      </c>
      <c r="E511" s="281">
        <v>48</v>
      </c>
      <c r="F511" s="538">
        <f t="shared" si="7"/>
        <v>12</v>
      </c>
    </row>
    <row r="512" spans="1:6">
      <c r="A512" s="302">
        <v>500</v>
      </c>
      <c r="B512" s="773" t="s">
        <v>1768</v>
      </c>
      <c r="C512" s="766" t="s">
        <v>1769</v>
      </c>
      <c r="D512" s="281">
        <v>24</v>
      </c>
      <c r="E512" s="281">
        <v>24</v>
      </c>
      <c r="F512" s="538">
        <f t="shared" si="7"/>
        <v>4</v>
      </c>
    </row>
    <row r="513" spans="1:6">
      <c r="A513" s="302">
        <v>501</v>
      </c>
      <c r="B513" s="773" t="s">
        <v>1770</v>
      </c>
      <c r="C513" s="766" t="s">
        <v>1771</v>
      </c>
      <c r="D513" s="281">
        <v>36</v>
      </c>
      <c r="E513" s="281">
        <v>36</v>
      </c>
      <c r="F513" s="538">
        <f t="shared" si="7"/>
        <v>9</v>
      </c>
    </row>
    <row r="514" spans="1:6">
      <c r="A514" s="302">
        <v>502</v>
      </c>
      <c r="B514" s="773" t="s">
        <v>1772</v>
      </c>
      <c r="C514" s="766" t="s">
        <v>1773</v>
      </c>
      <c r="D514" s="281">
        <v>24</v>
      </c>
      <c r="E514" s="281">
        <v>36</v>
      </c>
      <c r="F514" s="538">
        <f t="shared" si="7"/>
        <v>6</v>
      </c>
    </row>
    <row r="515" spans="1:6">
      <c r="A515" s="302">
        <v>503</v>
      </c>
      <c r="B515" s="773" t="s">
        <v>1774</v>
      </c>
      <c r="C515" s="766" t="s">
        <v>1775</v>
      </c>
      <c r="D515" s="281">
        <v>36</v>
      </c>
      <c r="E515" s="281">
        <v>48</v>
      </c>
      <c r="F515" s="538">
        <f t="shared" si="7"/>
        <v>12</v>
      </c>
    </row>
    <row r="516" spans="1:6">
      <c r="A516" s="302">
        <v>504</v>
      </c>
      <c r="B516" s="773" t="s">
        <v>1776</v>
      </c>
      <c r="C516" s="766" t="s">
        <v>1777</v>
      </c>
      <c r="D516" s="281">
        <v>24</v>
      </c>
      <c r="E516" s="281">
        <v>30</v>
      </c>
      <c r="F516" s="538">
        <f t="shared" si="7"/>
        <v>5</v>
      </c>
    </row>
    <row r="517" spans="1:6">
      <c r="A517" s="302">
        <v>505</v>
      </c>
      <c r="B517" s="773" t="s">
        <v>1778</v>
      </c>
      <c r="C517" s="766" t="s">
        <v>1779</v>
      </c>
      <c r="D517" s="281">
        <v>36</v>
      </c>
      <c r="E517" s="281">
        <v>42</v>
      </c>
      <c r="F517" s="538">
        <f t="shared" ref="F517:F580" si="8">(D517*E517)/144</f>
        <v>10.5</v>
      </c>
    </row>
    <row r="518" spans="1:6">
      <c r="A518" s="302">
        <v>506</v>
      </c>
      <c r="B518" s="776" t="s">
        <v>1780</v>
      </c>
      <c r="C518" s="285" t="s">
        <v>1781</v>
      </c>
      <c r="D518" s="282">
        <v>18</v>
      </c>
      <c r="E518" s="282">
        <v>24</v>
      </c>
      <c r="F518" s="538">
        <f t="shared" si="8"/>
        <v>3</v>
      </c>
    </row>
    <row r="519" spans="1:6">
      <c r="A519" s="302">
        <v>507</v>
      </c>
      <c r="B519" s="774" t="s">
        <v>1782</v>
      </c>
      <c r="C519" s="285" t="s">
        <v>1783</v>
      </c>
      <c r="D519" s="282">
        <v>12</v>
      </c>
      <c r="E519" s="282">
        <v>18</v>
      </c>
      <c r="F519" s="538">
        <f t="shared" si="8"/>
        <v>1.5</v>
      </c>
    </row>
    <row r="520" spans="1:6">
      <c r="A520" s="302">
        <v>508</v>
      </c>
      <c r="B520" s="771" t="s">
        <v>1784</v>
      </c>
      <c r="C520" s="199" t="s">
        <v>1785</v>
      </c>
      <c r="D520" s="282">
        <v>18</v>
      </c>
      <c r="E520" s="282">
        <v>18</v>
      </c>
      <c r="F520" s="538">
        <f t="shared" si="8"/>
        <v>2.25</v>
      </c>
    </row>
    <row r="521" spans="1:6">
      <c r="A521" s="302">
        <v>509</v>
      </c>
      <c r="B521" s="771" t="s">
        <v>1786</v>
      </c>
      <c r="C521" s="199" t="s">
        <v>1787</v>
      </c>
      <c r="D521" s="282">
        <v>24</v>
      </c>
      <c r="E521" s="282">
        <v>24</v>
      </c>
      <c r="F521" s="538">
        <f t="shared" si="8"/>
        <v>4</v>
      </c>
    </row>
    <row r="522" spans="1:6">
      <c r="A522" s="302">
        <v>510</v>
      </c>
      <c r="B522" s="771" t="s">
        <v>1788</v>
      </c>
      <c r="C522" s="199" t="s">
        <v>1789</v>
      </c>
      <c r="D522" s="281">
        <v>30</v>
      </c>
      <c r="E522" s="281">
        <v>30</v>
      </c>
      <c r="F522" s="538">
        <f t="shared" si="8"/>
        <v>6.25</v>
      </c>
    </row>
    <row r="523" spans="1:6">
      <c r="A523" s="302">
        <v>511</v>
      </c>
      <c r="B523" s="771" t="s">
        <v>1790</v>
      </c>
      <c r="C523" s="199" t="s">
        <v>1791</v>
      </c>
      <c r="D523" s="281">
        <v>12</v>
      </c>
      <c r="E523" s="281">
        <v>18</v>
      </c>
      <c r="F523" s="538">
        <f t="shared" si="8"/>
        <v>1.5</v>
      </c>
    </row>
    <row r="524" spans="1:6">
      <c r="A524" s="302">
        <v>512</v>
      </c>
      <c r="B524" s="771" t="s">
        <v>1792</v>
      </c>
      <c r="C524" s="199" t="s">
        <v>1793</v>
      </c>
      <c r="D524" s="281">
        <v>18</v>
      </c>
      <c r="E524" s="281">
        <v>12</v>
      </c>
      <c r="F524" s="538">
        <f t="shared" si="8"/>
        <v>1.5</v>
      </c>
    </row>
    <row r="525" spans="1:6">
      <c r="A525" s="302">
        <v>513</v>
      </c>
      <c r="B525" s="771" t="s">
        <v>1794</v>
      </c>
      <c r="C525" s="199" t="s">
        <v>1795</v>
      </c>
      <c r="D525" s="281">
        <v>18</v>
      </c>
      <c r="E525" s="281">
        <v>12</v>
      </c>
      <c r="F525" s="538">
        <f t="shared" si="8"/>
        <v>1.5</v>
      </c>
    </row>
    <row r="526" spans="1:6">
      <c r="A526" s="302">
        <v>514</v>
      </c>
      <c r="B526" s="771" t="s">
        <v>1796</v>
      </c>
      <c r="C526" s="199" t="s">
        <v>1797</v>
      </c>
      <c r="D526" s="281">
        <v>12</v>
      </c>
      <c r="E526" s="281">
        <v>12</v>
      </c>
      <c r="F526" s="538">
        <f t="shared" si="8"/>
        <v>1</v>
      </c>
    </row>
    <row r="527" spans="1:6">
      <c r="A527" s="302">
        <v>515</v>
      </c>
      <c r="B527" s="771" t="s">
        <v>1798</v>
      </c>
      <c r="C527" s="199" t="s">
        <v>1799</v>
      </c>
      <c r="D527" s="281">
        <v>18</v>
      </c>
      <c r="E527" s="281">
        <v>18</v>
      </c>
      <c r="F527" s="538">
        <f t="shared" si="8"/>
        <v>2.25</v>
      </c>
    </row>
    <row r="528" spans="1:6">
      <c r="A528" s="302">
        <v>516</v>
      </c>
      <c r="B528" s="771" t="s">
        <v>1800</v>
      </c>
      <c r="C528" s="199" t="s">
        <v>1801</v>
      </c>
      <c r="D528" s="281">
        <v>24</v>
      </c>
      <c r="E528" s="281">
        <v>24</v>
      </c>
      <c r="F528" s="538">
        <f t="shared" si="8"/>
        <v>4</v>
      </c>
    </row>
    <row r="529" spans="1:6">
      <c r="A529" s="302">
        <v>517</v>
      </c>
      <c r="B529" s="773" t="s">
        <v>1802</v>
      </c>
      <c r="C529" s="766" t="s">
        <v>1803</v>
      </c>
      <c r="D529" s="281">
        <v>12</v>
      </c>
      <c r="E529" s="281">
        <v>18</v>
      </c>
      <c r="F529" s="538">
        <f t="shared" si="8"/>
        <v>1.5</v>
      </c>
    </row>
    <row r="530" spans="1:6">
      <c r="A530" s="302">
        <v>518</v>
      </c>
      <c r="B530" s="773" t="s">
        <v>1804</v>
      </c>
      <c r="C530" s="766" t="s">
        <v>1805</v>
      </c>
      <c r="D530" s="281">
        <v>18</v>
      </c>
      <c r="E530" s="281">
        <v>24</v>
      </c>
      <c r="F530" s="538">
        <f t="shared" si="8"/>
        <v>3</v>
      </c>
    </row>
    <row r="531" spans="1:6">
      <c r="A531" s="302">
        <v>519</v>
      </c>
      <c r="B531" s="773" t="s">
        <v>1806</v>
      </c>
      <c r="C531" s="766" t="s">
        <v>1807</v>
      </c>
      <c r="D531" s="281">
        <v>12</v>
      </c>
      <c r="E531" s="281">
        <v>18</v>
      </c>
      <c r="F531" s="538">
        <f t="shared" si="8"/>
        <v>1.5</v>
      </c>
    </row>
    <row r="532" spans="1:6">
      <c r="A532" s="302">
        <v>520</v>
      </c>
      <c r="B532" s="773" t="s">
        <v>1808</v>
      </c>
      <c r="C532" s="766" t="s">
        <v>1809</v>
      </c>
      <c r="D532" s="281">
        <v>12</v>
      </c>
      <c r="E532" s="281">
        <v>18</v>
      </c>
      <c r="F532" s="538">
        <f t="shared" si="8"/>
        <v>1.5</v>
      </c>
    </row>
    <row r="533" spans="1:6">
      <c r="A533" s="302">
        <v>521</v>
      </c>
      <c r="B533" s="773" t="s">
        <v>1810</v>
      </c>
      <c r="C533" s="766" t="s">
        <v>1811</v>
      </c>
      <c r="D533" s="281">
        <v>12</v>
      </c>
      <c r="E533" s="281">
        <v>18</v>
      </c>
      <c r="F533" s="538">
        <f t="shared" si="8"/>
        <v>1.5</v>
      </c>
    </row>
    <row r="534" spans="1:6">
      <c r="A534" s="302">
        <v>522</v>
      </c>
      <c r="B534" s="773" t="s">
        <v>1812</v>
      </c>
      <c r="C534" s="766" t="s">
        <v>1813</v>
      </c>
      <c r="D534" s="281">
        <v>36</v>
      </c>
      <c r="E534" s="281">
        <v>18</v>
      </c>
      <c r="F534" s="538">
        <f t="shared" si="8"/>
        <v>4.5</v>
      </c>
    </row>
    <row r="535" spans="1:6">
      <c r="A535" s="302">
        <v>523</v>
      </c>
      <c r="B535" s="773" t="s">
        <v>64</v>
      </c>
      <c r="C535" s="766" t="s">
        <v>1814</v>
      </c>
      <c r="D535" s="281">
        <v>24</v>
      </c>
      <c r="E535" s="281">
        <v>12</v>
      </c>
      <c r="F535" s="538">
        <f t="shared" si="8"/>
        <v>2</v>
      </c>
    </row>
    <row r="536" spans="1:6">
      <c r="A536" s="302">
        <v>524</v>
      </c>
      <c r="B536" s="773" t="s">
        <v>65</v>
      </c>
      <c r="C536" s="766" t="s">
        <v>1815</v>
      </c>
      <c r="D536" s="281">
        <v>24</v>
      </c>
      <c r="E536" s="281">
        <v>12</v>
      </c>
      <c r="F536" s="538">
        <f t="shared" si="8"/>
        <v>2</v>
      </c>
    </row>
    <row r="537" spans="1:6">
      <c r="A537" s="302">
        <v>525</v>
      </c>
      <c r="B537" s="773" t="s">
        <v>1816</v>
      </c>
      <c r="C537" s="766" t="s">
        <v>1817</v>
      </c>
      <c r="D537" s="281">
        <v>24</v>
      </c>
      <c r="E537" s="281">
        <v>18</v>
      </c>
      <c r="F537" s="538">
        <f t="shared" si="8"/>
        <v>3</v>
      </c>
    </row>
    <row r="538" spans="1:6">
      <c r="A538" s="302">
        <v>526</v>
      </c>
      <c r="B538" s="773" t="s">
        <v>1818</v>
      </c>
      <c r="C538" s="766" t="s">
        <v>1819</v>
      </c>
      <c r="D538" s="281">
        <v>24</v>
      </c>
      <c r="E538" s="281">
        <v>18</v>
      </c>
      <c r="F538" s="538">
        <f t="shared" si="8"/>
        <v>3</v>
      </c>
    </row>
    <row r="539" spans="1:6">
      <c r="A539" s="302">
        <v>527</v>
      </c>
      <c r="B539" s="773" t="s">
        <v>1820</v>
      </c>
      <c r="C539" s="766" t="s">
        <v>1821</v>
      </c>
      <c r="D539" s="281">
        <v>24</v>
      </c>
      <c r="E539" s="281">
        <v>12</v>
      </c>
      <c r="F539" s="538">
        <f t="shared" si="8"/>
        <v>2</v>
      </c>
    </row>
    <row r="540" spans="1:6">
      <c r="A540" s="302">
        <v>528</v>
      </c>
      <c r="B540" s="773" t="s">
        <v>1822</v>
      </c>
      <c r="C540" s="766" t="s">
        <v>1823</v>
      </c>
      <c r="D540" s="281">
        <v>24</v>
      </c>
      <c r="E540" s="281">
        <v>12</v>
      </c>
      <c r="F540" s="538">
        <f t="shared" si="8"/>
        <v>2</v>
      </c>
    </row>
    <row r="541" spans="1:6">
      <c r="A541" s="302">
        <v>529</v>
      </c>
      <c r="B541" s="773" t="s">
        <v>1824</v>
      </c>
      <c r="C541" s="766" t="s">
        <v>1825</v>
      </c>
      <c r="D541" s="281">
        <v>18</v>
      </c>
      <c r="E541" s="281">
        <v>18</v>
      </c>
      <c r="F541" s="538">
        <f t="shared" si="8"/>
        <v>2.25</v>
      </c>
    </row>
    <row r="542" spans="1:6">
      <c r="A542" s="302">
        <v>530</v>
      </c>
      <c r="B542" s="773" t="s">
        <v>1826</v>
      </c>
      <c r="C542" s="766" t="s">
        <v>1827</v>
      </c>
      <c r="D542" s="281">
        <v>24</v>
      </c>
      <c r="E542" s="281">
        <v>24</v>
      </c>
      <c r="F542" s="538">
        <f t="shared" si="8"/>
        <v>4</v>
      </c>
    </row>
    <row r="543" spans="1:6">
      <c r="A543" s="302">
        <v>531</v>
      </c>
      <c r="B543" s="773" t="s">
        <v>1828</v>
      </c>
      <c r="C543" s="766" t="s">
        <v>1829</v>
      </c>
      <c r="D543" s="281">
        <v>30</v>
      </c>
      <c r="E543" s="281">
        <v>30</v>
      </c>
      <c r="F543" s="538">
        <f t="shared" si="8"/>
        <v>6.25</v>
      </c>
    </row>
    <row r="544" spans="1:6">
      <c r="A544" s="302">
        <v>532</v>
      </c>
      <c r="B544" s="773" t="s">
        <v>1830</v>
      </c>
      <c r="C544" s="766" t="s">
        <v>1831</v>
      </c>
      <c r="D544" s="281">
        <v>18</v>
      </c>
      <c r="E544" s="281">
        <v>18</v>
      </c>
      <c r="F544" s="538">
        <f t="shared" si="8"/>
        <v>2.25</v>
      </c>
    </row>
    <row r="545" spans="1:6">
      <c r="A545" s="302">
        <v>533</v>
      </c>
      <c r="B545" s="773" t="s">
        <v>1832</v>
      </c>
      <c r="C545" s="766" t="s">
        <v>1833</v>
      </c>
      <c r="D545" s="281">
        <v>24</v>
      </c>
      <c r="E545" s="281">
        <v>24</v>
      </c>
      <c r="F545" s="538">
        <f t="shared" si="8"/>
        <v>4</v>
      </c>
    </row>
    <row r="546" spans="1:6">
      <c r="A546" s="302">
        <v>534</v>
      </c>
      <c r="B546" s="773" t="s">
        <v>1834</v>
      </c>
      <c r="C546" s="766" t="s">
        <v>1835</v>
      </c>
      <c r="D546" s="281">
        <v>30</v>
      </c>
      <c r="E546" s="281">
        <v>30</v>
      </c>
      <c r="F546" s="538">
        <f t="shared" si="8"/>
        <v>6.25</v>
      </c>
    </row>
    <row r="547" spans="1:6">
      <c r="A547" s="302">
        <v>535</v>
      </c>
      <c r="B547" s="773" t="s">
        <v>1836</v>
      </c>
      <c r="C547" s="766" t="s">
        <v>1837</v>
      </c>
      <c r="D547" s="281">
        <v>12</v>
      </c>
      <c r="E547" s="281">
        <v>18</v>
      </c>
      <c r="F547" s="538">
        <f t="shared" si="8"/>
        <v>1.5</v>
      </c>
    </row>
    <row r="548" spans="1:6">
      <c r="A548" s="302">
        <v>536</v>
      </c>
      <c r="B548" s="773" t="s">
        <v>1838</v>
      </c>
      <c r="C548" s="766" t="s">
        <v>1839</v>
      </c>
      <c r="D548" s="281">
        <v>9</v>
      </c>
      <c r="E548" s="281">
        <v>12</v>
      </c>
      <c r="F548" s="538">
        <f t="shared" si="8"/>
        <v>0.75</v>
      </c>
    </row>
    <row r="549" spans="1:6">
      <c r="A549" s="302">
        <v>537</v>
      </c>
      <c r="B549" s="773" t="s">
        <v>66</v>
      </c>
      <c r="C549" s="766" t="s">
        <v>1840</v>
      </c>
      <c r="D549" s="281">
        <v>9</v>
      </c>
      <c r="E549" s="281">
        <v>12</v>
      </c>
      <c r="F549" s="538">
        <f t="shared" si="8"/>
        <v>0.75</v>
      </c>
    </row>
    <row r="550" spans="1:6">
      <c r="A550" s="302">
        <v>538</v>
      </c>
      <c r="B550" s="773" t="s">
        <v>1841</v>
      </c>
      <c r="C550" s="766" t="s">
        <v>4647</v>
      </c>
      <c r="D550" s="281">
        <v>9</v>
      </c>
      <c r="E550" s="281">
        <v>15</v>
      </c>
      <c r="F550" s="538">
        <f t="shared" si="8"/>
        <v>0.9375</v>
      </c>
    </row>
    <row r="551" spans="1:6">
      <c r="A551" s="302">
        <v>539</v>
      </c>
      <c r="B551" s="773" t="s">
        <v>67</v>
      </c>
      <c r="C551" s="766" t="s">
        <v>1842</v>
      </c>
      <c r="D551" s="281">
        <v>9</v>
      </c>
      <c r="E551" s="281">
        <v>12</v>
      </c>
      <c r="F551" s="538">
        <f t="shared" si="8"/>
        <v>0.75</v>
      </c>
    </row>
    <row r="552" spans="1:6">
      <c r="A552" s="302">
        <v>540</v>
      </c>
      <c r="B552" s="773" t="s">
        <v>1843</v>
      </c>
      <c r="C552" s="766" t="s">
        <v>1844</v>
      </c>
      <c r="D552" s="281">
        <v>9</v>
      </c>
      <c r="E552" s="281">
        <v>12</v>
      </c>
      <c r="F552" s="538">
        <f t="shared" si="8"/>
        <v>0.75</v>
      </c>
    </row>
    <row r="553" spans="1:6">
      <c r="A553" s="302">
        <v>541</v>
      </c>
      <c r="B553" s="773" t="s">
        <v>1845</v>
      </c>
      <c r="C553" s="766" t="s">
        <v>1846</v>
      </c>
      <c r="D553" s="281">
        <v>9</v>
      </c>
      <c r="E553" s="281">
        <v>9</v>
      </c>
      <c r="F553" s="538">
        <f t="shared" si="8"/>
        <v>0.5625</v>
      </c>
    </row>
    <row r="554" spans="1:6">
      <c r="A554" s="302">
        <v>542</v>
      </c>
      <c r="B554" s="773" t="s">
        <v>1847</v>
      </c>
      <c r="C554" s="766" t="s">
        <v>1848</v>
      </c>
      <c r="D554" s="281">
        <v>9</v>
      </c>
      <c r="E554" s="281">
        <v>12</v>
      </c>
      <c r="F554" s="538">
        <f t="shared" si="8"/>
        <v>0.75</v>
      </c>
    </row>
    <row r="555" spans="1:6">
      <c r="A555" s="302">
        <v>543</v>
      </c>
      <c r="B555" s="773" t="s">
        <v>68</v>
      </c>
      <c r="C555" s="766" t="s">
        <v>1849</v>
      </c>
      <c r="D555" s="281">
        <v>9</v>
      </c>
      <c r="E555" s="281">
        <v>12</v>
      </c>
      <c r="F555" s="538">
        <f t="shared" si="8"/>
        <v>0.75</v>
      </c>
    </row>
    <row r="556" spans="1:6">
      <c r="A556" s="302">
        <v>544</v>
      </c>
      <c r="B556" s="773" t="s">
        <v>1850</v>
      </c>
      <c r="C556" s="766" t="s">
        <v>1851</v>
      </c>
      <c r="D556" s="281">
        <v>9</v>
      </c>
      <c r="E556" s="281">
        <v>12</v>
      </c>
      <c r="F556" s="538">
        <f t="shared" si="8"/>
        <v>0.75</v>
      </c>
    </row>
    <row r="557" spans="1:6">
      <c r="A557" s="302">
        <v>545</v>
      </c>
      <c r="B557" s="773" t="s">
        <v>1852</v>
      </c>
      <c r="C557" s="766" t="s">
        <v>1853</v>
      </c>
      <c r="D557" s="281">
        <v>9</v>
      </c>
      <c r="E557" s="281">
        <v>9</v>
      </c>
      <c r="F557" s="538">
        <f t="shared" si="8"/>
        <v>0.5625</v>
      </c>
    </row>
    <row r="558" spans="1:6">
      <c r="A558" s="302">
        <v>546</v>
      </c>
      <c r="B558" s="773" t="s">
        <v>1854</v>
      </c>
      <c r="C558" s="766" t="s">
        <v>1855</v>
      </c>
      <c r="D558" s="281">
        <v>9</v>
      </c>
      <c r="E558" s="281">
        <v>15</v>
      </c>
      <c r="F558" s="538">
        <f t="shared" si="8"/>
        <v>0.9375</v>
      </c>
    </row>
    <row r="559" spans="1:6">
      <c r="A559" s="302">
        <v>547</v>
      </c>
      <c r="B559" s="773" t="s">
        <v>1856</v>
      </c>
      <c r="C559" s="766" t="s">
        <v>1857</v>
      </c>
      <c r="D559" s="281">
        <v>9</v>
      </c>
      <c r="E559" s="281">
        <v>15</v>
      </c>
      <c r="F559" s="538">
        <f t="shared" si="8"/>
        <v>0.9375</v>
      </c>
    </row>
    <row r="560" spans="1:6">
      <c r="A560" s="302">
        <v>548</v>
      </c>
      <c r="B560" s="773" t="s">
        <v>1858</v>
      </c>
      <c r="C560" s="766" t="s">
        <v>1859</v>
      </c>
      <c r="D560" s="281">
        <v>9</v>
      </c>
      <c r="E560" s="281">
        <v>9</v>
      </c>
      <c r="F560" s="538">
        <f t="shared" si="8"/>
        <v>0.5625</v>
      </c>
    </row>
    <row r="561" spans="1:6">
      <c r="A561" s="302">
        <v>549</v>
      </c>
      <c r="B561" s="773" t="s">
        <v>1860</v>
      </c>
      <c r="C561" s="286" t="s">
        <v>1861</v>
      </c>
      <c r="D561" s="281">
        <v>9</v>
      </c>
      <c r="E561" s="281">
        <v>15</v>
      </c>
      <c r="F561" s="538">
        <f t="shared" si="8"/>
        <v>0.9375</v>
      </c>
    </row>
    <row r="562" spans="1:6">
      <c r="A562" s="302">
        <v>550</v>
      </c>
      <c r="B562" s="773" t="s">
        <v>1862</v>
      </c>
      <c r="C562" s="285" t="s">
        <v>1863</v>
      </c>
      <c r="D562" s="281">
        <v>9</v>
      </c>
      <c r="E562" s="281">
        <v>15</v>
      </c>
      <c r="F562" s="538">
        <f t="shared" si="8"/>
        <v>0.9375</v>
      </c>
    </row>
    <row r="563" spans="1:6">
      <c r="A563" s="302">
        <v>551</v>
      </c>
      <c r="B563" s="773" t="s">
        <v>1864</v>
      </c>
      <c r="C563" s="285" t="s">
        <v>1865</v>
      </c>
      <c r="D563" s="281">
        <v>9</v>
      </c>
      <c r="E563" s="281">
        <v>12</v>
      </c>
      <c r="F563" s="538">
        <f t="shared" si="8"/>
        <v>0.75</v>
      </c>
    </row>
    <row r="564" spans="1:6">
      <c r="A564" s="302">
        <v>552</v>
      </c>
      <c r="B564" s="774" t="s">
        <v>1866</v>
      </c>
      <c r="C564" s="285" t="s">
        <v>1867</v>
      </c>
      <c r="D564" s="281">
        <v>9</v>
      </c>
      <c r="E564" s="281">
        <v>15</v>
      </c>
      <c r="F564" s="538">
        <f t="shared" si="8"/>
        <v>0.9375</v>
      </c>
    </row>
    <row r="565" spans="1:6">
      <c r="A565" s="302">
        <v>553</v>
      </c>
      <c r="B565" s="774" t="s">
        <v>1868</v>
      </c>
      <c r="C565" s="285" t="s">
        <v>1869</v>
      </c>
      <c r="D565" s="281">
        <v>9</v>
      </c>
      <c r="E565" s="281">
        <v>15</v>
      </c>
      <c r="F565" s="538">
        <f t="shared" si="8"/>
        <v>0.9375</v>
      </c>
    </row>
    <row r="566" spans="1:6">
      <c r="A566" s="302">
        <v>554</v>
      </c>
      <c r="B566" s="774" t="s">
        <v>1870</v>
      </c>
      <c r="C566" s="286" t="s">
        <v>1871</v>
      </c>
      <c r="D566" s="281">
        <v>9</v>
      </c>
      <c r="E566" s="281">
        <v>15</v>
      </c>
      <c r="F566" s="538">
        <f t="shared" si="8"/>
        <v>0.9375</v>
      </c>
    </row>
    <row r="567" spans="1:6">
      <c r="A567" s="302">
        <v>555</v>
      </c>
      <c r="B567" s="774" t="s">
        <v>1872</v>
      </c>
      <c r="C567" s="286" t="s">
        <v>1873</v>
      </c>
      <c r="D567" s="281">
        <v>9</v>
      </c>
      <c r="E567" s="281">
        <v>15</v>
      </c>
      <c r="F567" s="538">
        <f t="shared" si="8"/>
        <v>0.9375</v>
      </c>
    </row>
    <row r="568" spans="1:6">
      <c r="A568" s="302">
        <v>556</v>
      </c>
      <c r="B568" s="774" t="s">
        <v>1874</v>
      </c>
      <c r="C568" s="285" t="s">
        <v>1875</v>
      </c>
      <c r="D568" s="282">
        <v>9</v>
      </c>
      <c r="E568" s="282">
        <v>12</v>
      </c>
      <c r="F568" s="538">
        <f t="shared" si="8"/>
        <v>0.75</v>
      </c>
    </row>
    <row r="569" spans="1:6">
      <c r="A569" s="302">
        <v>557</v>
      </c>
      <c r="B569" s="774" t="s">
        <v>1876</v>
      </c>
      <c r="C569" s="285" t="s">
        <v>1877</v>
      </c>
      <c r="D569" s="281">
        <v>9</v>
      </c>
      <c r="E569" s="281">
        <v>15</v>
      </c>
      <c r="F569" s="538">
        <f t="shared" si="8"/>
        <v>0.9375</v>
      </c>
    </row>
    <row r="570" spans="1:6">
      <c r="A570" s="302">
        <v>558</v>
      </c>
      <c r="B570" s="771" t="s">
        <v>69</v>
      </c>
      <c r="C570" s="764" t="s">
        <v>1878</v>
      </c>
      <c r="D570" s="279">
        <v>24</v>
      </c>
      <c r="E570" s="279">
        <v>30</v>
      </c>
      <c r="F570" s="538">
        <f t="shared" si="8"/>
        <v>5</v>
      </c>
    </row>
    <row r="571" spans="1:6">
      <c r="A571" s="302">
        <v>559</v>
      </c>
      <c r="B571" s="758" t="s">
        <v>1879</v>
      </c>
      <c r="C571" s="764" t="s">
        <v>1880</v>
      </c>
      <c r="D571" s="279">
        <v>30</v>
      </c>
      <c r="E571" s="279">
        <v>36</v>
      </c>
      <c r="F571" s="538">
        <f t="shared" si="8"/>
        <v>7.5</v>
      </c>
    </row>
    <row r="572" spans="1:6">
      <c r="A572" s="302">
        <v>560</v>
      </c>
      <c r="B572" s="771" t="s">
        <v>70</v>
      </c>
      <c r="C572" s="764" t="s">
        <v>1881</v>
      </c>
      <c r="D572" s="279">
        <v>48</v>
      </c>
      <c r="E572" s="279">
        <v>60</v>
      </c>
      <c r="F572" s="538">
        <f t="shared" si="8"/>
        <v>20</v>
      </c>
    </row>
    <row r="573" spans="1:6">
      <c r="A573" s="302">
        <v>561</v>
      </c>
      <c r="B573" s="758" t="s">
        <v>1882</v>
      </c>
      <c r="C573" s="764" t="s">
        <v>1883</v>
      </c>
      <c r="D573" s="279">
        <v>24</v>
      </c>
      <c r="E573" s="279">
        <v>36</v>
      </c>
      <c r="F573" s="538">
        <f t="shared" si="8"/>
        <v>6</v>
      </c>
    </row>
    <row r="574" spans="1:6">
      <c r="A574" s="302">
        <v>562</v>
      </c>
      <c r="B574" s="758" t="s">
        <v>1884</v>
      </c>
      <c r="C574" s="764" t="s">
        <v>1885</v>
      </c>
      <c r="D574" s="279">
        <v>36</v>
      </c>
      <c r="E574" s="279">
        <v>48</v>
      </c>
      <c r="F574" s="538">
        <f t="shared" si="8"/>
        <v>12</v>
      </c>
    </row>
    <row r="575" spans="1:6">
      <c r="A575" s="302">
        <v>563</v>
      </c>
      <c r="B575" s="758" t="s">
        <v>1886</v>
      </c>
      <c r="C575" s="764" t="s">
        <v>1887</v>
      </c>
      <c r="D575" s="279">
        <v>24</v>
      </c>
      <c r="E575" s="279">
        <v>30</v>
      </c>
      <c r="F575" s="538">
        <f t="shared" si="8"/>
        <v>5</v>
      </c>
    </row>
    <row r="576" spans="1:6">
      <c r="A576" s="302">
        <v>564</v>
      </c>
      <c r="B576" s="758" t="s">
        <v>1888</v>
      </c>
      <c r="C576" s="764" t="s">
        <v>1889</v>
      </c>
      <c r="D576" s="279">
        <v>36</v>
      </c>
      <c r="E576" s="279">
        <v>42</v>
      </c>
      <c r="F576" s="538">
        <f t="shared" si="8"/>
        <v>10.5</v>
      </c>
    </row>
    <row r="577" spans="1:6">
      <c r="A577" s="302">
        <v>565</v>
      </c>
      <c r="B577" s="758" t="s">
        <v>1890</v>
      </c>
      <c r="C577" s="764" t="s">
        <v>1891</v>
      </c>
      <c r="D577" s="279">
        <v>24</v>
      </c>
      <c r="E577" s="279">
        <v>30</v>
      </c>
      <c r="F577" s="538">
        <f t="shared" si="8"/>
        <v>5</v>
      </c>
    </row>
    <row r="578" spans="1:6">
      <c r="A578" s="302">
        <v>566</v>
      </c>
      <c r="B578" s="771" t="s">
        <v>71</v>
      </c>
      <c r="C578" s="764" t="s">
        <v>1892</v>
      </c>
      <c r="D578" s="279">
        <v>24</v>
      </c>
      <c r="E578" s="279">
        <v>30</v>
      </c>
      <c r="F578" s="538">
        <f t="shared" si="8"/>
        <v>5</v>
      </c>
    </row>
    <row r="579" spans="1:6">
      <c r="A579" s="302">
        <v>567</v>
      </c>
      <c r="B579" s="771" t="s">
        <v>72</v>
      </c>
      <c r="C579" s="764" t="s">
        <v>1893</v>
      </c>
      <c r="D579" s="279">
        <v>24</v>
      </c>
      <c r="E579" s="279">
        <v>30</v>
      </c>
      <c r="F579" s="538">
        <f t="shared" si="8"/>
        <v>5</v>
      </c>
    </row>
    <row r="580" spans="1:6">
      <c r="A580" s="302">
        <v>568</v>
      </c>
      <c r="B580" s="758" t="s">
        <v>1894</v>
      </c>
      <c r="C580" s="764" t="s">
        <v>1895</v>
      </c>
      <c r="D580" s="279">
        <v>36</v>
      </c>
      <c r="E580" s="279">
        <v>42</v>
      </c>
      <c r="F580" s="538">
        <f t="shared" si="8"/>
        <v>10.5</v>
      </c>
    </row>
    <row r="581" spans="1:6">
      <c r="A581" s="302">
        <v>569</v>
      </c>
      <c r="B581" s="758" t="s">
        <v>1896</v>
      </c>
      <c r="C581" s="764" t="s">
        <v>1897</v>
      </c>
      <c r="D581" s="279">
        <v>60</v>
      </c>
      <c r="E581" s="279">
        <v>72</v>
      </c>
      <c r="F581" s="538">
        <f t="shared" ref="F581:F644" si="9">(D581*E581)/144</f>
        <v>30</v>
      </c>
    </row>
    <row r="582" spans="1:6">
      <c r="A582" s="302">
        <v>570</v>
      </c>
      <c r="B582" s="758" t="s">
        <v>1898</v>
      </c>
      <c r="C582" s="764" t="s">
        <v>1899</v>
      </c>
      <c r="D582" s="279">
        <v>30</v>
      </c>
      <c r="E582" s="279">
        <v>36</v>
      </c>
      <c r="F582" s="538">
        <f t="shared" si="9"/>
        <v>7.5</v>
      </c>
    </row>
    <row r="583" spans="1:6">
      <c r="A583" s="302">
        <v>571</v>
      </c>
      <c r="B583" s="758" t="s">
        <v>1900</v>
      </c>
      <c r="C583" s="764" t="s">
        <v>1901</v>
      </c>
      <c r="D583" s="279">
        <v>30</v>
      </c>
      <c r="E583" s="279">
        <v>36</v>
      </c>
      <c r="F583" s="538">
        <f t="shared" si="9"/>
        <v>7.5</v>
      </c>
    </row>
    <row r="584" spans="1:6">
      <c r="A584" s="302">
        <v>572</v>
      </c>
      <c r="B584" s="758" t="s">
        <v>73</v>
      </c>
      <c r="C584" s="764" t="s">
        <v>1902</v>
      </c>
      <c r="D584" s="279">
        <v>24</v>
      </c>
      <c r="E584" s="279">
        <v>30</v>
      </c>
      <c r="F584" s="538">
        <f t="shared" si="9"/>
        <v>5</v>
      </c>
    </row>
    <row r="585" spans="1:6">
      <c r="A585" s="302">
        <v>573</v>
      </c>
      <c r="B585" s="771" t="s">
        <v>74</v>
      </c>
      <c r="C585" s="764" t="s">
        <v>1903</v>
      </c>
      <c r="D585" s="279">
        <v>36</v>
      </c>
      <c r="E585" s="279">
        <v>48</v>
      </c>
      <c r="F585" s="538">
        <f t="shared" si="9"/>
        <v>12</v>
      </c>
    </row>
    <row r="586" spans="1:6">
      <c r="A586" s="302">
        <v>574</v>
      </c>
      <c r="B586" s="758" t="s">
        <v>75</v>
      </c>
      <c r="C586" s="764" t="s">
        <v>1904</v>
      </c>
      <c r="D586" s="279">
        <v>24</v>
      </c>
      <c r="E586" s="279">
        <v>30</v>
      </c>
      <c r="F586" s="538">
        <f t="shared" si="9"/>
        <v>5</v>
      </c>
    </row>
    <row r="587" spans="1:6">
      <c r="A587" s="302">
        <v>575</v>
      </c>
      <c r="B587" s="758" t="s">
        <v>1905</v>
      </c>
      <c r="C587" s="764" t="s">
        <v>1906</v>
      </c>
      <c r="D587" s="279">
        <v>36</v>
      </c>
      <c r="E587" s="279">
        <v>48</v>
      </c>
      <c r="F587" s="538">
        <f t="shared" si="9"/>
        <v>12</v>
      </c>
    </row>
    <row r="588" spans="1:6">
      <c r="A588" s="302">
        <v>576</v>
      </c>
      <c r="B588" s="758" t="s">
        <v>1907</v>
      </c>
      <c r="C588" s="764" t="s">
        <v>1908</v>
      </c>
      <c r="D588" s="279">
        <v>30</v>
      </c>
      <c r="E588" s="279">
        <v>36</v>
      </c>
      <c r="F588" s="538">
        <f t="shared" si="9"/>
        <v>7.5</v>
      </c>
    </row>
    <row r="589" spans="1:6">
      <c r="A589" s="302">
        <v>577</v>
      </c>
      <c r="B589" s="758" t="s">
        <v>1909</v>
      </c>
      <c r="C589" s="764" t="s">
        <v>1910</v>
      </c>
      <c r="D589" s="279">
        <v>36</v>
      </c>
      <c r="E589" s="279">
        <v>48</v>
      </c>
      <c r="F589" s="538">
        <f t="shared" si="9"/>
        <v>12</v>
      </c>
    </row>
    <row r="590" spans="1:6">
      <c r="A590" s="302">
        <v>578</v>
      </c>
      <c r="B590" s="758" t="s">
        <v>1911</v>
      </c>
      <c r="C590" s="764" t="s">
        <v>1912</v>
      </c>
      <c r="D590" s="279">
        <v>36</v>
      </c>
      <c r="E590" s="279">
        <v>36</v>
      </c>
      <c r="F590" s="538">
        <f t="shared" si="9"/>
        <v>9</v>
      </c>
    </row>
    <row r="591" spans="1:6">
      <c r="A591" s="302">
        <v>579</v>
      </c>
      <c r="B591" s="758" t="s">
        <v>1913</v>
      </c>
      <c r="C591" s="764" t="s">
        <v>1914</v>
      </c>
      <c r="D591" s="279">
        <v>30</v>
      </c>
      <c r="E591" s="279">
        <v>42</v>
      </c>
      <c r="F591" s="538">
        <f t="shared" si="9"/>
        <v>8.75</v>
      </c>
    </row>
    <row r="592" spans="1:6">
      <c r="A592" s="302">
        <v>580</v>
      </c>
      <c r="B592" s="758" t="s">
        <v>1915</v>
      </c>
      <c r="C592" s="764" t="s">
        <v>1916</v>
      </c>
      <c r="D592" s="279">
        <v>30</v>
      </c>
      <c r="E592" s="279">
        <v>42</v>
      </c>
      <c r="F592" s="538">
        <f t="shared" si="9"/>
        <v>8.75</v>
      </c>
    </row>
    <row r="593" spans="1:6">
      <c r="A593" s="302">
        <v>581</v>
      </c>
      <c r="B593" s="771" t="s">
        <v>76</v>
      </c>
      <c r="C593" s="764" t="s">
        <v>1917</v>
      </c>
      <c r="D593" s="279">
        <v>30</v>
      </c>
      <c r="E593" s="279">
        <v>36</v>
      </c>
      <c r="F593" s="538">
        <f t="shared" si="9"/>
        <v>7.5</v>
      </c>
    </row>
    <row r="594" spans="1:6">
      <c r="A594" s="302">
        <v>582</v>
      </c>
      <c r="B594" s="771" t="s">
        <v>77</v>
      </c>
      <c r="C594" s="764" t="s">
        <v>1918</v>
      </c>
      <c r="D594" s="279">
        <v>42</v>
      </c>
      <c r="E594" s="279">
        <v>30</v>
      </c>
      <c r="F594" s="538">
        <f t="shared" si="9"/>
        <v>8.75</v>
      </c>
    </row>
    <row r="595" spans="1:6">
      <c r="A595" s="302">
        <v>583</v>
      </c>
      <c r="B595" s="758" t="s">
        <v>1919</v>
      </c>
      <c r="C595" s="764" t="s">
        <v>1920</v>
      </c>
      <c r="D595" s="279">
        <v>36</v>
      </c>
      <c r="E595" s="279">
        <v>42</v>
      </c>
      <c r="F595" s="538">
        <f t="shared" si="9"/>
        <v>10.5</v>
      </c>
    </row>
    <row r="596" spans="1:6">
      <c r="A596" s="302">
        <v>584</v>
      </c>
      <c r="B596" s="758" t="s">
        <v>1921</v>
      </c>
      <c r="C596" s="764" t="s">
        <v>1922</v>
      </c>
      <c r="D596" s="279">
        <v>60</v>
      </c>
      <c r="E596" s="279">
        <v>24</v>
      </c>
      <c r="F596" s="538">
        <f t="shared" si="9"/>
        <v>10</v>
      </c>
    </row>
    <row r="597" spans="1:6">
      <c r="A597" s="302">
        <v>585</v>
      </c>
      <c r="B597" s="758" t="s">
        <v>1923</v>
      </c>
      <c r="C597" s="764" t="s">
        <v>1924</v>
      </c>
      <c r="D597" s="279">
        <v>24</v>
      </c>
      <c r="E597" s="279">
        <v>36</v>
      </c>
      <c r="F597" s="538">
        <f t="shared" si="9"/>
        <v>6</v>
      </c>
    </row>
    <row r="598" spans="1:6">
      <c r="A598" s="302">
        <v>586</v>
      </c>
      <c r="B598" s="758" t="s">
        <v>1925</v>
      </c>
      <c r="C598" s="764" t="s">
        <v>1926</v>
      </c>
      <c r="D598" s="279">
        <v>36</v>
      </c>
      <c r="E598" s="279">
        <v>48</v>
      </c>
      <c r="F598" s="538">
        <f t="shared" si="9"/>
        <v>12</v>
      </c>
    </row>
    <row r="599" spans="1:6">
      <c r="A599" s="302">
        <v>587</v>
      </c>
      <c r="B599" s="758" t="s">
        <v>78</v>
      </c>
      <c r="C599" s="764" t="s">
        <v>1927</v>
      </c>
      <c r="D599" s="279">
        <v>30</v>
      </c>
      <c r="E599" s="279">
        <v>30</v>
      </c>
      <c r="F599" s="538">
        <f t="shared" si="9"/>
        <v>6.25</v>
      </c>
    </row>
    <row r="600" spans="1:6">
      <c r="A600" s="302">
        <v>588</v>
      </c>
      <c r="B600" s="771" t="s">
        <v>79</v>
      </c>
      <c r="C600" s="764" t="s">
        <v>1928</v>
      </c>
      <c r="D600" s="279">
        <v>30</v>
      </c>
      <c r="E600" s="279">
        <v>36</v>
      </c>
      <c r="F600" s="538">
        <f t="shared" si="9"/>
        <v>7.5</v>
      </c>
    </row>
    <row r="601" spans="1:6">
      <c r="A601" s="302">
        <v>589</v>
      </c>
      <c r="B601" s="771" t="s">
        <v>80</v>
      </c>
      <c r="C601" s="764" t="s">
        <v>1929</v>
      </c>
      <c r="D601" s="279">
        <v>36</v>
      </c>
      <c r="E601" s="279">
        <v>48</v>
      </c>
      <c r="F601" s="538">
        <f t="shared" si="9"/>
        <v>12</v>
      </c>
    </row>
    <row r="602" spans="1:6">
      <c r="A602" s="302">
        <v>590</v>
      </c>
      <c r="B602" s="758" t="s">
        <v>1930</v>
      </c>
      <c r="C602" s="764" t="s">
        <v>1931</v>
      </c>
      <c r="D602" s="279">
        <v>36</v>
      </c>
      <c r="E602" s="279">
        <v>24</v>
      </c>
      <c r="F602" s="538">
        <f t="shared" si="9"/>
        <v>6</v>
      </c>
    </row>
    <row r="603" spans="1:6">
      <c r="A603" s="302">
        <v>591</v>
      </c>
      <c r="B603" s="758" t="s">
        <v>1932</v>
      </c>
      <c r="C603" s="764" t="s">
        <v>1933</v>
      </c>
      <c r="D603" s="279">
        <v>48</v>
      </c>
      <c r="E603" s="279">
        <v>30</v>
      </c>
      <c r="F603" s="538">
        <f t="shared" si="9"/>
        <v>10</v>
      </c>
    </row>
    <row r="604" spans="1:6">
      <c r="A604" s="302">
        <v>592</v>
      </c>
      <c r="B604" s="758" t="s">
        <v>1934</v>
      </c>
      <c r="C604" s="764" t="s">
        <v>1935</v>
      </c>
      <c r="D604" s="279">
        <v>54</v>
      </c>
      <c r="E604" s="279">
        <v>36</v>
      </c>
      <c r="F604" s="538">
        <f t="shared" si="9"/>
        <v>13.5</v>
      </c>
    </row>
    <row r="605" spans="1:6">
      <c r="A605" s="302">
        <v>593</v>
      </c>
      <c r="B605" s="758" t="s">
        <v>1936</v>
      </c>
      <c r="C605" s="764" t="s">
        <v>1937</v>
      </c>
      <c r="D605" s="279">
        <v>30</v>
      </c>
      <c r="E605" s="279">
        <v>42</v>
      </c>
      <c r="F605" s="538">
        <f t="shared" si="9"/>
        <v>8.75</v>
      </c>
    </row>
    <row r="606" spans="1:6">
      <c r="A606" s="302">
        <v>594</v>
      </c>
      <c r="B606" s="758" t="s">
        <v>1938</v>
      </c>
      <c r="C606" s="764" t="s">
        <v>1939</v>
      </c>
      <c r="D606" s="279">
        <v>24</v>
      </c>
      <c r="E606" s="279">
        <v>12</v>
      </c>
      <c r="F606" s="538">
        <f t="shared" si="9"/>
        <v>2</v>
      </c>
    </row>
    <row r="607" spans="1:6">
      <c r="A607" s="302">
        <v>595</v>
      </c>
      <c r="B607" s="758" t="s">
        <v>1940</v>
      </c>
      <c r="C607" s="764" t="s">
        <v>1941</v>
      </c>
      <c r="D607" s="279">
        <v>36</v>
      </c>
      <c r="E607" s="279">
        <v>18</v>
      </c>
      <c r="F607" s="538">
        <f t="shared" si="9"/>
        <v>4.5</v>
      </c>
    </row>
    <row r="608" spans="1:6">
      <c r="A608" s="302">
        <v>596</v>
      </c>
      <c r="B608" s="758" t="s">
        <v>1942</v>
      </c>
      <c r="C608" s="764" t="s">
        <v>1943</v>
      </c>
      <c r="D608" s="279">
        <v>48</v>
      </c>
      <c r="E608" s="279">
        <v>24</v>
      </c>
      <c r="F608" s="538">
        <f t="shared" si="9"/>
        <v>8</v>
      </c>
    </row>
    <row r="609" spans="1:6">
      <c r="A609" s="302">
        <v>597</v>
      </c>
      <c r="B609" s="758" t="s">
        <v>1944</v>
      </c>
      <c r="C609" s="764" t="s">
        <v>1945</v>
      </c>
      <c r="D609" s="279">
        <v>24</v>
      </c>
      <c r="E609" s="279">
        <v>18</v>
      </c>
      <c r="F609" s="538">
        <f t="shared" si="9"/>
        <v>3</v>
      </c>
    </row>
    <row r="610" spans="1:6">
      <c r="A610" s="302">
        <v>598</v>
      </c>
      <c r="B610" s="758" t="s">
        <v>1946</v>
      </c>
      <c r="C610" s="764" t="s">
        <v>1947</v>
      </c>
      <c r="D610" s="279">
        <v>36</v>
      </c>
      <c r="E610" s="279">
        <v>30</v>
      </c>
      <c r="F610" s="538">
        <f t="shared" si="9"/>
        <v>7.5</v>
      </c>
    </row>
    <row r="611" spans="1:6">
      <c r="A611" s="302">
        <v>599</v>
      </c>
      <c r="B611" s="758" t="s">
        <v>1948</v>
      </c>
      <c r="C611" s="764" t="s">
        <v>1949</v>
      </c>
      <c r="D611" s="279">
        <v>48</v>
      </c>
      <c r="E611" s="279">
        <v>36</v>
      </c>
      <c r="F611" s="538">
        <f t="shared" si="9"/>
        <v>12</v>
      </c>
    </row>
    <row r="612" spans="1:6">
      <c r="A612" s="302">
        <v>600</v>
      </c>
      <c r="B612" s="758" t="s">
        <v>81</v>
      </c>
      <c r="C612" s="764" t="s">
        <v>1950</v>
      </c>
      <c r="D612" s="279">
        <v>24</v>
      </c>
      <c r="E612" s="279">
        <v>24</v>
      </c>
      <c r="F612" s="538">
        <f t="shared" si="9"/>
        <v>4</v>
      </c>
    </row>
    <row r="613" spans="1:6">
      <c r="A613" s="302">
        <v>601</v>
      </c>
      <c r="B613" s="758" t="s">
        <v>82</v>
      </c>
      <c r="C613" s="764" t="s">
        <v>1951</v>
      </c>
      <c r="D613" s="279">
        <v>24</v>
      </c>
      <c r="E613" s="279">
        <v>18</v>
      </c>
      <c r="F613" s="538">
        <f t="shared" si="9"/>
        <v>3</v>
      </c>
    </row>
    <row r="614" spans="1:6">
      <c r="A614" s="302">
        <v>602</v>
      </c>
      <c r="B614" s="758" t="s">
        <v>1952</v>
      </c>
      <c r="C614" s="764" t="s">
        <v>1953</v>
      </c>
      <c r="D614" s="279">
        <v>12</v>
      </c>
      <c r="E614" s="279">
        <v>18</v>
      </c>
      <c r="F614" s="538">
        <f t="shared" si="9"/>
        <v>1.5</v>
      </c>
    </row>
    <row r="615" spans="1:6">
      <c r="A615" s="302">
        <v>603</v>
      </c>
      <c r="B615" s="758" t="s">
        <v>1954</v>
      </c>
      <c r="C615" s="764" t="s">
        <v>1955</v>
      </c>
      <c r="D615" s="279">
        <v>24</v>
      </c>
      <c r="E615" s="279">
        <v>30</v>
      </c>
      <c r="F615" s="538">
        <f t="shared" si="9"/>
        <v>5</v>
      </c>
    </row>
    <row r="616" spans="1:6">
      <c r="A616" s="302">
        <v>604</v>
      </c>
      <c r="B616" s="758" t="s">
        <v>1956</v>
      </c>
      <c r="C616" s="764" t="s">
        <v>1957</v>
      </c>
      <c r="D616" s="279">
        <v>9</v>
      </c>
      <c r="E616" s="279">
        <v>15</v>
      </c>
      <c r="F616" s="538">
        <f t="shared" si="9"/>
        <v>0.9375</v>
      </c>
    </row>
    <row r="617" spans="1:6">
      <c r="A617" s="302">
        <v>605</v>
      </c>
      <c r="B617" s="758" t="s">
        <v>1958</v>
      </c>
      <c r="C617" s="764" t="s">
        <v>1959</v>
      </c>
      <c r="D617" s="279">
        <v>9</v>
      </c>
      <c r="E617" s="279">
        <v>12</v>
      </c>
      <c r="F617" s="538">
        <f t="shared" si="9"/>
        <v>0.75</v>
      </c>
    </row>
    <row r="618" spans="1:6">
      <c r="A618" s="302">
        <v>606</v>
      </c>
      <c r="B618" s="758" t="s">
        <v>1960</v>
      </c>
      <c r="C618" s="764" t="s">
        <v>1961</v>
      </c>
      <c r="D618" s="279">
        <v>9</v>
      </c>
      <c r="E618" s="279">
        <v>15</v>
      </c>
      <c r="F618" s="538">
        <f t="shared" si="9"/>
        <v>0.9375</v>
      </c>
    </row>
    <row r="619" spans="1:6">
      <c r="A619" s="302">
        <v>607</v>
      </c>
      <c r="B619" s="758" t="s">
        <v>1962</v>
      </c>
      <c r="C619" s="764" t="s">
        <v>1963</v>
      </c>
      <c r="D619" s="279">
        <v>30</v>
      </c>
      <c r="E619" s="279">
        <v>36</v>
      </c>
      <c r="F619" s="538">
        <f t="shared" si="9"/>
        <v>7.5</v>
      </c>
    </row>
    <row r="620" spans="1:6">
      <c r="A620" s="302">
        <v>608</v>
      </c>
      <c r="B620" s="758" t="s">
        <v>1964</v>
      </c>
      <c r="C620" s="764" t="s">
        <v>1965</v>
      </c>
      <c r="D620" s="279">
        <v>24</v>
      </c>
      <c r="E620" s="279">
        <v>30</v>
      </c>
      <c r="F620" s="538">
        <f t="shared" si="9"/>
        <v>5</v>
      </c>
    </row>
    <row r="621" spans="1:6">
      <c r="A621" s="302">
        <v>609</v>
      </c>
      <c r="B621" s="758" t="s">
        <v>1966</v>
      </c>
      <c r="C621" s="764" t="s">
        <v>1967</v>
      </c>
      <c r="D621" s="279">
        <v>36</v>
      </c>
      <c r="E621" s="279">
        <v>24</v>
      </c>
      <c r="F621" s="538">
        <f t="shared" si="9"/>
        <v>6</v>
      </c>
    </row>
    <row r="622" spans="1:6">
      <c r="A622" s="302">
        <v>610</v>
      </c>
      <c r="B622" s="758" t="s">
        <v>1968</v>
      </c>
      <c r="C622" s="764" t="s">
        <v>1969</v>
      </c>
      <c r="D622" s="279">
        <v>30</v>
      </c>
      <c r="E622" s="279">
        <v>36</v>
      </c>
      <c r="F622" s="538">
        <f t="shared" si="9"/>
        <v>7.5</v>
      </c>
    </row>
    <row r="623" spans="1:6">
      <c r="A623" s="302">
        <v>611</v>
      </c>
      <c r="B623" s="758" t="s">
        <v>1970</v>
      </c>
      <c r="C623" s="764" t="s">
        <v>1971</v>
      </c>
      <c r="D623" s="279">
        <v>24</v>
      </c>
      <c r="E623" s="279">
        <v>9</v>
      </c>
      <c r="F623" s="538">
        <f t="shared" si="9"/>
        <v>1.5</v>
      </c>
    </row>
    <row r="624" spans="1:6">
      <c r="A624" s="302">
        <v>612</v>
      </c>
      <c r="B624" s="758" t="s">
        <v>1972</v>
      </c>
      <c r="C624" s="764" t="s">
        <v>1973</v>
      </c>
      <c r="D624" s="279">
        <v>9</v>
      </c>
      <c r="E624" s="279">
        <v>12</v>
      </c>
      <c r="F624" s="538">
        <f t="shared" si="9"/>
        <v>0.75</v>
      </c>
    </row>
    <row r="625" spans="1:6">
      <c r="A625" s="302">
        <v>613</v>
      </c>
      <c r="B625" s="758" t="s">
        <v>1974</v>
      </c>
      <c r="C625" s="764" t="s">
        <v>1975</v>
      </c>
      <c r="D625" s="279">
        <v>24</v>
      </c>
      <c r="E625" s="279">
        <v>30</v>
      </c>
      <c r="F625" s="538">
        <f t="shared" si="9"/>
        <v>5</v>
      </c>
    </row>
    <row r="626" spans="1:6">
      <c r="A626" s="302">
        <v>614</v>
      </c>
      <c r="B626" s="771" t="s">
        <v>83</v>
      </c>
      <c r="C626" s="764" t="s">
        <v>1976</v>
      </c>
      <c r="D626" s="279">
        <v>48</v>
      </c>
      <c r="E626" s="279">
        <v>30</v>
      </c>
      <c r="F626" s="538">
        <f t="shared" si="9"/>
        <v>10</v>
      </c>
    </row>
    <row r="627" spans="1:6">
      <c r="A627" s="302">
        <v>615</v>
      </c>
      <c r="B627" s="771" t="s">
        <v>84</v>
      </c>
      <c r="C627" s="764" t="s">
        <v>1977</v>
      </c>
      <c r="D627" s="279">
        <v>60</v>
      </c>
      <c r="E627" s="279">
        <v>30</v>
      </c>
      <c r="F627" s="538">
        <f t="shared" si="9"/>
        <v>12.5</v>
      </c>
    </row>
    <row r="628" spans="1:6">
      <c r="A628" s="302">
        <v>616</v>
      </c>
      <c r="B628" s="771" t="s">
        <v>85</v>
      </c>
      <c r="C628" s="764" t="s">
        <v>1978</v>
      </c>
      <c r="D628" s="279">
        <v>60</v>
      </c>
      <c r="E628" s="279">
        <v>30</v>
      </c>
      <c r="F628" s="538">
        <f t="shared" si="9"/>
        <v>12.5</v>
      </c>
    </row>
    <row r="629" spans="1:6">
      <c r="A629" s="302">
        <v>617</v>
      </c>
      <c r="B629" s="771" t="s">
        <v>86</v>
      </c>
      <c r="C629" s="764" t="s">
        <v>1979</v>
      </c>
      <c r="D629" s="279">
        <v>60</v>
      </c>
      <c r="E629" s="279">
        <v>30</v>
      </c>
      <c r="F629" s="538">
        <f t="shared" si="9"/>
        <v>12.5</v>
      </c>
    </row>
    <row r="630" spans="1:6">
      <c r="A630" s="302">
        <v>618</v>
      </c>
      <c r="B630" s="771" t="s">
        <v>87</v>
      </c>
      <c r="C630" s="764" t="s">
        <v>1980</v>
      </c>
      <c r="D630" s="279">
        <v>24</v>
      </c>
      <c r="E630" s="279">
        <v>30</v>
      </c>
      <c r="F630" s="538">
        <f t="shared" si="9"/>
        <v>5</v>
      </c>
    </row>
    <row r="631" spans="1:6">
      <c r="A631" s="302">
        <v>619</v>
      </c>
      <c r="B631" s="771" t="s">
        <v>88</v>
      </c>
      <c r="C631" s="764" t="s">
        <v>1981</v>
      </c>
      <c r="D631" s="279">
        <v>36</v>
      </c>
      <c r="E631" s="279">
        <v>48</v>
      </c>
      <c r="F631" s="538">
        <f t="shared" si="9"/>
        <v>12</v>
      </c>
    </row>
    <row r="632" spans="1:6">
      <c r="A632" s="302">
        <v>620</v>
      </c>
      <c r="B632" s="758" t="s">
        <v>1982</v>
      </c>
      <c r="C632" s="764" t="s">
        <v>1983</v>
      </c>
      <c r="D632" s="279">
        <v>24</v>
      </c>
      <c r="E632" s="279">
        <v>30</v>
      </c>
      <c r="F632" s="538">
        <f t="shared" si="9"/>
        <v>5</v>
      </c>
    </row>
    <row r="633" spans="1:6">
      <c r="A633" s="302">
        <v>621</v>
      </c>
      <c r="B633" s="758" t="s">
        <v>1984</v>
      </c>
      <c r="C633" s="764" t="s">
        <v>1985</v>
      </c>
      <c r="D633" s="279">
        <v>36</v>
      </c>
      <c r="E633" s="279">
        <v>48</v>
      </c>
      <c r="F633" s="538">
        <f t="shared" si="9"/>
        <v>12</v>
      </c>
    </row>
    <row r="634" spans="1:6">
      <c r="A634" s="302">
        <v>622</v>
      </c>
      <c r="B634" s="758" t="s">
        <v>633</v>
      </c>
      <c r="C634" s="764" t="s">
        <v>1986</v>
      </c>
      <c r="D634" s="279">
        <v>24</v>
      </c>
      <c r="E634" s="279">
        <v>36</v>
      </c>
      <c r="F634" s="538">
        <f t="shared" si="9"/>
        <v>6</v>
      </c>
    </row>
    <row r="635" spans="1:6">
      <c r="A635" s="302">
        <v>623</v>
      </c>
      <c r="B635" s="771" t="s">
        <v>89</v>
      </c>
      <c r="C635" s="764" t="s">
        <v>1987</v>
      </c>
      <c r="D635" s="279">
        <v>24</v>
      </c>
      <c r="E635" s="279">
        <v>36</v>
      </c>
      <c r="F635" s="538">
        <f t="shared" si="9"/>
        <v>6</v>
      </c>
    </row>
    <row r="636" spans="1:6">
      <c r="A636" s="302">
        <v>624</v>
      </c>
      <c r="B636" s="758" t="s">
        <v>1988</v>
      </c>
      <c r="C636" s="764" t="s">
        <v>1989</v>
      </c>
      <c r="D636" s="279">
        <v>36</v>
      </c>
      <c r="E636" s="279">
        <v>24</v>
      </c>
      <c r="F636" s="538">
        <f t="shared" si="9"/>
        <v>6</v>
      </c>
    </row>
    <row r="637" spans="1:6">
      <c r="A637" s="302">
        <v>625</v>
      </c>
      <c r="B637" s="758" t="s">
        <v>1990</v>
      </c>
      <c r="C637" s="764" t="s">
        <v>1991</v>
      </c>
      <c r="D637" s="279">
        <v>30</v>
      </c>
      <c r="E637" s="279">
        <v>36</v>
      </c>
      <c r="F637" s="538">
        <f t="shared" si="9"/>
        <v>7.5</v>
      </c>
    </row>
    <row r="638" spans="1:6">
      <c r="A638" s="302">
        <v>626</v>
      </c>
      <c r="B638" s="758" t="s">
        <v>1992</v>
      </c>
      <c r="C638" s="764" t="s">
        <v>1993</v>
      </c>
      <c r="D638" s="279">
        <v>36</v>
      </c>
      <c r="E638" s="279">
        <v>48</v>
      </c>
      <c r="F638" s="538">
        <f t="shared" si="9"/>
        <v>12</v>
      </c>
    </row>
    <row r="639" spans="1:6">
      <c r="A639" s="302">
        <v>627</v>
      </c>
      <c r="B639" s="758" t="s">
        <v>1994</v>
      </c>
      <c r="C639" s="764" t="s">
        <v>1995</v>
      </c>
      <c r="D639" s="279">
        <v>48</v>
      </c>
      <c r="E639" s="279">
        <v>60</v>
      </c>
      <c r="F639" s="538">
        <f t="shared" si="9"/>
        <v>20</v>
      </c>
    </row>
    <row r="640" spans="1:6">
      <c r="A640" s="302">
        <v>628</v>
      </c>
      <c r="B640" s="771" t="s">
        <v>713</v>
      </c>
      <c r="C640" s="764" t="s">
        <v>1996</v>
      </c>
      <c r="D640" s="279">
        <v>30</v>
      </c>
      <c r="E640" s="280"/>
      <c r="F640" s="538">
        <v>0</v>
      </c>
    </row>
    <row r="641" spans="1:6">
      <c r="A641" s="302">
        <v>629</v>
      </c>
      <c r="B641" s="771" t="s">
        <v>714</v>
      </c>
      <c r="C641" s="764" t="s">
        <v>1997</v>
      </c>
      <c r="D641" s="279">
        <v>36</v>
      </c>
      <c r="E641" s="280"/>
      <c r="F641" s="538">
        <v>0</v>
      </c>
    </row>
    <row r="642" spans="1:6">
      <c r="A642" s="302">
        <v>630</v>
      </c>
      <c r="B642" s="771" t="s">
        <v>715</v>
      </c>
      <c r="C642" s="764" t="s">
        <v>1998</v>
      </c>
      <c r="D642" s="279">
        <v>48</v>
      </c>
      <c r="E642" s="280"/>
      <c r="F642" s="538">
        <v>0</v>
      </c>
    </row>
    <row r="643" spans="1:6">
      <c r="A643" s="302">
        <v>631</v>
      </c>
      <c r="B643" s="758" t="s">
        <v>1999</v>
      </c>
      <c r="C643" s="764" t="s">
        <v>2000</v>
      </c>
      <c r="D643" s="279">
        <v>72</v>
      </c>
      <c r="E643" s="279">
        <v>54</v>
      </c>
      <c r="F643" s="538">
        <f t="shared" si="9"/>
        <v>27</v>
      </c>
    </row>
    <row r="644" spans="1:6">
      <c r="A644" s="302">
        <v>632</v>
      </c>
      <c r="B644" s="758" t="s">
        <v>2001</v>
      </c>
      <c r="C644" s="764" t="s">
        <v>2002</v>
      </c>
      <c r="D644" s="279">
        <v>96</v>
      </c>
      <c r="E644" s="279">
        <v>72</v>
      </c>
      <c r="F644" s="538">
        <f t="shared" si="9"/>
        <v>48</v>
      </c>
    </row>
    <row r="645" spans="1:6">
      <c r="A645" s="302">
        <v>633</v>
      </c>
      <c r="B645" s="758" t="s">
        <v>2003</v>
      </c>
      <c r="C645" s="764" t="s">
        <v>2004</v>
      </c>
      <c r="D645" s="279">
        <v>120</v>
      </c>
      <c r="E645" s="279">
        <v>90</v>
      </c>
      <c r="F645" s="538">
        <f t="shared" ref="F645:F708" si="10">(D645*E645)/144</f>
        <v>75</v>
      </c>
    </row>
    <row r="646" spans="1:6">
      <c r="A646" s="302">
        <v>634</v>
      </c>
      <c r="B646" s="771" t="s">
        <v>634</v>
      </c>
      <c r="C646" s="764" t="s">
        <v>2005</v>
      </c>
      <c r="D646" s="279">
        <v>24</v>
      </c>
      <c r="E646" s="279">
        <v>18</v>
      </c>
      <c r="F646" s="538">
        <f t="shared" si="10"/>
        <v>3</v>
      </c>
    </row>
    <row r="647" spans="1:6">
      <c r="A647" s="302">
        <v>635</v>
      </c>
      <c r="B647" s="758" t="s">
        <v>2006</v>
      </c>
      <c r="C647" s="764" t="s">
        <v>2007</v>
      </c>
      <c r="D647" s="279">
        <v>24</v>
      </c>
      <c r="E647" s="279">
        <v>24</v>
      </c>
      <c r="F647" s="538">
        <f t="shared" si="10"/>
        <v>4</v>
      </c>
    </row>
    <row r="648" spans="1:6">
      <c r="A648" s="302">
        <v>636</v>
      </c>
      <c r="B648" s="758" t="s">
        <v>2008</v>
      </c>
      <c r="C648" s="764" t="s">
        <v>2009</v>
      </c>
      <c r="D648" s="279">
        <v>30</v>
      </c>
      <c r="E648" s="279">
        <v>30</v>
      </c>
      <c r="F648" s="538">
        <f t="shared" si="10"/>
        <v>6.25</v>
      </c>
    </row>
    <row r="649" spans="1:6">
      <c r="A649" s="302">
        <v>637</v>
      </c>
      <c r="B649" s="758" t="s">
        <v>2010</v>
      </c>
      <c r="C649" s="764" t="s">
        <v>2011</v>
      </c>
      <c r="D649" s="279">
        <v>36</v>
      </c>
      <c r="E649" s="279">
        <v>36</v>
      </c>
      <c r="F649" s="538">
        <f t="shared" si="10"/>
        <v>9</v>
      </c>
    </row>
    <row r="650" spans="1:6">
      <c r="A650" s="302">
        <v>638</v>
      </c>
      <c r="B650" s="758" t="s">
        <v>2012</v>
      </c>
      <c r="C650" s="764" t="s">
        <v>2013</v>
      </c>
      <c r="D650" s="279">
        <v>42</v>
      </c>
      <c r="E650" s="279">
        <v>42</v>
      </c>
      <c r="F650" s="538">
        <f t="shared" si="10"/>
        <v>12.25</v>
      </c>
    </row>
    <row r="651" spans="1:6">
      <c r="A651" s="302">
        <v>639</v>
      </c>
      <c r="B651" s="758" t="s">
        <v>2014</v>
      </c>
      <c r="C651" s="764" t="s">
        <v>2015</v>
      </c>
      <c r="D651" s="279">
        <v>24</v>
      </c>
      <c r="E651" s="279">
        <v>24</v>
      </c>
      <c r="F651" s="538">
        <f t="shared" si="10"/>
        <v>4</v>
      </c>
    </row>
    <row r="652" spans="1:6">
      <c r="A652" s="302">
        <v>640</v>
      </c>
      <c r="B652" s="758" t="s">
        <v>2016</v>
      </c>
      <c r="C652" s="764" t="s">
        <v>2017</v>
      </c>
      <c r="D652" s="279">
        <v>30</v>
      </c>
      <c r="E652" s="279">
        <v>30</v>
      </c>
      <c r="F652" s="538">
        <f t="shared" si="10"/>
        <v>6.25</v>
      </c>
    </row>
    <row r="653" spans="1:6">
      <c r="A653" s="302">
        <v>641</v>
      </c>
      <c r="B653" s="758" t="s">
        <v>2018</v>
      </c>
      <c r="C653" s="764" t="s">
        <v>2019</v>
      </c>
      <c r="D653" s="279">
        <v>36</v>
      </c>
      <c r="E653" s="279">
        <v>36</v>
      </c>
      <c r="F653" s="538">
        <f t="shared" si="10"/>
        <v>9</v>
      </c>
    </row>
    <row r="654" spans="1:6">
      <c r="A654" s="302">
        <v>642</v>
      </c>
      <c r="B654" s="758" t="s">
        <v>2020</v>
      </c>
      <c r="C654" s="764" t="s">
        <v>2021</v>
      </c>
      <c r="D654" s="279">
        <v>42</v>
      </c>
      <c r="E654" s="279">
        <v>42</v>
      </c>
      <c r="F654" s="538">
        <f t="shared" si="10"/>
        <v>12.25</v>
      </c>
    </row>
    <row r="655" spans="1:6">
      <c r="A655" s="302">
        <v>643</v>
      </c>
      <c r="B655" s="758" t="s">
        <v>2022</v>
      </c>
      <c r="C655" s="764" t="s">
        <v>2023</v>
      </c>
      <c r="D655" s="279">
        <v>30</v>
      </c>
      <c r="E655" s="279">
        <v>30</v>
      </c>
      <c r="F655" s="538">
        <f t="shared" si="10"/>
        <v>6.25</v>
      </c>
    </row>
    <row r="656" spans="1:6">
      <c r="A656" s="302">
        <v>644</v>
      </c>
      <c r="B656" s="758" t="s">
        <v>2024</v>
      </c>
      <c r="C656" s="764" t="s">
        <v>2025</v>
      </c>
      <c r="D656" s="279">
        <v>36</v>
      </c>
      <c r="E656" s="279">
        <v>36</v>
      </c>
      <c r="F656" s="538">
        <f t="shared" si="10"/>
        <v>9</v>
      </c>
    </row>
    <row r="657" spans="1:6">
      <c r="A657" s="302">
        <v>645</v>
      </c>
      <c r="B657" s="758" t="s">
        <v>2026</v>
      </c>
      <c r="C657" s="764" t="s">
        <v>2027</v>
      </c>
      <c r="D657" s="279">
        <v>42</v>
      </c>
      <c r="E657" s="279">
        <v>42</v>
      </c>
      <c r="F657" s="538">
        <f t="shared" si="10"/>
        <v>12.25</v>
      </c>
    </row>
    <row r="658" spans="1:6">
      <c r="A658" s="302">
        <v>646</v>
      </c>
      <c r="B658" s="758" t="s">
        <v>2028</v>
      </c>
      <c r="C658" s="764" t="s">
        <v>2029</v>
      </c>
      <c r="D658" s="279">
        <v>30</v>
      </c>
      <c r="E658" s="279">
        <v>30</v>
      </c>
      <c r="F658" s="538">
        <f t="shared" si="10"/>
        <v>6.25</v>
      </c>
    </row>
    <row r="659" spans="1:6">
      <c r="A659" s="302">
        <v>647</v>
      </c>
      <c r="B659" s="758" t="s">
        <v>2030</v>
      </c>
      <c r="C659" s="764" t="s">
        <v>2031</v>
      </c>
      <c r="D659" s="279">
        <v>36</v>
      </c>
      <c r="E659" s="279">
        <v>36</v>
      </c>
      <c r="F659" s="538">
        <f t="shared" si="10"/>
        <v>9</v>
      </c>
    </row>
    <row r="660" spans="1:6">
      <c r="A660" s="302">
        <v>648</v>
      </c>
      <c r="B660" s="758" t="s">
        <v>2032</v>
      </c>
      <c r="C660" s="764" t="s">
        <v>2033</v>
      </c>
      <c r="D660" s="279">
        <v>42</v>
      </c>
      <c r="E660" s="279">
        <v>42</v>
      </c>
      <c r="F660" s="538">
        <f t="shared" si="10"/>
        <v>12.25</v>
      </c>
    </row>
    <row r="661" spans="1:6">
      <c r="A661" s="302">
        <v>649</v>
      </c>
      <c r="B661" s="758" t="s">
        <v>2034</v>
      </c>
      <c r="C661" s="766" t="s">
        <v>2035</v>
      </c>
      <c r="D661" s="279">
        <v>24</v>
      </c>
      <c r="E661" s="279">
        <v>4.5</v>
      </c>
      <c r="F661" s="538">
        <f t="shared" si="10"/>
        <v>0.75</v>
      </c>
    </row>
    <row r="662" spans="1:6">
      <c r="A662" s="302">
        <v>650</v>
      </c>
      <c r="B662" s="773" t="s">
        <v>635</v>
      </c>
      <c r="C662" s="766" t="s">
        <v>2036</v>
      </c>
      <c r="D662" s="281">
        <v>48</v>
      </c>
      <c r="E662" s="281">
        <v>9</v>
      </c>
      <c r="F662" s="538">
        <f t="shared" si="10"/>
        <v>3</v>
      </c>
    </row>
    <row r="663" spans="1:6">
      <c r="A663" s="302">
        <v>651</v>
      </c>
      <c r="B663" s="773" t="s">
        <v>2037</v>
      </c>
      <c r="C663" s="766" t="s">
        <v>2038</v>
      </c>
      <c r="D663" s="281">
        <v>13.5</v>
      </c>
      <c r="E663" s="281">
        <v>9</v>
      </c>
      <c r="F663" s="538">
        <f t="shared" si="10"/>
        <v>0.84375</v>
      </c>
    </row>
    <row r="664" spans="1:6">
      <c r="A664" s="302">
        <v>652</v>
      </c>
      <c r="B664" s="773" t="s">
        <v>2039</v>
      </c>
      <c r="C664" s="766" t="s">
        <v>2040</v>
      </c>
      <c r="D664" s="281">
        <v>27</v>
      </c>
      <c r="E664" s="281">
        <v>18</v>
      </c>
      <c r="F664" s="538">
        <f t="shared" si="10"/>
        <v>3.375</v>
      </c>
    </row>
    <row r="665" spans="1:6">
      <c r="A665" s="302">
        <v>653</v>
      </c>
      <c r="B665" s="773" t="s">
        <v>2041</v>
      </c>
      <c r="C665" s="766" t="s">
        <v>2042</v>
      </c>
      <c r="D665" s="281">
        <v>24</v>
      </c>
      <c r="E665" s="281">
        <v>12</v>
      </c>
      <c r="F665" s="538">
        <f t="shared" si="10"/>
        <v>2</v>
      </c>
    </row>
    <row r="666" spans="1:6">
      <c r="A666" s="302">
        <v>654</v>
      </c>
      <c r="B666" s="773" t="s">
        <v>2043</v>
      </c>
      <c r="C666" s="766" t="s">
        <v>2044</v>
      </c>
      <c r="D666" s="281">
        <v>24</v>
      </c>
      <c r="E666" s="281">
        <v>30</v>
      </c>
      <c r="F666" s="538">
        <f t="shared" si="10"/>
        <v>5</v>
      </c>
    </row>
    <row r="667" spans="1:6">
      <c r="A667" s="302">
        <v>655</v>
      </c>
      <c r="B667" s="773" t="s">
        <v>2045</v>
      </c>
      <c r="C667" s="766" t="s">
        <v>2046</v>
      </c>
      <c r="D667" s="281">
        <v>24</v>
      </c>
      <c r="E667" s="281">
        <v>30</v>
      </c>
      <c r="F667" s="538">
        <f t="shared" si="10"/>
        <v>5</v>
      </c>
    </row>
    <row r="668" spans="1:6">
      <c r="A668" s="302">
        <v>656</v>
      </c>
      <c r="B668" s="773" t="s">
        <v>2047</v>
      </c>
      <c r="C668" s="766" t="s">
        <v>2048</v>
      </c>
      <c r="D668" s="281">
        <v>24</v>
      </c>
      <c r="E668" s="281">
        <v>30</v>
      </c>
      <c r="F668" s="538">
        <f t="shared" si="10"/>
        <v>5</v>
      </c>
    </row>
    <row r="669" spans="1:6">
      <c r="A669" s="302">
        <v>657</v>
      </c>
      <c r="B669" s="773" t="s">
        <v>2049</v>
      </c>
      <c r="C669" s="766" t="s">
        <v>2050</v>
      </c>
      <c r="D669" s="281">
        <v>24</v>
      </c>
      <c r="E669" s="281">
        <v>30</v>
      </c>
      <c r="F669" s="538">
        <f t="shared" si="10"/>
        <v>5</v>
      </c>
    </row>
    <row r="670" spans="1:6">
      <c r="A670" s="302">
        <v>658</v>
      </c>
      <c r="B670" s="773" t="s">
        <v>2051</v>
      </c>
      <c r="C670" s="766" t="s">
        <v>2052</v>
      </c>
      <c r="D670" s="281">
        <v>24</v>
      </c>
      <c r="E670" s="281">
        <v>30</v>
      </c>
      <c r="F670" s="538">
        <f t="shared" si="10"/>
        <v>5</v>
      </c>
    </row>
    <row r="671" spans="1:6">
      <c r="A671" s="302">
        <v>659</v>
      </c>
      <c r="B671" s="773" t="s">
        <v>2053</v>
      </c>
      <c r="C671" s="766" t="s">
        <v>2054</v>
      </c>
      <c r="D671" s="281">
        <v>24</v>
      </c>
      <c r="E671" s="281">
        <v>24</v>
      </c>
      <c r="F671" s="538">
        <f t="shared" si="10"/>
        <v>4</v>
      </c>
    </row>
    <row r="672" spans="1:6">
      <c r="A672" s="302">
        <v>660</v>
      </c>
      <c r="B672" s="773" t="s">
        <v>2055</v>
      </c>
      <c r="C672" s="766" t="s">
        <v>2056</v>
      </c>
      <c r="D672" s="281">
        <v>24</v>
      </c>
      <c r="E672" s="281">
        <v>30</v>
      </c>
      <c r="F672" s="538">
        <f t="shared" si="10"/>
        <v>5</v>
      </c>
    </row>
    <row r="673" spans="1:6">
      <c r="A673" s="302">
        <v>661</v>
      </c>
      <c r="B673" s="773" t="s">
        <v>2057</v>
      </c>
      <c r="C673" s="766" t="s">
        <v>2058</v>
      </c>
      <c r="D673" s="281">
        <v>24</v>
      </c>
      <c r="E673" s="281">
        <v>24</v>
      </c>
      <c r="F673" s="538">
        <f t="shared" si="10"/>
        <v>4</v>
      </c>
    </row>
    <row r="674" spans="1:6">
      <c r="A674" s="302">
        <v>662</v>
      </c>
      <c r="B674" s="773" t="s">
        <v>2059</v>
      </c>
      <c r="C674" s="766" t="s">
        <v>2060</v>
      </c>
      <c r="D674" s="281">
        <v>24</v>
      </c>
      <c r="E674" s="281">
        <v>24</v>
      </c>
      <c r="F674" s="538">
        <f t="shared" si="10"/>
        <v>4</v>
      </c>
    </row>
    <row r="675" spans="1:6">
      <c r="A675" s="302">
        <v>663</v>
      </c>
      <c r="B675" s="773" t="s">
        <v>2061</v>
      </c>
      <c r="C675" s="766" t="s">
        <v>2062</v>
      </c>
      <c r="D675" s="281">
        <v>18</v>
      </c>
      <c r="E675" s="281">
        <v>9</v>
      </c>
      <c r="F675" s="538">
        <f t="shared" si="10"/>
        <v>1.125</v>
      </c>
    </row>
    <row r="676" spans="1:6">
      <c r="A676" s="302">
        <v>664</v>
      </c>
      <c r="B676" s="773" t="s">
        <v>2063</v>
      </c>
      <c r="C676" s="766" t="s">
        <v>2064</v>
      </c>
      <c r="D676" s="281">
        <v>36</v>
      </c>
      <c r="E676" s="281">
        <v>18</v>
      </c>
      <c r="F676" s="538">
        <f t="shared" si="10"/>
        <v>4.5</v>
      </c>
    </row>
    <row r="677" spans="1:6">
      <c r="A677" s="302">
        <v>665</v>
      </c>
      <c r="B677" s="758" t="s">
        <v>2065</v>
      </c>
      <c r="C677" s="764" t="s">
        <v>2066</v>
      </c>
      <c r="D677" s="279">
        <v>36</v>
      </c>
      <c r="E677" s="279">
        <v>24</v>
      </c>
      <c r="F677" s="538">
        <f t="shared" si="10"/>
        <v>6</v>
      </c>
    </row>
    <row r="678" spans="1:6">
      <c r="A678" s="302">
        <v>666</v>
      </c>
      <c r="B678" s="758" t="s">
        <v>2067</v>
      </c>
      <c r="C678" s="764" t="s">
        <v>2068</v>
      </c>
      <c r="D678" s="279">
        <v>48</v>
      </c>
      <c r="E678" s="279">
        <v>36</v>
      </c>
      <c r="F678" s="538">
        <f t="shared" si="10"/>
        <v>12</v>
      </c>
    </row>
    <row r="679" spans="1:6">
      <c r="A679" s="302">
        <v>667</v>
      </c>
      <c r="B679" s="758" t="s">
        <v>2069</v>
      </c>
      <c r="C679" s="764" t="s">
        <v>2070</v>
      </c>
      <c r="D679" s="279">
        <v>60</v>
      </c>
      <c r="E679" s="279">
        <v>48</v>
      </c>
      <c r="F679" s="538">
        <f t="shared" si="10"/>
        <v>20</v>
      </c>
    </row>
    <row r="680" spans="1:6">
      <c r="A680" s="302">
        <v>668</v>
      </c>
      <c r="B680" s="758" t="s">
        <v>2071</v>
      </c>
      <c r="C680" s="764" t="s">
        <v>2072</v>
      </c>
      <c r="D680" s="279">
        <v>24</v>
      </c>
      <c r="E680" s="279">
        <v>30</v>
      </c>
      <c r="F680" s="538">
        <f t="shared" si="10"/>
        <v>5</v>
      </c>
    </row>
    <row r="681" spans="1:6">
      <c r="A681" s="302">
        <v>669</v>
      </c>
      <c r="B681" s="758" t="s">
        <v>2073</v>
      </c>
      <c r="C681" s="764" t="s">
        <v>2074</v>
      </c>
      <c r="D681" s="279">
        <v>36</v>
      </c>
      <c r="E681" s="279">
        <v>48</v>
      </c>
      <c r="F681" s="538">
        <f t="shared" si="10"/>
        <v>12</v>
      </c>
    </row>
    <row r="682" spans="1:6">
      <c r="A682" s="302">
        <v>670</v>
      </c>
      <c r="B682" s="758" t="s">
        <v>2075</v>
      </c>
      <c r="C682" s="764" t="s">
        <v>2076</v>
      </c>
      <c r="D682" s="279">
        <v>48</v>
      </c>
      <c r="E682" s="279">
        <v>60</v>
      </c>
      <c r="F682" s="538">
        <f t="shared" si="10"/>
        <v>20</v>
      </c>
    </row>
    <row r="683" spans="1:6">
      <c r="A683" s="302">
        <v>671</v>
      </c>
      <c r="B683" s="758" t="s">
        <v>2077</v>
      </c>
      <c r="C683" s="764" t="s">
        <v>2078</v>
      </c>
      <c r="D683" s="279">
        <v>24</v>
      </c>
      <c r="E683" s="279">
        <v>30</v>
      </c>
      <c r="F683" s="538">
        <f t="shared" si="10"/>
        <v>5</v>
      </c>
    </row>
    <row r="684" spans="1:6">
      <c r="A684" s="302">
        <v>672</v>
      </c>
      <c r="B684" s="758" t="s">
        <v>2079</v>
      </c>
      <c r="C684" s="764" t="s">
        <v>2080</v>
      </c>
      <c r="D684" s="279">
        <v>36</v>
      </c>
      <c r="E684" s="279">
        <v>48</v>
      </c>
      <c r="F684" s="538">
        <f t="shared" si="10"/>
        <v>12</v>
      </c>
    </row>
    <row r="685" spans="1:6">
      <c r="A685" s="302">
        <v>673</v>
      </c>
      <c r="B685" s="758" t="s">
        <v>2081</v>
      </c>
      <c r="C685" s="764" t="s">
        <v>2082</v>
      </c>
      <c r="D685" s="279">
        <v>48</v>
      </c>
      <c r="E685" s="279">
        <v>60</v>
      </c>
      <c r="F685" s="538">
        <f t="shared" si="10"/>
        <v>20</v>
      </c>
    </row>
    <row r="686" spans="1:6">
      <c r="A686" s="302">
        <v>674</v>
      </c>
      <c r="B686" s="758" t="s">
        <v>2083</v>
      </c>
      <c r="C686" s="764" t="s">
        <v>2084</v>
      </c>
      <c r="D686" s="279">
        <v>48</v>
      </c>
      <c r="E686" s="279">
        <v>15</v>
      </c>
      <c r="F686" s="538">
        <f t="shared" si="10"/>
        <v>5</v>
      </c>
    </row>
    <row r="687" spans="1:6">
      <c r="A687" s="302">
        <v>675</v>
      </c>
      <c r="B687" s="758" t="s">
        <v>2085</v>
      </c>
      <c r="C687" s="764" t="s">
        <v>2086</v>
      </c>
      <c r="D687" s="279">
        <v>72</v>
      </c>
      <c r="E687" s="279">
        <v>24</v>
      </c>
      <c r="F687" s="538">
        <f t="shared" si="10"/>
        <v>12</v>
      </c>
    </row>
    <row r="688" spans="1:6">
      <c r="A688" s="302">
        <v>676</v>
      </c>
      <c r="B688" s="758" t="s">
        <v>2087</v>
      </c>
      <c r="C688" s="764" t="s">
        <v>2088</v>
      </c>
      <c r="D688" s="279">
        <v>96</v>
      </c>
      <c r="E688" s="279">
        <v>30</v>
      </c>
      <c r="F688" s="538">
        <f t="shared" si="10"/>
        <v>20</v>
      </c>
    </row>
    <row r="689" spans="1:6">
      <c r="A689" s="302">
        <v>677</v>
      </c>
      <c r="B689" s="758" t="s">
        <v>2089</v>
      </c>
      <c r="C689" s="764" t="s">
        <v>2090</v>
      </c>
      <c r="D689" s="279">
        <v>30</v>
      </c>
      <c r="E689" s="279">
        <v>15</v>
      </c>
      <c r="F689" s="538">
        <f t="shared" si="10"/>
        <v>3.125</v>
      </c>
    </row>
    <row r="690" spans="1:6">
      <c r="A690" s="302">
        <v>678</v>
      </c>
      <c r="B690" s="758" t="s">
        <v>2091</v>
      </c>
      <c r="C690" s="764" t="s">
        <v>2092</v>
      </c>
      <c r="D690" s="279">
        <v>48</v>
      </c>
      <c r="E690" s="279">
        <v>24</v>
      </c>
      <c r="F690" s="538">
        <f t="shared" si="10"/>
        <v>8</v>
      </c>
    </row>
    <row r="691" spans="1:6">
      <c r="A691" s="302">
        <v>679</v>
      </c>
      <c r="B691" s="758" t="s">
        <v>2093</v>
      </c>
      <c r="C691" s="764" t="s">
        <v>2094</v>
      </c>
      <c r="D691" s="279">
        <v>60</v>
      </c>
      <c r="E691" s="279">
        <v>30</v>
      </c>
      <c r="F691" s="538">
        <f t="shared" si="10"/>
        <v>12.5</v>
      </c>
    </row>
    <row r="692" spans="1:6">
      <c r="A692" s="302">
        <v>680</v>
      </c>
      <c r="B692" s="758" t="s">
        <v>2095</v>
      </c>
      <c r="C692" s="764" t="s">
        <v>2096</v>
      </c>
      <c r="D692" s="279">
        <v>30</v>
      </c>
      <c r="E692" s="279">
        <v>15</v>
      </c>
      <c r="F692" s="538">
        <f t="shared" si="10"/>
        <v>3.125</v>
      </c>
    </row>
    <row r="693" spans="1:6">
      <c r="A693" s="302">
        <v>681</v>
      </c>
      <c r="B693" s="758" t="s">
        <v>2097</v>
      </c>
      <c r="C693" s="764" t="s">
        <v>2098</v>
      </c>
      <c r="D693" s="279">
        <v>48</v>
      </c>
      <c r="E693" s="279">
        <v>24</v>
      </c>
      <c r="F693" s="538">
        <f t="shared" si="10"/>
        <v>8</v>
      </c>
    </row>
    <row r="694" spans="1:6">
      <c r="A694" s="302">
        <v>682</v>
      </c>
      <c r="B694" s="758" t="s">
        <v>2099</v>
      </c>
      <c r="C694" s="764" t="s">
        <v>2100</v>
      </c>
      <c r="D694" s="279">
        <v>60</v>
      </c>
      <c r="E694" s="279">
        <v>30</v>
      </c>
      <c r="F694" s="538">
        <f t="shared" si="10"/>
        <v>12.5</v>
      </c>
    </row>
    <row r="695" spans="1:6">
      <c r="A695" s="302">
        <v>683</v>
      </c>
      <c r="B695" s="758" t="s">
        <v>2101</v>
      </c>
      <c r="C695" s="764" t="s">
        <v>2102</v>
      </c>
      <c r="D695" s="279">
        <v>48</v>
      </c>
      <c r="E695" s="279">
        <v>15</v>
      </c>
      <c r="F695" s="538">
        <f t="shared" si="10"/>
        <v>5</v>
      </c>
    </row>
    <row r="696" spans="1:6">
      <c r="A696" s="302">
        <v>684</v>
      </c>
      <c r="B696" s="758" t="s">
        <v>2103</v>
      </c>
      <c r="C696" s="764" t="s">
        <v>2104</v>
      </c>
      <c r="D696" s="279">
        <v>72</v>
      </c>
      <c r="E696" s="279">
        <v>24</v>
      </c>
      <c r="F696" s="538">
        <f t="shared" si="10"/>
        <v>12</v>
      </c>
    </row>
    <row r="697" spans="1:6">
      <c r="A697" s="302">
        <v>685</v>
      </c>
      <c r="B697" s="758" t="s">
        <v>2105</v>
      </c>
      <c r="C697" s="764" t="s">
        <v>2106</v>
      </c>
      <c r="D697" s="279">
        <v>96</v>
      </c>
      <c r="E697" s="279">
        <v>30</v>
      </c>
      <c r="F697" s="538">
        <f t="shared" si="10"/>
        <v>20</v>
      </c>
    </row>
    <row r="698" spans="1:6">
      <c r="A698" s="302">
        <v>686</v>
      </c>
      <c r="B698" s="758" t="s">
        <v>2107</v>
      </c>
      <c r="C698" s="764" t="s">
        <v>2108</v>
      </c>
      <c r="D698" s="279">
        <v>48</v>
      </c>
      <c r="E698" s="279">
        <v>15</v>
      </c>
      <c r="F698" s="538">
        <f t="shared" si="10"/>
        <v>5</v>
      </c>
    </row>
    <row r="699" spans="1:6">
      <c r="A699" s="302">
        <v>687</v>
      </c>
      <c r="B699" s="758" t="s">
        <v>2109</v>
      </c>
      <c r="C699" s="764" t="s">
        <v>2110</v>
      </c>
      <c r="D699" s="279">
        <v>72</v>
      </c>
      <c r="E699" s="279">
        <v>24</v>
      </c>
      <c r="F699" s="538">
        <f t="shared" si="10"/>
        <v>12</v>
      </c>
    </row>
    <row r="700" spans="1:6">
      <c r="A700" s="302">
        <v>688</v>
      </c>
      <c r="B700" s="758" t="s">
        <v>2111</v>
      </c>
      <c r="C700" s="764" t="s">
        <v>2112</v>
      </c>
      <c r="D700" s="279">
        <v>96</v>
      </c>
      <c r="E700" s="279">
        <v>30</v>
      </c>
      <c r="F700" s="538">
        <f t="shared" si="10"/>
        <v>20</v>
      </c>
    </row>
    <row r="701" spans="1:6">
      <c r="A701" s="302">
        <v>689</v>
      </c>
      <c r="B701" s="771" t="s">
        <v>716</v>
      </c>
      <c r="C701" s="199" t="s">
        <v>717</v>
      </c>
      <c r="D701" s="279">
        <v>4</v>
      </c>
      <c r="E701" s="279">
        <v>8</v>
      </c>
      <c r="F701" s="538">
        <f t="shared" si="10"/>
        <v>0.22222222222222221</v>
      </c>
    </row>
    <row r="702" spans="1:6">
      <c r="A702" s="302">
        <v>690</v>
      </c>
      <c r="B702" s="771" t="s">
        <v>718</v>
      </c>
      <c r="C702" s="764" t="s">
        <v>2113</v>
      </c>
      <c r="D702" s="279">
        <v>24</v>
      </c>
      <c r="E702" s="279">
        <v>12</v>
      </c>
      <c r="F702" s="538">
        <f t="shared" si="10"/>
        <v>2</v>
      </c>
    </row>
    <row r="703" spans="1:6">
      <c r="A703" s="302">
        <v>691</v>
      </c>
      <c r="B703" s="771" t="s">
        <v>719</v>
      </c>
      <c r="C703" s="764" t="s">
        <v>2114</v>
      </c>
      <c r="D703" s="279">
        <v>24</v>
      </c>
      <c r="E703" s="279">
        <v>12</v>
      </c>
      <c r="F703" s="538">
        <f t="shared" si="10"/>
        <v>2</v>
      </c>
    </row>
    <row r="704" spans="1:6">
      <c r="A704" s="302">
        <v>692</v>
      </c>
      <c r="B704" s="771" t="s">
        <v>720</v>
      </c>
      <c r="C704" s="764" t="s">
        <v>2115</v>
      </c>
      <c r="D704" s="279">
        <v>24</v>
      </c>
      <c r="E704" s="279">
        <v>18</v>
      </c>
      <c r="F704" s="538">
        <f t="shared" si="10"/>
        <v>3</v>
      </c>
    </row>
    <row r="705" spans="1:6">
      <c r="A705" s="302">
        <v>693</v>
      </c>
      <c r="B705" s="771" t="s">
        <v>721</v>
      </c>
      <c r="C705" s="764" t="s">
        <v>2116</v>
      </c>
      <c r="D705" s="279">
        <v>24</v>
      </c>
      <c r="E705" s="279">
        <v>12</v>
      </c>
      <c r="F705" s="538">
        <f t="shared" si="10"/>
        <v>2</v>
      </c>
    </row>
    <row r="706" spans="1:6">
      <c r="A706" s="302">
        <v>694</v>
      </c>
      <c r="B706" s="771" t="s">
        <v>2117</v>
      </c>
      <c r="C706" s="764" t="s">
        <v>2118</v>
      </c>
      <c r="D706" s="279">
        <v>24</v>
      </c>
      <c r="E706" s="279">
        <v>42</v>
      </c>
      <c r="F706" s="538">
        <f t="shared" si="10"/>
        <v>7</v>
      </c>
    </row>
    <row r="707" spans="1:6">
      <c r="A707" s="302">
        <v>695</v>
      </c>
      <c r="B707" s="771" t="s">
        <v>2119</v>
      </c>
      <c r="C707" s="764" t="s">
        <v>2120</v>
      </c>
      <c r="D707" s="279">
        <v>24</v>
      </c>
      <c r="E707" s="279">
        <v>42</v>
      </c>
      <c r="F707" s="538">
        <f t="shared" si="10"/>
        <v>7</v>
      </c>
    </row>
    <row r="708" spans="1:6">
      <c r="A708" s="302">
        <v>696</v>
      </c>
      <c r="B708" s="758" t="s">
        <v>4803</v>
      </c>
      <c r="C708" s="764" t="s">
        <v>2121</v>
      </c>
      <c r="D708" s="279">
        <v>42</v>
      </c>
      <c r="E708" s="279">
        <v>60</v>
      </c>
      <c r="F708" s="538">
        <f t="shared" si="10"/>
        <v>17.5</v>
      </c>
    </row>
    <row r="709" spans="1:6">
      <c r="A709" s="302">
        <v>697</v>
      </c>
      <c r="B709" s="758" t="s">
        <v>2122</v>
      </c>
      <c r="C709" s="764" t="s">
        <v>2123</v>
      </c>
      <c r="D709" s="279">
        <v>60</v>
      </c>
      <c r="E709" s="279">
        <v>84</v>
      </c>
      <c r="F709" s="538">
        <f t="shared" ref="F709:F713" si="11">(D709*E709)/144</f>
        <v>35</v>
      </c>
    </row>
    <row r="710" spans="1:6">
      <c r="A710" s="302">
        <v>698</v>
      </c>
      <c r="B710" s="758" t="s">
        <v>4804</v>
      </c>
      <c r="C710" s="764" t="s">
        <v>2124</v>
      </c>
      <c r="D710" s="279">
        <v>42</v>
      </c>
      <c r="E710" s="279">
        <v>60</v>
      </c>
      <c r="F710" s="538">
        <f t="shared" si="11"/>
        <v>17.5</v>
      </c>
    </row>
    <row r="711" spans="1:6">
      <c r="A711" s="302">
        <v>699</v>
      </c>
      <c r="B711" s="758" t="s">
        <v>2125</v>
      </c>
      <c r="C711" s="764" t="s">
        <v>2126</v>
      </c>
      <c r="D711" s="279">
        <v>60</v>
      </c>
      <c r="E711" s="279">
        <v>84</v>
      </c>
      <c r="F711" s="538">
        <f t="shared" si="11"/>
        <v>35</v>
      </c>
    </row>
    <row r="712" spans="1:6">
      <c r="A712" s="302">
        <v>700</v>
      </c>
      <c r="B712" s="758" t="s">
        <v>4805</v>
      </c>
      <c r="C712" s="764" t="s">
        <v>2127</v>
      </c>
      <c r="D712" s="279">
        <v>42</v>
      </c>
      <c r="E712" s="279">
        <v>42</v>
      </c>
      <c r="F712" s="538">
        <f t="shared" si="11"/>
        <v>12.25</v>
      </c>
    </row>
    <row r="713" spans="1:6">
      <c r="A713" s="302">
        <v>701</v>
      </c>
      <c r="B713" s="758" t="s">
        <v>2128</v>
      </c>
      <c r="C713" s="764" t="s">
        <v>2129</v>
      </c>
      <c r="D713" s="279">
        <v>60</v>
      </c>
      <c r="E713" s="279">
        <v>60</v>
      </c>
      <c r="F713" s="538">
        <f t="shared" si="11"/>
        <v>25</v>
      </c>
    </row>
    <row r="714" spans="1:6" ht="23.25">
      <c r="A714" s="202"/>
      <c r="B714" s="938" t="s">
        <v>722</v>
      </c>
      <c r="C714" s="938"/>
      <c r="D714" s="938"/>
      <c r="E714" s="938"/>
      <c r="F714" s="939"/>
    </row>
    <row r="715" spans="1:6">
      <c r="A715" s="302"/>
      <c r="B715" s="770"/>
      <c r="C715" s="762"/>
      <c r="D715" s="277"/>
      <c r="E715" s="277"/>
      <c r="F715" s="538"/>
    </row>
    <row r="716" spans="1:6">
      <c r="A716" s="302">
        <v>702</v>
      </c>
      <c r="B716" s="777" t="s">
        <v>2130</v>
      </c>
      <c r="C716" s="763" t="s">
        <v>2131</v>
      </c>
      <c r="D716" s="277">
        <v>18</v>
      </c>
      <c r="E716" s="277">
        <v>18</v>
      </c>
      <c r="F716" s="538">
        <f>(D716*E716)/144</f>
        <v>2.25</v>
      </c>
    </row>
    <row r="717" spans="1:6">
      <c r="A717" s="302">
        <v>703</v>
      </c>
      <c r="B717" s="777" t="s">
        <v>2132</v>
      </c>
      <c r="C717" s="763" t="s">
        <v>2133</v>
      </c>
      <c r="D717" s="277">
        <v>24</v>
      </c>
      <c r="E717" s="277">
        <v>24</v>
      </c>
      <c r="F717" s="538">
        <f t="shared" ref="F717:F780" si="12">(D717*E717)/144</f>
        <v>4</v>
      </c>
    </row>
    <row r="718" spans="1:6">
      <c r="A718" s="302">
        <v>704</v>
      </c>
      <c r="B718" s="777" t="s">
        <v>2134</v>
      </c>
      <c r="C718" s="763" t="s">
        <v>2135</v>
      </c>
      <c r="D718" s="278">
        <v>30</v>
      </c>
      <c r="E718" s="278">
        <v>30</v>
      </c>
      <c r="F718" s="538">
        <f t="shared" si="12"/>
        <v>6.25</v>
      </c>
    </row>
    <row r="719" spans="1:6">
      <c r="A719" s="302">
        <v>705</v>
      </c>
      <c r="B719" s="777" t="s">
        <v>2136</v>
      </c>
      <c r="C719" s="763" t="s">
        <v>2137</v>
      </c>
      <c r="D719" s="278">
        <v>36</v>
      </c>
      <c r="E719" s="278">
        <v>36</v>
      </c>
      <c r="F719" s="538">
        <f t="shared" si="12"/>
        <v>9</v>
      </c>
    </row>
    <row r="720" spans="1:6">
      <c r="A720" s="302">
        <v>706</v>
      </c>
      <c r="B720" s="777" t="s">
        <v>2138</v>
      </c>
      <c r="C720" s="763" t="s">
        <v>2139</v>
      </c>
      <c r="D720" s="278">
        <v>48</v>
      </c>
      <c r="E720" s="278">
        <v>48</v>
      </c>
      <c r="F720" s="538">
        <f t="shared" si="12"/>
        <v>16</v>
      </c>
    </row>
    <row r="721" spans="1:6">
      <c r="A721" s="302">
        <v>707</v>
      </c>
      <c r="B721" s="777" t="s">
        <v>2140</v>
      </c>
      <c r="C721" s="763" t="s">
        <v>2141</v>
      </c>
      <c r="D721" s="277">
        <v>18</v>
      </c>
      <c r="E721" s="277">
        <v>18</v>
      </c>
      <c r="F721" s="538">
        <f t="shared" si="12"/>
        <v>2.25</v>
      </c>
    </row>
    <row r="722" spans="1:6">
      <c r="A722" s="302">
        <v>708</v>
      </c>
      <c r="B722" s="777" t="s">
        <v>2142</v>
      </c>
      <c r="C722" s="763" t="s">
        <v>2143</v>
      </c>
      <c r="D722" s="277">
        <v>24</v>
      </c>
      <c r="E722" s="277">
        <v>24</v>
      </c>
      <c r="F722" s="538">
        <f t="shared" si="12"/>
        <v>4</v>
      </c>
    </row>
    <row r="723" spans="1:6">
      <c r="A723" s="302">
        <v>709</v>
      </c>
      <c r="B723" s="777" t="s">
        <v>2144</v>
      </c>
      <c r="C723" s="763" t="s">
        <v>2145</v>
      </c>
      <c r="D723" s="278">
        <v>30</v>
      </c>
      <c r="E723" s="278">
        <v>30</v>
      </c>
      <c r="F723" s="538">
        <f t="shared" si="12"/>
        <v>6.25</v>
      </c>
    </row>
    <row r="724" spans="1:6">
      <c r="A724" s="302">
        <v>710</v>
      </c>
      <c r="B724" s="777" t="s">
        <v>2146</v>
      </c>
      <c r="C724" s="763" t="s">
        <v>2147</v>
      </c>
      <c r="D724" s="278">
        <v>36</v>
      </c>
      <c r="E724" s="278">
        <v>36</v>
      </c>
      <c r="F724" s="538">
        <f t="shared" si="12"/>
        <v>9</v>
      </c>
    </row>
    <row r="725" spans="1:6">
      <c r="A725" s="302">
        <v>711</v>
      </c>
      <c r="B725" s="777" t="s">
        <v>2148</v>
      </c>
      <c r="C725" s="763" t="s">
        <v>2149</v>
      </c>
      <c r="D725" s="278">
        <v>48</v>
      </c>
      <c r="E725" s="278">
        <v>48</v>
      </c>
      <c r="F725" s="538">
        <f t="shared" si="12"/>
        <v>16</v>
      </c>
    </row>
    <row r="726" spans="1:6">
      <c r="A726" s="302">
        <v>712</v>
      </c>
      <c r="B726" s="777" t="s">
        <v>2150</v>
      </c>
      <c r="C726" s="763" t="s">
        <v>2151</v>
      </c>
      <c r="D726" s="278">
        <v>36</v>
      </c>
      <c r="E726" s="278">
        <v>36</v>
      </c>
      <c r="F726" s="538">
        <f t="shared" si="12"/>
        <v>9</v>
      </c>
    </row>
    <row r="727" spans="1:6">
      <c r="A727" s="302">
        <v>713</v>
      </c>
      <c r="B727" s="777" t="s">
        <v>2152</v>
      </c>
      <c r="C727" s="763" t="s">
        <v>2153</v>
      </c>
      <c r="D727" s="278">
        <v>48</v>
      </c>
      <c r="E727" s="278">
        <v>48</v>
      </c>
      <c r="F727" s="538">
        <f t="shared" si="12"/>
        <v>16</v>
      </c>
    </row>
    <row r="728" spans="1:6">
      <c r="A728" s="302">
        <v>714</v>
      </c>
      <c r="B728" s="777" t="s">
        <v>2154</v>
      </c>
      <c r="C728" s="763" t="s">
        <v>2155</v>
      </c>
      <c r="D728" s="278">
        <v>36</v>
      </c>
      <c r="E728" s="278">
        <v>36</v>
      </c>
      <c r="F728" s="538">
        <f t="shared" si="12"/>
        <v>9</v>
      </c>
    </row>
    <row r="729" spans="1:6">
      <c r="A729" s="302">
        <v>715</v>
      </c>
      <c r="B729" s="777" t="s">
        <v>2156</v>
      </c>
      <c r="C729" s="763" t="s">
        <v>2157</v>
      </c>
      <c r="D729" s="278">
        <v>48</v>
      </c>
      <c r="E729" s="278">
        <v>48</v>
      </c>
      <c r="F729" s="538">
        <f t="shared" si="12"/>
        <v>16</v>
      </c>
    </row>
    <row r="730" spans="1:6">
      <c r="A730" s="302">
        <v>716</v>
      </c>
      <c r="B730" s="777" t="s">
        <v>2158</v>
      </c>
      <c r="C730" s="763" t="s">
        <v>2159</v>
      </c>
      <c r="D730" s="277">
        <v>18</v>
      </c>
      <c r="E730" s="277">
        <v>18</v>
      </c>
      <c r="F730" s="538">
        <f t="shared" si="12"/>
        <v>2.25</v>
      </c>
    </row>
    <row r="731" spans="1:6">
      <c r="A731" s="302">
        <v>717</v>
      </c>
      <c r="B731" s="777" t="s">
        <v>2160</v>
      </c>
      <c r="C731" s="763" t="s">
        <v>2161</v>
      </c>
      <c r="D731" s="277">
        <v>24</v>
      </c>
      <c r="E731" s="277">
        <v>24</v>
      </c>
      <c r="F731" s="538">
        <f t="shared" si="12"/>
        <v>4</v>
      </c>
    </row>
    <row r="732" spans="1:6">
      <c r="A732" s="302">
        <v>718</v>
      </c>
      <c r="B732" s="777" t="s">
        <v>2162</v>
      </c>
      <c r="C732" s="763" t="s">
        <v>2163</v>
      </c>
      <c r="D732" s="278">
        <v>30</v>
      </c>
      <c r="E732" s="278">
        <v>30</v>
      </c>
      <c r="F732" s="538">
        <f t="shared" si="12"/>
        <v>6.25</v>
      </c>
    </row>
    <row r="733" spans="1:6">
      <c r="A733" s="302">
        <v>719</v>
      </c>
      <c r="B733" s="777" t="s">
        <v>2164</v>
      </c>
      <c r="C733" s="763" t="s">
        <v>2165</v>
      </c>
      <c r="D733" s="278">
        <v>36</v>
      </c>
      <c r="E733" s="278">
        <v>36</v>
      </c>
      <c r="F733" s="538">
        <f t="shared" si="12"/>
        <v>9</v>
      </c>
    </row>
    <row r="734" spans="1:6">
      <c r="A734" s="302">
        <v>720</v>
      </c>
      <c r="B734" s="777" t="s">
        <v>2166</v>
      </c>
      <c r="C734" s="763" t="s">
        <v>2167</v>
      </c>
      <c r="D734" s="278">
        <v>48</v>
      </c>
      <c r="E734" s="278">
        <v>48</v>
      </c>
      <c r="F734" s="538">
        <f t="shared" si="12"/>
        <v>16</v>
      </c>
    </row>
    <row r="735" spans="1:6">
      <c r="A735" s="302">
        <v>721</v>
      </c>
      <c r="B735" s="777" t="s">
        <v>2168</v>
      </c>
      <c r="C735" s="763" t="s">
        <v>2169</v>
      </c>
      <c r="D735" s="277">
        <v>18</v>
      </c>
      <c r="E735" s="277">
        <v>18</v>
      </c>
      <c r="F735" s="538">
        <f t="shared" si="12"/>
        <v>2.25</v>
      </c>
    </row>
    <row r="736" spans="1:6">
      <c r="A736" s="302">
        <v>722</v>
      </c>
      <c r="B736" s="777" t="s">
        <v>2170</v>
      </c>
      <c r="C736" s="763" t="s">
        <v>2171</v>
      </c>
      <c r="D736" s="277">
        <v>24</v>
      </c>
      <c r="E736" s="277">
        <v>24</v>
      </c>
      <c r="F736" s="538">
        <f t="shared" si="12"/>
        <v>4</v>
      </c>
    </row>
    <row r="737" spans="1:6">
      <c r="A737" s="302">
        <v>723</v>
      </c>
      <c r="B737" s="777" t="s">
        <v>2172</v>
      </c>
      <c r="C737" s="763" t="s">
        <v>2173</v>
      </c>
      <c r="D737" s="278">
        <v>30</v>
      </c>
      <c r="E737" s="278">
        <v>30</v>
      </c>
      <c r="F737" s="538">
        <f t="shared" si="12"/>
        <v>6.25</v>
      </c>
    </row>
    <row r="738" spans="1:6">
      <c r="A738" s="302">
        <v>724</v>
      </c>
      <c r="B738" s="777" t="s">
        <v>2174</v>
      </c>
      <c r="C738" s="763" t="s">
        <v>2175</v>
      </c>
      <c r="D738" s="278">
        <v>36</v>
      </c>
      <c r="E738" s="278">
        <v>36</v>
      </c>
      <c r="F738" s="538">
        <f t="shared" si="12"/>
        <v>9</v>
      </c>
    </row>
    <row r="739" spans="1:6">
      <c r="A739" s="302">
        <v>725</v>
      </c>
      <c r="B739" s="777" t="s">
        <v>2176</v>
      </c>
      <c r="C739" s="763" t="s">
        <v>2177</v>
      </c>
      <c r="D739" s="278">
        <v>48</v>
      </c>
      <c r="E739" s="278">
        <v>48</v>
      </c>
      <c r="F739" s="538">
        <f t="shared" si="12"/>
        <v>16</v>
      </c>
    </row>
    <row r="740" spans="1:6">
      <c r="A740" s="302">
        <v>726</v>
      </c>
      <c r="B740" s="777" t="s">
        <v>2178</v>
      </c>
      <c r="C740" s="763" t="s">
        <v>2179</v>
      </c>
      <c r="D740" s="278">
        <v>36</v>
      </c>
      <c r="E740" s="278">
        <v>36</v>
      </c>
      <c r="F740" s="538">
        <f t="shared" si="12"/>
        <v>9</v>
      </c>
    </row>
    <row r="741" spans="1:6">
      <c r="A741" s="302">
        <v>727</v>
      </c>
      <c r="B741" s="777" t="s">
        <v>2180</v>
      </c>
      <c r="C741" s="763" t="s">
        <v>2181</v>
      </c>
      <c r="D741" s="278">
        <v>48</v>
      </c>
      <c r="E741" s="278">
        <v>48</v>
      </c>
      <c r="F741" s="538">
        <f t="shared" si="12"/>
        <v>16</v>
      </c>
    </row>
    <row r="742" spans="1:6">
      <c r="A742" s="302">
        <v>728</v>
      </c>
      <c r="B742" s="777" t="s">
        <v>2182</v>
      </c>
      <c r="C742" s="763" t="s">
        <v>2183</v>
      </c>
      <c r="D742" s="278">
        <v>36</v>
      </c>
      <c r="E742" s="278">
        <v>36</v>
      </c>
      <c r="F742" s="538">
        <f t="shared" si="12"/>
        <v>9</v>
      </c>
    </row>
    <row r="743" spans="1:6">
      <c r="A743" s="302">
        <v>729</v>
      </c>
      <c r="B743" s="777" t="s">
        <v>2184</v>
      </c>
      <c r="C743" s="763" t="s">
        <v>2185</v>
      </c>
      <c r="D743" s="278">
        <v>48</v>
      </c>
      <c r="E743" s="278">
        <v>48</v>
      </c>
      <c r="F743" s="538">
        <f t="shared" si="12"/>
        <v>16</v>
      </c>
    </row>
    <row r="744" spans="1:6">
      <c r="A744" s="302">
        <v>730</v>
      </c>
      <c r="B744" s="777" t="s">
        <v>2186</v>
      </c>
      <c r="C744" s="763" t="s">
        <v>2187</v>
      </c>
      <c r="D744" s="277">
        <v>18</v>
      </c>
      <c r="E744" s="277">
        <v>18</v>
      </c>
      <c r="F744" s="538">
        <f t="shared" si="12"/>
        <v>2.25</v>
      </c>
    </row>
    <row r="745" spans="1:6">
      <c r="A745" s="302">
        <v>731</v>
      </c>
      <c r="B745" s="777" t="s">
        <v>2188</v>
      </c>
      <c r="C745" s="763" t="s">
        <v>2189</v>
      </c>
      <c r="D745" s="277">
        <v>24</v>
      </c>
      <c r="E745" s="277">
        <v>24</v>
      </c>
      <c r="F745" s="538">
        <f t="shared" si="12"/>
        <v>4</v>
      </c>
    </row>
    <row r="746" spans="1:6">
      <c r="A746" s="302">
        <v>732</v>
      </c>
      <c r="B746" s="777" t="s">
        <v>2190</v>
      </c>
      <c r="C746" s="763" t="s">
        <v>2191</v>
      </c>
      <c r="D746" s="278">
        <v>30</v>
      </c>
      <c r="E746" s="278">
        <v>30</v>
      </c>
      <c r="F746" s="538">
        <f t="shared" si="12"/>
        <v>6.25</v>
      </c>
    </row>
    <row r="747" spans="1:6">
      <c r="A747" s="302">
        <v>733</v>
      </c>
      <c r="B747" s="777" t="s">
        <v>2192</v>
      </c>
      <c r="C747" s="763" t="s">
        <v>2193</v>
      </c>
      <c r="D747" s="278">
        <v>36</v>
      </c>
      <c r="E747" s="278">
        <v>36</v>
      </c>
      <c r="F747" s="538">
        <f t="shared" si="12"/>
        <v>9</v>
      </c>
    </row>
    <row r="748" spans="1:6">
      <c r="A748" s="302">
        <v>734</v>
      </c>
      <c r="B748" s="777" t="s">
        <v>2194</v>
      </c>
      <c r="C748" s="763" t="s">
        <v>2195</v>
      </c>
      <c r="D748" s="278">
        <v>48</v>
      </c>
      <c r="E748" s="278">
        <v>48</v>
      </c>
      <c r="F748" s="538">
        <f t="shared" si="12"/>
        <v>16</v>
      </c>
    </row>
    <row r="749" spans="1:6">
      <c r="A749" s="302">
        <v>735</v>
      </c>
      <c r="B749" s="777" t="s">
        <v>2196</v>
      </c>
      <c r="C749" s="763" t="s">
        <v>2197</v>
      </c>
      <c r="D749" s="277">
        <v>18</v>
      </c>
      <c r="E749" s="277">
        <v>18</v>
      </c>
      <c r="F749" s="538">
        <f t="shared" si="12"/>
        <v>2.25</v>
      </c>
    </row>
    <row r="750" spans="1:6">
      <c r="A750" s="302">
        <v>736</v>
      </c>
      <c r="B750" s="777" t="s">
        <v>2198</v>
      </c>
      <c r="C750" s="763" t="s">
        <v>2199</v>
      </c>
      <c r="D750" s="277">
        <v>24</v>
      </c>
      <c r="E750" s="277">
        <v>24</v>
      </c>
      <c r="F750" s="538">
        <f t="shared" si="12"/>
        <v>4</v>
      </c>
    </row>
    <row r="751" spans="1:6">
      <c r="A751" s="302">
        <v>737</v>
      </c>
      <c r="B751" s="777" t="s">
        <v>2200</v>
      </c>
      <c r="C751" s="763" t="s">
        <v>2201</v>
      </c>
      <c r="D751" s="278">
        <v>30</v>
      </c>
      <c r="E751" s="278">
        <v>30</v>
      </c>
      <c r="F751" s="538">
        <f t="shared" si="12"/>
        <v>6.25</v>
      </c>
    </row>
    <row r="752" spans="1:6">
      <c r="A752" s="302">
        <v>738</v>
      </c>
      <c r="B752" s="777" t="s">
        <v>2202</v>
      </c>
      <c r="C752" s="763" t="s">
        <v>2203</v>
      </c>
      <c r="D752" s="278">
        <v>36</v>
      </c>
      <c r="E752" s="278">
        <v>36</v>
      </c>
      <c r="F752" s="538">
        <f t="shared" si="12"/>
        <v>9</v>
      </c>
    </row>
    <row r="753" spans="1:6">
      <c r="A753" s="302">
        <v>739</v>
      </c>
      <c r="B753" s="777" t="s">
        <v>2204</v>
      </c>
      <c r="C753" s="763" t="s">
        <v>2205</v>
      </c>
      <c r="D753" s="278">
        <v>48</v>
      </c>
      <c r="E753" s="278">
        <v>48</v>
      </c>
      <c r="F753" s="538">
        <f t="shared" si="12"/>
        <v>16</v>
      </c>
    </row>
    <row r="754" spans="1:6">
      <c r="A754" s="302">
        <v>740</v>
      </c>
      <c r="B754" s="777" t="s">
        <v>2206</v>
      </c>
      <c r="C754" s="763" t="s">
        <v>2207</v>
      </c>
      <c r="D754" s="277">
        <v>18</v>
      </c>
      <c r="E754" s="277">
        <v>18</v>
      </c>
      <c r="F754" s="538">
        <f t="shared" si="12"/>
        <v>2.25</v>
      </c>
    </row>
    <row r="755" spans="1:6">
      <c r="A755" s="302">
        <v>741</v>
      </c>
      <c r="B755" s="777" t="s">
        <v>2208</v>
      </c>
      <c r="C755" s="763" t="s">
        <v>2209</v>
      </c>
      <c r="D755" s="277">
        <v>24</v>
      </c>
      <c r="E755" s="277">
        <v>24</v>
      </c>
      <c r="F755" s="538">
        <f t="shared" si="12"/>
        <v>4</v>
      </c>
    </row>
    <row r="756" spans="1:6">
      <c r="A756" s="302">
        <v>742</v>
      </c>
      <c r="B756" s="777" t="s">
        <v>2210</v>
      </c>
      <c r="C756" s="763" t="s">
        <v>2211</v>
      </c>
      <c r="D756" s="278">
        <v>30</v>
      </c>
      <c r="E756" s="278">
        <v>30</v>
      </c>
      <c r="F756" s="538">
        <f t="shared" si="12"/>
        <v>6.25</v>
      </c>
    </row>
    <row r="757" spans="1:6">
      <c r="A757" s="302">
        <v>743</v>
      </c>
      <c r="B757" s="777" t="s">
        <v>2212</v>
      </c>
      <c r="C757" s="763" t="s">
        <v>2213</v>
      </c>
      <c r="D757" s="278">
        <v>36</v>
      </c>
      <c r="E757" s="278">
        <v>36</v>
      </c>
      <c r="F757" s="538">
        <f t="shared" si="12"/>
        <v>9</v>
      </c>
    </row>
    <row r="758" spans="1:6">
      <c r="A758" s="302">
        <v>744</v>
      </c>
      <c r="B758" s="777" t="s">
        <v>2214</v>
      </c>
      <c r="C758" s="763" t="s">
        <v>2215</v>
      </c>
      <c r="D758" s="278">
        <v>48</v>
      </c>
      <c r="E758" s="278">
        <v>48</v>
      </c>
      <c r="F758" s="538">
        <f t="shared" si="12"/>
        <v>16</v>
      </c>
    </row>
    <row r="759" spans="1:6">
      <c r="A759" s="302">
        <v>745</v>
      </c>
      <c r="B759" s="777" t="s">
        <v>2216</v>
      </c>
      <c r="C759" s="763" t="s">
        <v>2217</v>
      </c>
      <c r="D759" s="277">
        <v>18</v>
      </c>
      <c r="E759" s="277">
        <v>18</v>
      </c>
      <c r="F759" s="538">
        <f t="shared" si="12"/>
        <v>2.25</v>
      </c>
    </row>
    <row r="760" spans="1:6">
      <c r="A760" s="302">
        <v>746</v>
      </c>
      <c r="B760" s="777" t="s">
        <v>2218</v>
      </c>
      <c r="C760" s="763" t="s">
        <v>2219</v>
      </c>
      <c r="D760" s="277">
        <v>24</v>
      </c>
      <c r="E760" s="277">
        <v>24</v>
      </c>
      <c r="F760" s="538">
        <f t="shared" si="12"/>
        <v>4</v>
      </c>
    </row>
    <row r="761" spans="1:6">
      <c r="A761" s="302">
        <v>747</v>
      </c>
      <c r="B761" s="777" t="s">
        <v>2220</v>
      </c>
      <c r="C761" s="763" t="s">
        <v>2221</v>
      </c>
      <c r="D761" s="278">
        <v>30</v>
      </c>
      <c r="E761" s="278">
        <v>30</v>
      </c>
      <c r="F761" s="538">
        <f t="shared" si="12"/>
        <v>6.25</v>
      </c>
    </row>
    <row r="762" spans="1:6">
      <c r="A762" s="302">
        <v>748</v>
      </c>
      <c r="B762" s="777" t="s">
        <v>2222</v>
      </c>
      <c r="C762" s="763" t="s">
        <v>2223</v>
      </c>
      <c r="D762" s="278">
        <v>36</v>
      </c>
      <c r="E762" s="278">
        <v>36</v>
      </c>
      <c r="F762" s="538">
        <f t="shared" si="12"/>
        <v>9</v>
      </c>
    </row>
    <row r="763" spans="1:6">
      <c r="A763" s="302">
        <v>749</v>
      </c>
      <c r="B763" s="777" t="s">
        <v>4808</v>
      </c>
      <c r="C763" s="763" t="s">
        <v>2224</v>
      </c>
      <c r="D763" s="278">
        <v>48</v>
      </c>
      <c r="E763" s="278">
        <v>48</v>
      </c>
      <c r="F763" s="538">
        <f t="shared" si="12"/>
        <v>16</v>
      </c>
    </row>
    <row r="764" spans="1:6">
      <c r="A764" s="302">
        <v>750</v>
      </c>
      <c r="B764" s="777" t="s">
        <v>2225</v>
      </c>
      <c r="C764" s="763" t="s">
        <v>2226</v>
      </c>
      <c r="D764" s="278">
        <v>30</v>
      </c>
      <c r="E764" s="278">
        <v>30</v>
      </c>
      <c r="F764" s="538">
        <f t="shared" si="12"/>
        <v>6.25</v>
      </c>
    </row>
    <row r="765" spans="1:6">
      <c r="A765" s="302">
        <v>751</v>
      </c>
      <c r="B765" s="777" t="s">
        <v>2227</v>
      </c>
      <c r="C765" s="763" t="s">
        <v>2228</v>
      </c>
      <c r="D765" s="278">
        <v>48</v>
      </c>
      <c r="E765" s="278">
        <v>48</v>
      </c>
      <c r="F765" s="538">
        <f t="shared" si="12"/>
        <v>16</v>
      </c>
    </row>
    <row r="766" spans="1:6">
      <c r="A766" s="302">
        <v>752</v>
      </c>
      <c r="B766" s="777" t="s">
        <v>2229</v>
      </c>
      <c r="C766" s="763" t="s">
        <v>2230</v>
      </c>
      <c r="D766" s="278">
        <v>30</v>
      </c>
      <c r="E766" s="278">
        <v>30</v>
      </c>
      <c r="F766" s="538">
        <f t="shared" si="12"/>
        <v>6.25</v>
      </c>
    </row>
    <row r="767" spans="1:6">
      <c r="A767" s="302">
        <v>753</v>
      </c>
      <c r="B767" s="777" t="s">
        <v>2231</v>
      </c>
      <c r="C767" s="763" t="s">
        <v>2232</v>
      </c>
      <c r="D767" s="278">
        <v>48</v>
      </c>
      <c r="E767" s="278">
        <v>48</v>
      </c>
      <c r="F767" s="538">
        <f t="shared" si="12"/>
        <v>16</v>
      </c>
    </row>
    <row r="768" spans="1:6">
      <c r="A768" s="302">
        <v>754</v>
      </c>
      <c r="B768" s="777" t="s">
        <v>2233</v>
      </c>
      <c r="C768" s="763" t="s">
        <v>2234</v>
      </c>
      <c r="D768" s="278">
        <v>30</v>
      </c>
      <c r="E768" s="278">
        <v>30</v>
      </c>
      <c r="F768" s="538">
        <f t="shared" si="12"/>
        <v>6.25</v>
      </c>
    </row>
    <row r="769" spans="1:6">
      <c r="A769" s="302">
        <v>755</v>
      </c>
      <c r="B769" s="777" t="s">
        <v>2235</v>
      </c>
      <c r="C769" s="763" t="s">
        <v>2236</v>
      </c>
      <c r="D769" s="278">
        <v>48</v>
      </c>
      <c r="E769" s="278">
        <v>48</v>
      </c>
      <c r="F769" s="538">
        <f t="shared" si="12"/>
        <v>16</v>
      </c>
    </row>
    <row r="770" spans="1:6">
      <c r="A770" s="302">
        <v>756</v>
      </c>
      <c r="B770" s="777" t="s">
        <v>2237</v>
      </c>
      <c r="C770" s="763" t="s">
        <v>2238</v>
      </c>
      <c r="D770" s="278">
        <v>30</v>
      </c>
      <c r="E770" s="278">
        <v>30</v>
      </c>
      <c r="F770" s="538">
        <f t="shared" si="12"/>
        <v>6.25</v>
      </c>
    </row>
    <row r="771" spans="1:6">
      <c r="A771" s="302">
        <v>757</v>
      </c>
      <c r="B771" s="777" t="s">
        <v>2239</v>
      </c>
      <c r="C771" s="763" t="s">
        <v>2240</v>
      </c>
      <c r="D771" s="278">
        <v>48</v>
      </c>
      <c r="E771" s="278">
        <v>48</v>
      </c>
      <c r="F771" s="538">
        <f t="shared" si="12"/>
        <v>16</v>
      </c>
    </row>
    <row r="772" spans="1:6">
      <c r="A772" s="302">
        <v>758</v>
      </c>
      <c r="B772" s="777" t="s">
        <v>2241</v>
      </c>
      <c r="C772" s="763" t="s">
        <v>2242</v>
      </c>
      <c r="D772" s="277">
        <v>18</v>
      </c>
      <c r="E772" s="277">
        <v>18</v>
      </c>
      <c r="F772" s="538">
        <f t="shared" si="12"/>
        <v>2.25</v>
      </c>
    </row>
    <row r="773" spans="1:6">
      <c r="A773" s="302">
        <v>759</v>
      </c>
      <c r="B773" s="777" t="s">
        <v>2243</v>
      </c>
      <c r="C773" s="763" t="s">
        <v>2244</v>
      </c>
      <c r="D773" s="277">
        <v>24</v>
      </c>
      <c r="E773" s="277">
        <v>24</v>
      </c>
      <c r="F773" s="538">
        <f t="shared" si="12"/>
        <v>4</v>
      </c>
    </row>
    <row r="774" spans="1:6">
      <c r="A774" s="302">
        <v>760</v>
      </c>
      <c r="B774" s="777" t="s">
        <v>2245</v>
      </c>
      <c r="C774" s="763" t="s">
        <v>2246</v>
      </c>
      <c r="D774" s="278">
        <v>30</v>
      </c>
      <c r="E774" s="278">
        <v>30</v>
      </c>
      <c r="F774" s="538">
        <f t="shared" si="12"/>
        <v>6.25</v>
      </c>
    </row>
    <row r="775" spans="1:6">
      <c r="A775" s="302">
        <v>761</v>
      </c>
      <c r="B775" s="777" t="s">
        <v>2247</v>
      </c>
      <c r="C775" s="763" t="s">
        <v>2248</v>
      </c>
      <c r="D775" s="278">
        <v>36</v>
      </c>
      <c r="E775" s="278">
        <v>36</v>
      </c>
      <c r="F775" s="538">
        <f t="shared" si="12"/>
        <v>9</v>
      </c>
    </row>
    <row r="776" spans="1:6">
      <c r="A776" s="302">
        <v>762</v>
      </c>
      <c r="B776" s="777" t="s">
        <v>2249</v>
      </c>
      <c r="C776" s="763" t="s">
        <v>2250</v>
      </c>
      <c r="D776" s="278">
        <v>48</v>
      </c>
      <c r="E776" s="278">
        <v>48</v>
      </c>
      <c r="F776" s="538">
        <f t="shared" si="12"/>
        <v>16</v>
      </c>
    </row>
    <row r="777" spans="1:6">
      <c r="A777" s="302">
        <v>763</v>
      </c>
      <c r="B777" s="777" t="s">
        <v>2251</v>
      </c>
      <c r="C777" s="763" t="s">
        <v>2252</v>
      </c>
      <c r="D777" s="277">
        <v>18</v>
      </c>
      <c r="E777" s="277">
        <v>18</v>
      </c>
      <c r="F777" s="538">
        <f t="shared" si="12"/>
        <v>2.25</v>
      </c>
    </row>
    <row r="778" spans="1:6">
      <c r="A778" s="302">
        <v>764</v>
      </c>
      <c r="B778" s="777" t="s">
        <v>2253</v>
      </c>
      <c r="C778" s="763" t="s">
        <v>2254</v>
      </c>
      <c r="D778" s="277">
        <v>24</v>
      </c>
      <c r="E778" s="277">
        <v>24</v>
      </c>
      <c r="F778" s="538">
        <f t="shared" si="12"/>
        <v>4</v>
      </c>
    </row>
    <row r="779" spans="1:6">
      <c r="A779" s="302">
        <v>765</v>
      </c>
      <c r="B779" s="777" t="s">
        <v>2255</v>
      </c>
      <c r="C779" s="763" t="s">
        <v>2256</v>
      </c>
      <c r="D779" s="278">
        <v>30</v>
      </c>
      <c r="E779" s="278">
        <v>30</v>
      </c>
      <c r="F779" s="538">
        <f t="shared" si="12"/>
        <v>6.25</v>
      </c>
    </row>
    <row r="780" spans="1:6">
      <c r="A780" s="302">
        <v>766</v>
      </c>
      <c r="B780" s="777" t="s">
        <v>2257</v>
      </c>
      <c r="C780" s="763" t="s">
        <v>2258</v>
      </c>
      <c r="D780" s="278">
        <v>36</v>
      </c>
      <c r="E780" s="278">
        <v>36</v>
      </c>
      <c r="F780" s="538">
        <f t="shared" si="12"/>
        <v>9</v>
      </c>
    </row>
    <row r="781" spans="1:6">
      <c r="A781" s="302">
        <v>767</v>
      </c>
      <c r="B781" s="777" t="s">
        <v>2259</v>
      </c>
      <c r="C781" s="763" t="s">
        <v>2260</v>
      </c>
      <c r="D781" s="278">
        <v>48</v>
      </c>
      <c r="E781" s="278">
        <v>48</v>
      </c>
      <c r="F781" s="538">
        <f t="shared" ref="F781:F844" si="13">(D781*E781)/144</f>
        <v>16</v>
      </c>
    </row>
    <row r="782" spans="1:6">
      <c r="A782" s="302">
        <v>768</v>
      </c>
      <c r="B782" s="758" t="s">
        <v>2261</v>
      </c>
      <c r="C782" s="199" t="s">
        <v>2262</v>
      </c>
      <c r="D782" s="278">
        <v>24</v>
      </c>
      <c r="E782" s="278">
        <v>12</v>
      </c>
      <c r="F782" s="538">
        <f t="shared" si="13"/>
        <v>2</v>
      </c>
    </row>
    <row r="783" spans="1:6">
      <c r="A783" s="302">
        <v>769</v>
      </c>
      <c r="B783" s="758" t="s">
        <v>2263</v>
      </c>
      <c r="C783" s="199" t="s">
        <v>2264</v>
      </c>
      <c r="D783" s="278">
        <v>36</v>
      </c>
      <c r="E783" s="278">
        <v>18</v>
      </c>
      <c r="F783" s="538">
        <f t="shared" si="13"/>
        <v>4.5</v>
      </c>
    </row>
    <row r="784" spans="1:6">
      <c r="A784" s="302">
        <v>770</v>
      </c>
      <c r="B784" s="758" t="s">
        <v>2265</v>
      </c>
      <c r="C784" s="199" t="s">
        <v>2266</v>
      </c>
      <c r="D784" s="280">
        <v>48</v>
      </c>
      <c r="E784" s="280">
        <v>24</v>
      </c>
      <c r="F784" s="538">
        <f t="shared" si="13"/>
        <v>8</v>
      </c>
    </row>
    <row r="785" spans="1:6">
      <c r="A785" s="302">
        <v>771</v>
      </c>
      <c r="B785" s="771" t="s">
        <v>2267</v>
      </c>
      <c r="C785" s="199" t="s">
        <v>2268</v>
      </c>
      <c r="D785" s="280">
        <v>60</v>
      </c>
      <c r="E785" s="280">
        <v>30</v>
      </c>
      <c r="F785" s="538">
        <f t="shared" si="13"/>
        <v>12.5</v>
      </c>
    </row>
    <row r="786" spans="1:6">
      <c r="A786" s="302">
        <v>772</v>
      </c>
      <c r="B786" s="758" t="s">
        <v>2269</v>
      </c>
      <c r="C786" s="199" t="s">
        <v>2270</v>
      </c>
      <c r="D786" s="278">
        <v>24</v>
      </c>
      <c r="E786" s="278">
        <v>12</v>
      </c>
      <c r="F786" s="538">
        <f t="shared" si="13"/>
        <v>2</v>
      </c>
    </row>
    <row r="787" spans="1:6">
      <c r="A787" s="302">
        <v>773</v>
      </c>
      <c r="B787" s="758" t="s">
        <v>2271</v>
      </c>
      <c r="C787" s="199" t="s">
        <v>2272</v>
      </c>
      <c r="D787" s="278">
        <v>36</v>
      </c>
      <c r="E787" s="278">
        <v>18</v>
      </c>
      <c r="F787" s="538">
        <f t="shared" si="13"/>
        <v>4.5</v>
      </c>
    </row>
    <row r="788" spans="1:6">
      <c r="A788" s="302">
        <v>774</v>
      </c>
      <c r="B788" s="771" t="s">
        <v>2273</v>
      </c>
      <c r="C788" s="199" t="s">
        <v>2274</v>
      </c>
      <c r="D788" s="280">
        <v>48</v>
      </c>
      <c r="E788" s="280">
        <v>24</v>
      </c>
      <c r="F788" s="538">
        <f t="shared" si="13"/>
        <v>8</v>
      </c>
    </row>
    <row r="789" spans="1:6">
      <c r="A789" s="302">
        <v>775</v>
      </c>
      <c r="B789" s="771" t="s">
        <v>2275</v>
      </c>
      <c r="C789" s="199" t="s">
        <v>2276</v>
      </c>
      <c r="D789" s="280">
        <v>60</v>
      </c>
      <c r="E789" s="280">
        <v>30</v>
      </c>
      <c r="F789" s="538">
        <f t="shared" si="13"/>
        <v>12.5</v>
      </c>
    </row>
    <row r="790" spans="1:6">
      <c r="A790" s="302">
        <v>776</v>
      </c>
      <c r="B790" s="771" t="s">
        <v>723</v>
      </c>
      <c r="C790" s="199" t="s">
        <v>2277</v>
      </c>
      <c r="D790" s="278">
        <v>24</v>
      </c>
      <c r="E790" s="278">
        <v>12</v>
      </c>
      <c r="F790" s="538">
        <f t="shared" si="13"/>
        <v>2</v>
      </c>
    </row>
    <row r="791" spans="1:6">
      <c r="A791" s="302">
        <v>777</v>
      </c>
      <c r="B791" s="771" t="s">
        <v>2278</v>
      </c>
      <c r="C791" s="199" t="s">
        <v>2279</v>
      </c>
      <c r="D791" s="278">
        <v>36</v>
      </c>
      <c r="E791" s="278">
        <v>18</v>
      </c>
      <c r="F791" s="538">
        <f t="shared" si="13"/>
        <v>4.5</v>
      </c>
    </row>
    <row r="792" spans="1:6">
      <c r="A792" s="302">
        <v>778</v>
      </c>
      <c r="B792" s="771" t="s">
        <v>2280</v>
      </c>
      <c r="C792" s="199" t="s">
        <v>2281</v>
      </c>
      <c r="D792" s="280">
        <v>48</v>
      </c>
      <c r="E792" s="280">
        <v>24</v>
      </c>
      <c r="F792" s="538">
        <f t="shared" si="13"/>
        <v>8</v>
      </c>
    </row>
    <row r="793" spans="1:6">
      <c r="A793" s="302">
        <v>779</v>
      </c>
      <c r="B793" s="771" t="s">
        <v>2282</v>
      </c>
      <c r="C793" s="199" t="s">
        <v>2283</v>
      </c>
      <c r="D793" s="280">
        <v>60</v>
      </c>
      <c r="E793" s="280">
        <v>30</v>
      </c>
      <c r="F793" s="538">
        <f t="shared" si="13"/>
        <v>12.5</v>
      </c>
    </row>
    <row r="794" spans="1:6">
      <c r="A794" s="302">
        <v>780</v>
      </c>
      <c r="B794" s="771" t="s">
        <v>2284</v>
      </c>
      <c r="C794" s="199" t="s">
        <v>2285</v>
      </c>
      <c r="D794" s="280">
        <v>18</v>
      </c>
      <c r="E794" s="280">
        <v>24</v>
      </c>
      <c r="F794" s="538">
        <f t="shared" si="13"/>
        <v>3</v>
      </c>
    </row>
    <row r="795" spans="1:6">
      <c r="A795" s="302">
        <v>781</v>
      </c>
      <c r="B795" s="771" t="s">
        <v>2286</v>
      </c>
      <c r="C795" s="199" t="s">
        <v>2287</v>
      </c>
      <c r="D795" s="280">
        <v>30</v>
      </c>
      <c r="E795" s="280">
        <v>36</v>
      </c>
      <c r="F795" s="538">
        <f t="shared" si="13"/>
        <v>7.5</v>
      </c>
    </row>
    <row r="796" spans="1:6">
      <c r="A796" s="302">
        <v>782</v>
      </c>
      <c r="B796" s="771" t="s">
        <v>724</v>
      </c>
      <c r="C796" s="199" t="s">
        <v>2288</v>
      </c>
      <c r="D796" s="280">
        <v>36</v>
      </c>
      <c r="E796" s="280">
        <v>48</v>
      </c>
      <c r="F796" s="538">
        <f t="shared" si="13"/>
        <v>12</v>
      </c>
    </row>
    <row r="797" spans="1:6">
      <c r="A797" s="302">
        <v>783</v>
      </c>
      <c r="B797" s="771" t="s">
        <v>2289</v>
      </c>
      <c r="C797" s="199" t="s">
        <v>2290</v>
      </c>
      <c r="D797" s="278">
        <v>36</v>
      </c>
      <c r="E797" s="278">
        <v>36</v>
      </c>
      <c r="F797" s="538">
        <f t="shared" si="13"/>
        <v>9</v>
      </c>
    </row>
    <row r="798" spans="1:6">
      <c r="A798" s="302">
        <v>784</v>
      </c>
      <c r="B798" s="771" t="s">
        <v>2291</v>
      </c>
      <c r="C798" s="199" t="s">
        <v>2292</v>
      </c>
      <c r="D798" s="278">
        <v>48</v>
      </c>
      <c r="E798" s="278">
        <v>48</v>
      </c>
      <c r="F798" s="538">
        <f t="shared" si="13"/>
        <v>16</v>
      </c>
    </row>
    <row r="799" spans="1:6">
      <c r="A799" s="302">
        <v>785</v>
      </c>
      <c r="B799" s="771" t="s">
        <v>2293</v>
      </c>
      <c r="C799" s="199" t="s">
        <v>2294</v>
      </c>
      <c r="D799" s="278">
        <v>36</v>
      </c>
      <c r="E799" s="278">
        <v>36</v>
      </c>
      <c r="F799" s="538">
        <f t="shared" si="13"/>
        <v>9</v>
      </c>
    </row>
    <row r="800" spans="1:6">
      <c r="A800" s="302">
        <v>786</v>
      </c>
      <c r="B800" s="771" t="s">
        <v>2295</v>
      </c>
      <c r="C800" s="199" t="s">
        <v>2296</v>
      </c>
      <c r="D800" s="278">
        <v>48</v>
      </c>
      <c r="E800" s="278">
        <v>48</v>
      </c>
      <c r="F800" s="538">
        <f t="shared" si="13"/>
        <v>16</v>
      </c>
    </row>
    <row r="801" spans="1:6">
      <c r="A801" s="302">
        <v>787</v>
      </c>
      <c r="B801" s="771" t="s">
        <v>2297</v>
      </c>
      <c r="C801" s="199" t="s">
        <v>2290</v>
      </c>
      <c r="D801" s="278">
        <v>36</v>
      </c>
      <c r="E801" s="278">
        <v>36</v>
      </c>
      <c r="F801" s="538">
        <f t="shared" si="13"/>
        <v>9</v>
      </c>
    </row>
    <row r="802" spans="1:6">
      <c r="A802" s="302">
        <v>788</v>
      </c>
      <c r="B802" s="771" t="s">
        <v>2298</v>
      </c>
      <c r="C802" s="199" t="s">
        <v>2292</v>
      </c>
      <c r="D802" s="278">
        <v>48</v>
      </c>
      <c r="E802" s="278">
        <v>48</v>
      </c>
      <c r="F802" s="538">
        <f t="shared" si="13"/>
        <v>16</v>
      </c>
    </row>
    <row r="803" spans="1:6">
      <c r="A803" s="302">
        <v>789</v>
      </c>
      <c r="B803" s="771" t="s">
        <v>2299</v>
      </c>
      <c r="C803" s="199" t="s">
        <v>2294</v>
      </c>
      <c r="D803" s="278">
        <v>36</v>
      </c>
      <c r="E803" s="278">
        <v>36</v>
      </c>
      <c r="F803" s="538">
        <f t="shared" si="13"/>
        <v>9</v>
      </c>
    </row>
    <row r="804" spans="1:6">
      <c r="A804" s="302">
        <v>790</v>
      </c>
      <c r="B804" s="771" t="s">
        <v>2300</v>
      </c>
      <c r="C804" s="199" t="s">
        <v>2296</v>
      </c>
      <c r="D804" s="278">
        <v>48</v>
      </c>
      <c r="E804" s="278">
        <v>48</v>
      </c>
      <c r="F804" s="538">
        <f t="shared" si="13"/>
        <v>16</v>
      </c>
    </row>
    <row r="805" spans="1:6">
      <c r="A805" s="302">
        <v>791</v>
      </c>
      <c r="B805" s="771" t="s">
        <v>2301</v>
      </c>
      <c r="C805" s="199" t="s">
        <v>2290</v>
      </c>
      <c r="D805" s="278">
        <v>36</v>
      </c>
      <c r="E805" s="278">
        <v>36</v>
      </c>
      <c r="F805" s="538">
        <f t="shared" si="13"/>
        <v>9</v>
      </c>
    </row>
    <row r="806" spans="1:6">
      <c r="A806" s="302">
        <v>792</v>
      </c>
      <c r="B806" s="771" t="s">
        <v>2302</v>
      </c>
      <c r="C806" s="199" t="s">
        <v>2292</v>
      </c>
      <c r="D806" s="278">
        <v>48</v>
      </c>
      <c r="E806" s="278">
        <v>48</v>
      </c>
      <c r="F806" s="538">
        <f t="shared" si="13"/>
        <v>16</v>
      </c>
    </row>
    <row r="807" spans="1:6">
      <c r="A807" s="302">
        <v>793</v>
      </c>
      <c r="B807" s="771" t="s">
        <v>2303</v>
      </c>
      <c r="C807" s="199" t="s">
        <v>2294</v>
      </c>
      <c r="D807" s="278">
        <v>36</v>
      </c>
      <c r="E807" s="278">
        <v>36</v>
      </c>
      <c r="F807" s="538">
        <f t="shared" si="13"/>
        <v>9</v>
      </c>
    </row>
    <row r="808" spans="1:6">
      <c r="A808" s="302">
        <v>794</v>
      </c>
      <c r="B808" s="771" t="s">
        <v>2304</v>
      </c>
      <c r="C808" s="199" t="s">
        <v>2296</v>
      </c>
      <c r="D808" s="278">
        <v>48</v>
      </c>
      <c r="E808" s="278">
        <v>48</v>
      </c>
      <c r="F808" s="538">
        <f t="shared" si="13"/>
        <v>16</v>
      </c>
    </row>
    <row r="809" spans="1:6">
      <c r="A809" s="302">
        <v>795</v>
      </c>
      <c r="B809" s="771" t="s">
        <v>2305</v>
      </c>
      <c r="C809" s="199" t="s">
        <v>2290</v>
      </c>
      <c r="D809" s="278">
        <v>36</v>
      </c>
      <c r="E809" s="278">
        <v>36</v>
      </c>
      <c r="F809" s="538">
        <f t="shared" si="13"/>
        <v>9</v>
      </c>
    </row>
    <row r="810" spans="1:6">
      <c r="A810" s="302">
        <v>796</v>
      </c>
      <c r="B810" s="771" t="s">
        <v>2306</v>
      </c>
      <c r="C810" s="199" t="s">
        <v>2292</v>
      </c>
      <c r="D810" s="278">
        <v>48</v>
      </c>
      <c r="E810" s="278">
        <v>48</v>
      </c>
      <c r="F810" s="538">
        <f t="shared" si="13"/>
        <v>16</v>
      </c>
    </row>
    <row r="811" spans="1:6">
      <c r="A811" s="302">
        <v>797</v>
      </c>
      <c r="B811" s="771" t="s">
        <v>2307</v>
      </c>
      <c r="C811" s="199" t="s">
        <v>2294</v>
      </c>
      <c r="D811" s="278">
        <v>36</v>
      </c>
      <c r="E811" s="278">
        <v>36</v>
      </c>
      <c r="F811" s="538">
        <f t="shared" si="13"/>
        <v>9</v>
      </c>
    </row>
    <row r="812" spans="1:6">
      <c r="A812" s="302">
        <v>798</v>
      </c>
      <c r="B812" s="771" t="s">
        <v>2308</v>
      </c>
      <c r="C812" s="199" t="s">
        <v>2296</v>
      </c>
      <c r="D812" s="278">
        <v>48</v>
      </c>
      <c r="E812" s="278">
        <v>48</v>
      </c>
      <c r="F812" s="538">
        <f t="shared" si="13"/>
        <v>16</v>
      </c>
    </row>
    <row r="813" spans="1:6">
      <c r="A813" s="302">
        <v>799</v>
      </c>
      <c r="B813" s="771" t="s">
        <v>2309</v>
      </c>
      <c r="C813" s="199" t="s">
        <v>2290</v>
      </c>
      <c r="D813" s="278">
        <v>36</v>
      </c>
      <c r="E813" s="278">
        <v>36</v>
      </c>
      <c r="F813" s="538">
        <f t="shared" si="13"/>
        <v>9</v>
      </c>
    </row>
    <row r="814" spans="1:6">
      <c r="A814" s="302">
        <v>800</v>
      </c>
      <c r="B814" s="771" t="s">
        <v>2310</v>
      </c>
      <c r="C814" s="199" t="s">
        <v>2292</v>
      </c>
      <c r="D814" s="278">
        <v>48</v>
      </c>
      <c r="E814" s="278">
        <v>48</v>
      </c>
      <c r="F814" s="538">
        <f t="shared" si="13"/>
        <v>16</v>
      </c>
    </row>
    <row r="815" spans="1:6">
      <c r="A815" s="302">
        <v>801</v>
      </c>
      <c r="B815" s="771" t="s">
        <v>2311</v>
      </c>
      <c r="C815" s="199" t="s">
        <v>2294</v>
      </c>
      <c r="D815" s="278">
        <v>36</v>
      </c>
      <c r="E815" s="278">
        <v>36</v>
      </c>
      <c r="F815" s="538">
        <f t="shared" si="13"/>
        <v>9</v>
      </c>
    </row>
    <row r="816" spans="1:6">
      <c r="A816" s="302">
        <v>802</v>
      </c>
      <c r="B816" s="771" t="s">
        <v>2312</v>
      </c>
      <c r="C816" s="199" t="s">
        <v>2296</v>
      </c>
      <c r="D816" s="278">
        <v>48</v>
      </c>
      <c r="E816" s="278">
        <v>48</v>
      </c>
      <c r="F816" s="538">
        <f t="shared" si="13"/>
        <v>16</v>
      </c>
    </row>
    <row r="817" spans="1:6">
      <c r="A817" s="302">
        <v>803</v>
      </c>
      <c r="B817" s="771" t="s">
        <v>2313</v>
      </c>
      <c r="C817" s="199" t="s">
        <v>2290</v>
      </c>
      <c r="D817" s="278">
        <v>36</v>
      </c>
      <c r="E817" s="278">
        <v>36</v>
      </c>
      <c r="F817" s="538">
        <f t="shared" si="13"/>
        <v>9</v>
      </c>
    </row>
    <row r="818" spans="1:6">
      <c r="A818" s="302">
        <v>804</v>
      </c>
      <c r="B818" s="771" t="s">
        <v>2314</v>
      </c>
      <c r="C818" s="199" t="s">
        <v>2292</v>
      </c>
      <c r="D818" s="278">
        <v>48</v>
      </c>
      <c r="E818" s="278">
        <v>48</v>
      </c>
      <c r="F818" s="538">
        <f t="shared" si="13"/>
        <v>16</v>
      </c>
    </row>
    <row r="819" spans="1:6">
      <c r="A819" s="302">
        <v>805</v>
      </c>
      <c r="B819" s="771" t="s">
        <v>2315</v>
      </c>
      <c r="C819" s="199" t="s">
        <v>2294</v>
      </c>
      <c r="D819" s="278">
        <v>36</v>
      </c>
      <c r="E819" s="278">
        <v>36</v>
      </c>
      <c r="F819" s="538">
        <f t="shared" si="13"/>
        <v>9</v>
      </c>
    </row>
    <row r="820" spans="1:6">
      <c r="A820" s="302">
        <v>806</v>
      </c>
      <c r="B820" s="771" t="s">
        <v>2316</v>
      </c>
      <c r="C820" s="199" t="s">
        <v>2296</v>
      </c>
      <c r="D820" s="278">
        <v>48</v>
      </c>
      <c r="E820" s="278">
        <v>48</v>
      </c>
      <c r="F820" s="538">
        <f t="shared" si="13"/>
        <v>16</v>
      </c>
    </row>
    <row r="821" spans="1:6">
      <c r="A821" s="302">
        <v>807</v>
      </c>
      <c r="B821" s="771" t="s">
        <v>725</v>
      </c>
      <c r="C821" s="199" t="s">
        <v>2317</v>
      </c>
      <c r="D821" s="278">
        <v>30</v>
      </c>
      <c r="E821" s="278">
        <v>30</v>
      </c>
      <c r="F821" s="538">
        <f t="shared" si="13"/>
        <v>6.25</v>
      </c>
    </row>
    <row r="822" spans="1:6">
      <c r="A822" s="302">
        <v>808</v>
      </c>
      <c r="B822" s="771" t="s">
        <v>726</v>
      </c>
      <c r="C822" s="199" t="s">
        <v>2318</v>
      </c>
      <c r="D822" s="278">
        <v>36</v>
      </c>
      <c r="E822" s="278">
        <v>36</v>
      </c>
      <c r="F822" s="538">
        <f t="shared" si="13"/>
        <v>9</v>
      </c>
    </row>
    <row r="823" spans="1:6">
      <c r="A823" s="302">
        <v>809</v>
      </c>
      <c r="B823" s="771" t="s">
        <v>727</v>
      </c>
      <c r="C823" s="199" t="s">
        <v>2319</v>
      </c>
      <c r="D823" s="278">
        <v>48</v>
      </c>
      <c r="E823" s="278">
        <v>48</v>
      </c>
      <c r="F823" s="538">
        <f t="shared" si="13"/>
        <v>16</v>
      </c>
    </row>
    <row r="824" spans="1:6">
      <c r="A824" s="302">
        <v>810</v>
      </c>
      <c r="B824" s="771" t="s">
        <v>728</v>
      </c>
      <c r="C824" s="199" t="s">
        <v>2320</v>
      </c>
      <c r="D824" s="278">
        <v>36</v>
      </c>
      <c r="E824" s="278">
        <v>36</v>
      </c>
      <c r="F824" s="538">
        <f t="shared" si="13"/>
        <v>9</v>
      </c>
    </row>
    <row r="825" spans="1:6">
      <c r="A825" s="302">
        <v>811</v>
      </c>
      <c r="B825" s="771" t="s">
        <v>729</v>
      </c>
      <c r="C825" s="199" t="s">
        <v>2321</v>
      </c>
      <c r="D825" s="278">
        <v>48</v>
      </c>
      <c r="E825" s="278">
        <v>48</v>
      </c>
      <c r="F825" s="538">
        <f t="shared" si="13"/>
        <v>16</v>
      </c>
    </row>
    <row r="826" spans="1:6">
      <c r="A826" s="302">
        <v>812</v>
      </c>
      <c r="B826" s="771" t="s">
        <v>2322</v>
      </c>
      <c r="C826" s="199" t="s">
        <v>2323</v>
      </c>
      <c r="D826" s="278">
        <v>30</v>
      </c>
      <c r="E826" s="278">
        <v>30</v>
      </c>
      <c r="F826" s="538">
        <f t="shared" si="13"/>
        <v>6.25</v>
      </c>
    </row>
    <row r="827" spans="1:6">
      <c r="A827" s="302">
        <v>813</v>
      </c>
      <c r="B827" s="771" t="s">
        <v>2324</v>
      </c>
      <c r="C827" s="199" t="s">
        <v>2325</v>
      </c>
      <c r="D827" s="278">
        <v>36</v>
      </c>
      <c r="E827" s="278">
        <v>36</v>
      </c>
      <c r="F827" s="538">
        <f t="shared" si="13"/>
        <v>9</v>
      </c>
    </row>
    <row r="828" spans="1:6">
      <c r="A828" s="302">
        <v>814</v>
      </c>
      <c r="B828" s="771" t="s">
        <v>2326</v>
      </c>
      <c r="C828" s="199" t="s">
        <v>2327</v>
      </c>
      <c r="D828" s="278">
        <v>48</v>
      </c>
      <c r="E828" s="278">
        <v>48</v>
      </c>
      <c r="F828" s="538">
        <f t="shared" si="13"/>
        <v>16</v>
      </c>
    </row>
    <row r="829" spans="1:6">
      <c r="A829" s="302">
        <v>815</v>
      </c>
      <c r="B829" s="771" t="s">
        <v>2328</v>
      </c>
      <c r="C829" s="199" t="s">
        <v>2329</v>
      </c>
      <c r="D829" s="278">
        <v>18</v>
      </c>
      <c r="E829" s="278">
        <v>18</v>
      </c>
      <c r="F829" s="538">
        <f t="shared" si="13"/>
        <v>2.25</v>
      </c>
    </row>
    <row r="830" spans="1:6">
      <c r="A830" s="302">
        <v>816</v>
      </c>
      <c r="B830" s="771" t="s">
        <v>2330</v>
      </c>
      <c r="C830" s="199" t="s">
        <v>2331</v>
      </c>
      <c r="D830" s="278">
        <v>24</v>
      </c>
      <c r="E830" s="278">
        <v>24</v>
      </c>
      <c r="F830" s="538">
        <f t="shared" si="13"/>
        <v>4</v>
      </c>
    </row>
    <row r="831" spans="1:6">
      <c r="A831" s="302">
        <v>817</v>
      </c>
      <c r="B831" s="771" t="s">
        <v>730</v>
      </c>
      <c r="C831" s="199" t="s">
        <v>2332</v>
      </c>
      <c r="D831" s="280">
        <v>30</v>
      </c>
      <c r="E831" s="280">
        <v>30</v>
      </c>
      <c r="F831" s="538">
        <f t="shared" si="13"/>
        <v>6.25</v>
      </c>
    </row>
    <row r="832" spans="1:6">
      <c r="A832" s="302">
        <v>818</v>
      </c>
      <c r="B832" s="771" t="s">
        <v>731</v>
      </c>
      <c r="C832" s="199" t="s">
        <v>2333</v>
      </c>
      <c r="D832" s="280">
        <v>36</v>
      </c>
      <c r="E832" s="280">
        <v>36</v>
      </c>
      <c r="F832" s="538">
        <f t="shared" si="13"/>
        <v>9</v>
      </c>
    </row>
    <row r="833" spans="1:6">
      <c r="A833" s="302">
        <v>819</v>
      </c>
      <c r="B833" s="771" t="s">
        <v>732</v>
      </c>
      <c r="C833" s="199" t="s">
        <v>2334</v>
      </c>
      <c r="D833" s="280">
        <v>48</v>
      </c>
      <c r="E833" s="280">
        <v>48</v>
      </c>
      <c r="F833" s="538">
        <f t="shared" si="13"/>
        <v>16</v>
      </c>
    </row>
    <row r="834" spans="1:6">
      <c r="A834" s="302">
        <v>820</v>
      </c>
      <c r="B834" s="771" t="s">
        <v>2335</v>
      </c>
      <c r="C834" s="199" t="s">
        <v>2336</v>
      </c>
      <c r="D834" s="278">
        <v>18</v>
      </c>
      <c r="E834" s="278">
        <v>18</v>
      </c>
      <c r="F834" s="538">
        <f t="shared" si="13"/>
        <v>2.25</v>
      </c>
    </row>
    <row r="835" spans="1:6">
      <c r="A835" s="302">
        <v>821</v>
      </c>
      <c r="B835" s="771" t="s">
        <v>2337</v>
      </c>
      <c r="C835" s="199" t="s">
        <v>2338</v>
      </c>
      <c r="D835" s="278">
        <v>24</v>
      </c>
      <c r="E835" s="278">
        <v>24</v>
      </c>
      <c r="F835" s="538">
        <f t="shared" si="13"/>
        <v>4</v>
      </c>
    </row>
    <row r="836" spans="1:6">
      <c r="A836" s="302">
        <v>822</v>
      </c>
      <c r="B836" s="771" t="s">
        <v>2339</v>
      </c>
      <c r="C836" s="199" t="s">
        <v>2340</v>
      </c>
      <c r="D836" s="280">
        <v>30</v>
      </c>
      <c r="E836" s="280">
        <v>30</v>
      </c>
      <c r="F836" s="538">
        <f t="shared" si="13"/>
        <v>6.25</v>
      </c>
    </row>
    <row r="837" spans="1:6">
      <c r="A837" s="302">
        <v>823</v>
      </c>
      <c r="B837" s="771" t="s">
        <v>2341</v>
      </c>
      <c r="C837" s="199" t="s">
        <v>2342</v>
      </c>
      <c r="D837" s="280">
        <v>36</v>
      </c>
      <c r="E837" s="280">
        <v>36</v>
      </c>
      <c r="F837" s="538">
        <f t="shared" si="13"/>
        <v>9</v>
      </c>
    </row>
    <row r="838" spans="1:6">
      <c r="A838" s="302">
        <v>824</v>
      </c>
      <c r="B838" s="771" t="s">
        <v>2343</v>
      </c>
      <c r="C838" s="199" t="s">
        <v>2344</v>
      </c>
      <c r="D838" s="280">
        <v>48</v>
      </c>
      <c r="E838" s="280">
        <v>48</v>
      </c>
      <c r="F838" s="538">
        <f t="shared" si="13"/>
        <v>16</v>
      </c>
    </row>
    <row r="839" spans="1:6">
      <c r="A839" s="302">
        <v>825</v>
      </c>
      <c r="B839" s="771" t="s">
        <v>2345</v>
      </c>
      <c r="C839" s="199" t="s">
        <v>2346</v>
      </c>
      <c r="D839" s="278">
        <v>18</v>
      </c>
      <c r="E839" s="278">
        <v>18</v>
      </c>
      <c r="F839" s="538">
        <f t="shared" si="13"/>
        <v>2.25</v>
      </c>
    </row>
    <row r="840" spans="1:6">
      <c r="A840" s="302">
        <v>826</v>
      </c>
      <c r="B840" s="771" t="s">
        <v>2347</v>
      </c>
      <c r="C840" s="199" t="s">
        <v>2348</v>
      </c>
      <c r="D840" s="278">
        <v>24</v>
      </c>
      <c r="E840" s="278">
        <v>24</v>
      </c>
      <c r="F840" s="538">
        <f t="shared" si="13"/>
        <v>4</v>
      </c>
    </row>
    <row r="841" spans="1:6">
      <c r="A841" s="302">
        <v>827</v>
      </c>
      <c r="B841" s="771" t="s">
        <v>2349</v>
      </c>
      <c r="C841" s="199" t="s">
        <v>2350</v>
      </c>
      <c r="D841" s="280">
        <v>30</v>
      </c>
      <c r="E841" s="280">
        <v>30</v>
      </c>
      <c r="F841" s="538">
        <f t="shared" si="13"/>
        <v>6.25</v>
      </c>
    </row>
    <row r="842" spans="1:6">
      <c r="A842" s="302">
        <v>828</v>
      </c>
      <c r="B842" s="771" t="s">
        <v>2351</v>
      </c>
      <c r="C842" s="199" t="s">
        <v>2352</v>
      </c>
      <c r="D842" s="280">
        <v>36</v>
      </c>
      <c r="E842" s="280">
        <v>36</v>
      </c>
      <c r="F842" s="538">
        <f t="shared" si="13"/>
        <v>9</v>
      </c>
    </row>
    <row r="843" spans="1:6">
      <c r="A843" s="302">
        <v>829</v>
      </c>
      <c r="B843" s="771" t="s">
        <v>2353</v>
      </c>
      <c r="C843" s="199" t="s">
        <v>2354</v>
      </c>
      <c r="D843" s="280">
        <v>48</v>
      </c>
      <c r="E843" s="280">
        <v>48</v>
      </c>
      <c r="F843" s="538">
        <f t="shared" si="13"/>
        <v>16</v>
      </c>
    </row>
    <row r="844" spans="1:6">
      <c r="A844" s="302">
        <v>830</v>
      </c>
      <c r="B844" s="771" t="s">
        <v>2355</v>
      </c>
      <c r="C844" s="199" t="s">
        <v>2356</v>
      </c>
      <c r="D844" s="278">
        <v>18</v>
      </c>
      <c r="E844" s="278">
        <v>18</v>
      </c>
      <c r="F844" s="538">
        <f t="shared" si="13"/>
        <v>2.25</v>
      </c>
    </row>
    <row r="845" spans="1:6">
      <c r="A845" s="302">
        <v>831</v>
      </c>
      <c r="B845" s="771" t="s">
        <v>2357</v>
      </c>
      <c r="C845" s="199" t="s">
        <v>2358</v>
      </c>
      <c r="D845" s="278">
        <v>24</v>
      </c>
      <c r="E845" s="278">
        <v>24</v>
      </c>
      <c r="F845" s="538">
        <f t="shared" ref="F845:F911" si="14">(D845*E845)/144</f>
        <v>4</v>
      </c>
    </row>
    <row r="846" spans="1:6">
      <c r="A846" s="302">
        <v>832</v>
      </c>
      <c r="B846" s="771" t="s">
        <v>2359</v>
      </c>
      <c r="C846" s="199" t="s">
        <v>2360</v>
      </c>
      <c r="D846" s="280">
        <v>30</v>
      </c>
      <c r="E846" s="280">
        <v>30</v>
      </c>
      <c r="F846" s="538">
        <f t="shared" si="14"/>
        <v>6.25</v>
      </c>
    </row>
    <row r="847" spans="1:6">
      <c r="A847" s="302">
        <v>833</v>
      </c>
      <c r="B847" s="771" t="s">
        <v>2361</v>
      </c>
      <c r="C847" s="199" t="s">
        <v>2362</v>
      </c>
      <c r="D847" s="280">
        <v>36</v>
      </c>
      <c r="E847" s="280">
        <v>36</v>
      </c>
      <c r="F847" s="538">
        <f t="shared" si="14"/>
        <v>9</v>
      </c>
    </row>
    <row r="848" spans="1:6">
      <c r="A848" s="302">
        <v>834</v>
      </c>
      <c r="B848" s="771" t="s">
        <v>2363</v>
      </c>
      <c r="C848" s="199" t="s">
        <v>2364</v>
      </c>
      <c r="D848" s="280">
        <v>48</v>
      </c>
      <c r="E848" s="280">
        <v>48</v>
      </c>
      <c r="F848" s="538">
        <f t="shared" si="14"/>
        <v>16</v>
      </c>
    </row>
    <row r="849" spans="1:6">
      <c r="A849" s="302">
        <v>835</v>
      </c>
      <c r="B849" s="771" t="s">
        <v>2365</v>
      </c>
      <c r="C849" s="199" t="s">
        <v>2366</v>
      </c>
      <c r="D849" s="278">
        <v>18</v>
      </c>
      <c r="E849" s="278">
        <v>18</v>
      </c>
      <c r="F849" s="538">
        <f t="shared" si="14"/>
        <v>2.25</v>
      </c>
    </row>
    <row r="850" spans="1:6">
      <c r="A850" s="302">
        <v>836</v>
      </c>
      <c r="B850" s="771" t="s">
        <v>2367</v>
      </c>
      <c r="C850" s="199" t="s">
        <v>2368</v>
      </c>
      <c r="D850" s="278">
        <v>24</v>
      </c>
      <c r="E850" s="278">
        <v>24</v>
      </c>
      <c r="F850" s="538">
        <f t="shared" si="14"/>
        <v>4</v>
      </c>
    </row>
    <row r="851" spans="1:6">
      <c r="A851" s="302">
        <v>837</v>
      </c>
      <c r="B851" s="771" t="s">
        <v>733</v>
      </c>
      <c r="C851" s="199" t="s">
        <v>2369</v>
      </c>
      <c r="D851" s="280">
        <v>30</v>
      </c>
      <c r="E851" s="280">
        <v>30</v>
      </c>
      <c r="F851" s="538">
        <f t="shared" si="14"/>
        <v>6.25</v>
      </c>
    </row>
    <row r="852" spans="1:6">
      <c r="A852" s="302">
        <v>838</v>
      </c>
      <c r="B852" s="771" t="s">
        <v>734</v>
      </c>
      <c r="C852" s="199" t="s">
        <v>2370</v>
      </c>
      <c r="D852" s="280">
        <v>36</v>
      </c>
      <c r="E852" s="280">
        <v>36</v>
      </c>
      <c r="F852" s="538">
        <f t="shared" si="14"/>
        <v>9</v>
      </c>
    </row>
    <row r="853" spans="1:6">
      <c r="A853" s="302">
        <v>839</v>
      </c>
      <c r="B853" s="771" t="s">
        <v>735</v>
      </c>
      <c r="C853" s="199" t="s">
        <v>2371</v>
      </c>
      <c r="D853" s="280">
        <v>48</v>
      </c>
      <c r="E853" s="280">
        <v>48</v>
      </c>
      <c r="F853" s="538">
        <f t="shared" si="14"/>
        <v>16</v>
      </c>
    </row>
    <row r="854" spans="1:6">
      <c r="A854" s="302">
        <v>840</v>
      </c>
      <c r="B854" s="771" t="s">
        <v>2372</v>
      </c>
      <c r="C854" s="199" t="s">
        <v>2373</v>
      </c>
      <c r="D854" s="278">
        <v>18</v>
      </c>
      <c r="E854" s="278">
        <v>18</v>
      </c>
      <c r="F854" s="538">
        <f t="shared" si="14"/>
        <v>2.25</v>
      </c>
    </row>
    <row r="855" spans="1:6">
      <c r="A855" s="302">
        <v>841</v>
      </c>
      <c r="B855" s="771" t="s">
        <v>2374</v>
      </c>
      <c r="C855" s="199" t="s">
        <v>2375</v>
      </c>
      <c r="D855" s="278">
        <v>24</v>
      </c>
      <c r="E855" s="278">
        <v>24</v>
      </c>
      <c r="F855" s="538">
        <f t="shared" si="14"/>
        <v>4</v>
      </c>
    </row>
    <row r="856" spans="1:6">
      <c r="A856" s="302">
        <v>842</v>
      </c>
      <c r="B856" s="771" t="s">
        <v>736</v>
      </c>
      <c r="C856" s="199" t="s">
        <v>737</v>
      </c>
      <c r="D856" s="280">
        <v>30</v>
      </c>
      <c r="E856" s="280">
        <v>30</v>
      </c>
      <c r="F856" s="538">
        <f t="shared" si="14"/>
        <v>6.25</v>
      </c>
    </row>
    <row r="857" spans="1:6">
      <c r="A857" s="302">
        <v>843</v>
      </c>
      <c r="B857" s="771" t="s">
        <v>738</v>
      </c>
      <c r="C857" s="199" t="s">
        <v>739</v>
      </c>
      <c r="D857" s="280">
        <v>36</v>
      </c>
      <c r="E857" s="280">
        <v>36</v>
      </c>
      <c r="F857" s="538">
        <f t="shared" si="14"/>
        <v>9</v>
      </c>
    </row>
    <row r="858" spans="1:6">
      <c r="A858" s="302">
        <v>844</v>
      </c>
      <c r="B858" s="771" t="s">
        <v>740</v>
      </c>
      <c r="C858" s="199" t="s">
        <v>741</v>
      </c>
      <c r="D858" s="280">
        <v>48</v>
      </c>
      <c r="E858" s="280">
        <v>48</v>
      </c>
      <c r="F858" s="538">
        <f t="shared" si="14"/>
        <v>16</v>
      </c>
    </row>
    <row r="859" spans="1:6">
      <c r="A859" s="302">
        <v>845</v>
      </c>
      <c r="B859" s="771" t="s">
        <v>2376</v>
      </c>
      <c r="C859" s="199" t="s">
        <v>2377</v>
      </c>
      <c r="D859" s="278">
        <v>18</v>
      </c>
      <c r="E859" s="278">
        <v>18</v>
      </c>
      <c r="F859" s="538">
        <f t="shared" si="14"/>
        <v>2.25</v>
      </c>
    </row>
    <row r="860" spans="1:6">
      <c r="A860" s="302">
        <v>846</v>
      </c>
      <c r="B860" s="771" t="s">
        <v>2378</v>
      </c>
      <c r="C860" s="199" t="s">
        <v>2379</v>
      </c>
      <c r="D860" s="278">
        <v>24</v>
      </c>
      <c r="E860" s="278">
        <v>24</v>
      </c>
      <c r="F860" s="538">
        <f t="shared" si="14"/>
        <v>4</v>
      </c>
    </row>
    <row r="861" spans="1:6">
      <c r="A861" s="302">
        <v>847</v>
      </c>
      <c r="B861" s="771" t="s">
        <v>742</v>
      </c>
      <c r="C861" s="199" t="s">
        <v>743</v>
      </c>
      <c r="D861" s="280">
        <v>30</v>
      </c>
      <c r="E861" s="280">
        <v>30</v>
      </c>
      <c r="F861" s="538">
        <f t="shared" si="14"/>
        <v>6.25</v>
      </c>
    </row>
    <row r="862" spans="1:6">
      <c r="A862" s="302">
        <v>848</v>
      </c>
      <c r="B862" s="771" t="s">
        <v>744</v>
      </c>
      <c r="C862" s="199" t="s">
        <v>745</v>
      </c>
      <c r="D862" s="280">
        <v>36</v>
      </c>
      <c r="E862" s="280">
        <v>36</v>
      </c>
      <c r="F862" s="538">
        <f t="shared" si="14"/>
        <v>9</v>
      </c>
    </row>
    <row r="863" spans="1:6">
      <c r="A863" s="302">
        <v>849</v>
      </c>
      <c r="B863" s="771" t="s">
        <v>746</v>
      </c>
      <c r="C863" s="199" t="s">
        <v>747</v>
      </c>
      <c r="D863" s="280">
        <v>48</v>
      </c>
      <c r="E863" s="280">
        <v>48</v>
      </c>
      <c r="F863" s="538">
        <f t="shared" si="14"/>
        <v>16</v>
      </c>
    </row>
    <row r="864" spans="1:6">
      <c r="A864" s="302">
        <v>850</v>
      </c>
      <c r="B864" s="771" t="s">
        <v>2380</v>
      </c>
      <c r="C864" s="199" t="s">
        <v>2381</v>
      </c>
      <c r="D864" s="278">
        <v>24</v>
      </c>
      <c r="E864" s="278">
        <v>24</v>
      </c>
      <c r="F864" s="538">
        <f t="shared" si="14"/>
        <v>4</v>
      </c>
    </row>
    <row r="865" spans="1:6">
      <c r="A865" s="302">
        <v>851</v>
      </c>
      <c r="B865" s="771" t="s">
        <v>748</v>
      </c>
      <c r="C865" s="199" t="s">
        <v>2382</v>
      </c>
      <c r="D865" s="280">
        <v>30</v>
      </c>
      <c r="E865" s="280">
        <v>30</v>
      </c>
      <c r="F865" s="538">
        <f t="shared" si="14"/>
        <v>6.25</v>
      </c>
    </row>
    <row r="866" spans="1:6">
      <c r="A866" s="302">
        <v>852</v>
      </c>
      <c r="B866" s="771" t="s">
        <v>749</v>
      </c>
      <c r="C866" s="199" t="s">
        <v>2383</v>
      </c>
      <c r="D866" s="280">
        <v>36</v>
      </c>
      <c r="E866" s="280">
        <v>36</v>
      </c>
      <c r="F866" s="538">
        <f t="shared" si="14"/>
        <v>9</v>
      </c>
    </row>
    <row r="867" spans="1:6">
      <c r="A867" s="302">
        <v>853</v>
      </c>
      <c r="B867" s="771" t="s">
        <v>750</v>
      </c>
      <c r="C867" s="199" t="s">
        <v>2384</v>
      </c>
      <c r="D867" s="280">
        <v>48</v>
      </c>
      <c r="E867" s="280">
        <v>48</v>
      </c>
      <c r="F867" s="538">
        <f t="shared" si="14"/>
        <v>16</v>
      </c>
    </row>
    <row r="868" spans="1:6">
      <c r="A868" s="302">
        <v>854</v>
      </c>
      <c r="B868" s="771" t="s">
        <v>2385</v>
      </c>
      <c r="C868" s="199" t="s">
        <v>2386</v>
      </c>
      <c r="D868" s="278">
        <v>24</v>
      </c>
      <c r="E868" s="278">
        <v>24</v>
      </c>
      <c r="F868" s="538">
        <f t="shared" si="14"/>
        <v>4</v>
      </c>
    </row>
    <row r="869" spans="1:6">
      <c r="A869" s="302">
        <v>855</v>
      </c>
      <c r="B869" s="771" t="s">
        <v>2387</v>
      </c>
      <c r="C869" s="199" t="s">
        <v>2388</v>
      </c>
      <c r="D869" s="280">
        <v>30</v>
      </c>
      <c r="E869" s="280">
        <v>30</v>
      </c>
      <c r="F869" s="538">
        <f t="shared" si="14"/>
        <v>6.25</v>
      </c>
    </row>
    <row r="870" spans="1:6">
      <c r="A870" s="302">
        <v>856</v>
      </c>
      <c r="B870" s="771" t="s">
        <v>2389</v>
      </c>
      <c r="C870" s="199" t="s">
        <v>2390</v>
      </c>
      <c r="D870" s="280">
        <v>36</v>
      </c>
      <c r="E870" s="280">
        <v>36</v>
      </c>
      <c r="F870" s="538">
        <f t="shared" si="14"/>
        <v>9</v>
      </c>
    </row>
    <row r="871" spans="1:6">
      <c r="A871" s="302">
        <v>857</v>
      </c>
      <c r="B871" s="771" t="s">
        <v>2391</v>
      </c>
      <c r="C871" s="199" t="s">
        <v>2392</v>
      </c>
      <c r="D871" s="280">
        <v>48</v>
      </c>
      <c r="E871" s="280">
        <v>48</v>
      </c>
      <c r="F871" s="538">
        <f t="shared" si="14"/>
        <v>16</v>
      </c>
    </row>
    <row r="872" spans="1:6">
      <c r="A872" s="302">
        <v>858</v>
      </c>
      <c r="B872" s="771" t="s">
        <v>2393</v>
      </c>
      <c r="C872" s="199" t="s">
        <v>2386</v>
      </c>
      <c r="D872" s="278">
        <v>24</v>
      </c>
      <c r="E872" s="278">
        <v>24</v>
      </c>
      <c r="F872" s="538">
        <f t="shared" si="14"/>
        <v>4</v>
      </c>
    </row>
    <row r="873" spans="1:6">
      <c r="A873" s="302">
        <v>859</v>
      </c>
      <c r="B873" s="771" t="s">
        <v>2394</v>
      </c>
      <c r="C873" s="199" t="s">
        <v>2388</v>
      </c>
      <c r="D873" s="280">
        <v>30</v>
      </c>
      <c r="E873" s="280">
        <v>30</v>
      </c>
      <c r="F873" s="538">
        <f t="shared" si="14"/>
        <v>6.25</v>
      </c>
    </row>
    <row r="874" spans="1:6">
      <c r="A874" s="302">
        <v>860</v>
      </c>
      <c r="B874" s="771" t="s">
        <v>2395</v>
      </c>
      <c r="C874" s="199" t="s">
        <v>2390</v>
      </c>
      <c r="D874" s="280">
        <v>36</v>
      </c>
      <c r="E874" s="280">
        <v>36</v>
      </c>
      <c r="F874" s="538">
        <f t="shared" si="14"/>
        <v>9</v>
      </c>
    </row>
    <row r="875" spans="1:6">
      <c r="A875" s="302">
        <v>861</v>
      </c>
      <c r="B875" s="771" t="s">
        <v>2396</v>
      </c>
      <c r="C875" s="199" t="s">
        <v>2392</v>
      </c>
      <c r="D875" s="280">
        <v>48</v>
      </c>
      <c r="E875" s="280">
        <v>48</v>
      </c>
      <c r="F875" s="538">
        <f t="shared" si="14"/>
        <v>16</v>
      </c>
    </row>
    <row r="876" spans="1:6">
      <c r="A876" s="302">
        <v>862</v>
      </c>
      <c r="B876" s="771" t="s">
        <v>2397</v>
      </c>
      <c r="C876" s="199" t="s">
        <v>2398</v>
      </c>
      <c r="D876" s="278">
        <v>24</v>
      </c>
      <c r="E876" s="278">
        <v>24</v>
      </c>
      <c r="F876" s="538">
        <f t="shared" si="14"/>
        <v>4</v>
      </c>
    </row>
    <row r="877" spans="1:6">
      <c r="A877" s="302">
        <v>863</v>
      </c>
      <c r="B877" s="771" t="s">
        <v>2399</v>
      </c>
      <c r="C877" s="199" t="s">
        <v>2400</v>
      </c>
      <c r="D877" s="280">
        <v>30</v>
      </c>
      <c r="E877" s="280">
        <v>30</v>
      </c>
      <c r="F877" s="538">
        <f t="shared" si="14"/>
        <v>6.25</v>
      </c>
    </row>
    <row r="878" spans="1:6">
      <c r="A878" s="302">
        <v>864</v>
      </c>
      <c r="B878" s="771" t="s">
        <v>2401</v>
      </c>
      <c r="C878" s="199" t="s">
        <v>2402</v>
      </c>
      <c r="D878" s="280">
        <v>36</v>
      </c>
      <c r="E878" s="280">
        <v>36</v>
      </c>
      <c r="F878" s="538">
        <f t="shared" si="14"/>
        <v>9</v>
      </c>
    </row>
    <row r="879" spans="1:6">
      <c r="A879" s="302">
        <v>865</v>
      </c>
      <c r="B879" s="771" t="s">
        <v>2403</v>
      </c>
      <c r="C879" s="199" t="s">
        <v>2404</v>
      </c>
      <c r="D879" s="280">
        <v>48</v>
      </c>
      <c r="E879" s="280">
        <v>48</v>
      </c>
      <c r="F879" s="538">
        <f t="shared" si="14"/>
        <v>16</v>
      </c>
    </row>
    <row r="880" spans="1:6">
      <c r="A880" s="302">
        <v>866</v>
      </c>
      <c r="B880" s="771" t="s">
        <v>2405</v>
      </c>
      <c r="C880" s="199" t="s">
        <v>2406</v>
      </c>
      <c r="D880" s="278">
        <v>24</v>
      </c>
      <c r="E880" s="278">
        <v>24</v>
      </c>
      <c r="F880" s="538">
        <f t="shared" si="14"/>
        <v>4</v>
      </c>
    </row>
    <row r="881" spans="1:6">
      <c r="A881" s="302">
        <v>867</v>
      </c>
      <c r="B881" s="771" t="s">
        <v>2407</v>
      </c>
      <c r="C881" s="199" t="s">
        <v>2408</v>
      </c>
      <c r="D881" s="280">
        <v>30</v>
      </c>
      <c r="E881" s="280">
        <v>30</v>
      </c>
      <c r="F881" s="538">
        <f t="shared" si="14"/>
        <v>6.25</v>
      </c>
    </row>
    <row r="882" spans="1:6">
      <c r="A882" s="302">
        <v>868</v>
      </c>
      <c r="B882" s="771" t="s">
        <v>2409</v>
      </c>
      <c r="C882" s="199" t="s">
        <v>2410</v>
      </c>
      <c r="D882" s="280">
        <v>36</v>
      </c>
      <c r="E882" s="280">
        <v>36</v>
      </c>
      <c r="F882" s="538">
        <f t="shared" si="14"/>
        <v>9</v>
      </c>
    </row>
    <row r="883" spans="1:6">
      <c r="A883" s="302">
        <v>869</v>
      </c>
      <c r="B883" s="771" t="s">
        <v>2411</v>
      </c>
      <c r="C883" s="199" t="s">
        <v>2412</v>
      </c>
      <c r="D883" s="280">
        <v>48</v>
      </c>
      <c r="E883" s="280">
        <v>48</v>
      </c>
      <c r="F883" s="538">
        <f t="shared" si="14"/>
        <v>16</v>
      </c>
    </row>
    <row r="884" spans="1:6">
      <c r="A884" s="302">
        <v>870</v>
      </c>
      <c r="B884" s="771" t="s">
        <v>2413</v>
      </c>
      <c r="C884" s="199" t="s">
        <v>2414</v>
      </c>
      <c r="D884" s="278">
        <v>18</v>
      </c>
      <c r="E884" s="278">
        <v>18</v>
      </c>
      <c r="F884" s="538">
        <f t="shared" si="14"/>
        <v>2.25</v>
      </c>
    </row>
    <row r="885" spans="1:6">
      <c r="A885" s="302">
        <v>871</v>
      </c>
      <c r="B885" s="771" t="s">
        <v>2415</v>
      </c>
      <c r="C885" s="199" t="s">
        <v>2416</v>
      </c>
      <c r="D885" s="280">
        <v>30</v>
      </c>
      <c r="E885" s="280">
        <v>30</v>
      </c>
      <c r="F885" s="538">
        <f t="shared" si="14"/>
        <v>6.25</v>
      </c>
    </row>
    <row r="886" spans="1:6">
      <c r="A886" s="561" t="s">
        <v>4837</v>
      </c>
      <c r="B886" s="773" t="s">
        <v>4838</v>
      </c>
      <c r="C886" s="766" t="s">
        <v>4839</v>
      </c>
      <c r="D886" s="281">
        <v>36</v>
      </c>
      <c r="E886" s="281">
        <v>36</v>
      </c>
      <c r="F886" s="562">
        <f t="shared" ref="F886" si="15">(D886*E886)/144</f>
        <v>9</v>
      </c>
    </row>
    <row r="887" spans="1:6">
      <c r="A887" s="561">
        <v>872</v>
      </c>
      <c r="B887" s="773" t="s">
        <v>114</v>
      </c>
      <c r="C887" s="766" t="s">
        <v>2417</v>
      </c>
      <c r="D887" s="281">
        <v>48</v>
      </c>
      <c r="E887" s="281">
        <v>48</v>
      </c>
      <c r="F887" s="562">
        <f t="shared" si="14"/>
        <v>16</v>
      </c>
    </row>
    <row r="888" spans="1:6">
      <c r="A888" s="561">
        <v>873</v>
      </c>
      <c r="B888" s="773" t="s">
        <v>2418</v>
      </c>
      <c r="C888" s="766" t="s">
        <v>2419</v>
      </c>
      <c r="D888" s="714">
        <v>18</v>
      </c>
      <c r="E888" s="714">
        <v>18</v>
      </c>
      <c r="F888" s="562">
        <f t="shared" si="14"/>
        <v>2.25</v>
      </c>
    </row>
    <row r="889" spans="1:6">
      <c r="A889" s="561">
        <v>874</v>
      </c>
      <c r="B889" s="773" t="s">
        <v>2420</v>
      </c>
      <c r="C889" s="766" t="s">
        <v>2421</v>
      </c>
      <c r="D889" s="281">
        <v>30</v>
      </c>
      <c r="E889" s="281">
        <v>30</v>
      </c>
      <c r="F889" s="562">
        <f t="shared" si="14"/>
        <v>6.25</v>
      </c>
    </row>
    <row r="890" spans="1:6">
      <c r="A890" s="561" t="s">
        <v>4840</v>
      </c>
      <c r="B890" s="773" t="s">
        <v>4841</v>
      </c>
      <c r="C890" s="766" t="s">
        <v>4842</v>
      </c>
      <c r="D890" s="281">
        <v>36</v>
      </c>
      <c r="E890" s="281">
        <v>36</v>
      </c>
      <c r="F890" s="562">
        <f t="shared" ref="F890" si="16">(D890*E890)/144</f>
        <v>9</v>
      </c>
    </row>
    <row r="891" spans="1:6">
      <c r="A891" s="561">
        <v>875</v>
      </c>
      <c r="B891" s="773" t="s">
        <v>115</v>
      </c>
      <c r="C891" s="766" t="s">
        <v>2422</v>
      </c>
      <c r="D891" s="281">
        <v>48</v>
      </c>
      <c r="E891" s="281">
        <v>48</v>
      </c>
      <c r="F891" s="562">
        <f t="shared" si="14"/>
        <v>16</v>
      </c>
    </row>
    <row r="892" spans="1:6">
      <c r="A892" s="561">
        <v>876</v>
      </c>
      <c r="B892" s="773" t="s">
        <v>2423</v>
      </c>
      <c r="C892" s="766" t="s">
        <v>2424</v>
      </c>
      <c r="D892" s="714">
        <v>18</v>
      </c>
      <c r="E892" s="714">
        <v>18</v>
      </c>
      <c r="F892" s="562">
        <f t="shared" si="14"/>
        <v>2.25</v>
      </c>
    </row>
    <row r="893" spans="1:6">
      <c r="A893" s="561">
        <v>877</v>
      </c>
      <c r="B893" s="773" t="s">
        <v>2425</v>
      </c>
      <c r="C893" s="766" t="s">
        <v>2426</v>
      </c>
      <c r="D893" s="281">
        <v>30</v>
      </c>
      <c r="E893" s="281">
        <v>30</v>
      </c>
      <c r="F893" s="562">
        <f t="shared" si="14"/>
        <v>6.25</v>
      </c>
    </row>
    <row r="894" spans="1:6">
      <c r="A894" s="561" t="s">
        <v>4843</v>
      </c>
      <c r="B894" s="773" t="s">
        <v>4844</v>
      </c>
      <c r="C894" s="766" t="s">
        <v>4845</v>
      </c>
      <c r="D894" s="281">
        <v>36</v>
      </c>
      <c r="E894" s="281">
        <v>36</v>
      </c>
      <c r="F894" s="562">
        <f t="shared" ref="F894" si="17">(D894*E894)/144</f>
        <v>9</v>
      </c>
    </row>
    <row r="895" spans="1:6">
      <c r="A895" s="302">
        <v>878</v>
      </c>
      <c r="B895" s="771" t="s">
        <v>116</v>
      </c>
      <c r="C895" s="199" t="s">
        <v>2427</v>
      </c>
      <c r="D895" s="280">
        <v>48</v>
      </c>
      <c r="E895" s="280">
        <v>48</v>
      </c>
      <c r="F895" s="538">
        <f t="shared" si="14"/>
        <v>16</v>
      </c>
    </row>
    <row r="896" spans="1:6">
      <c r="A896" s="302">
        <v>879</v>
      </c>
      <c r="B896" s="771" t="s">
        <v>117</v>
      </c>
      <c r="C896" s="199" t="s">
        <v>2428</v>
      </c>
      <c r="D896" s="280">
        <v>60</v>
      </c>
      <c r="E896" s="280">
        <v>48</v>
      </c>
      <c r="F896" s="538">
        <f t="shared" si="14"/>
        <v>20</v>
      </c>
    </row>
    <row r="897" spans="1:6">
      <c r="A897" s="302">
        <v>880</v>
      </c>
      <c r="B897" s="771" t="s">
        <v>118</v>
      </c>
      <c r="C897" s="199" t="s">
        <v>2429</v>
      </c>
      <c r="D897" s="280">
        <v>72</v>
      </c>
      <c r="E897" s="280">
        <v>48</v>
      </c>
      <c r="F897" s="538">
        <f t="shared" si="14"/>
        <v>24</v>
      </c>
    </row>
    <row r="898" spans="1:6">
      <c r="A898" s="302">
        <v>881</v>
      </c>
      <c r="B898" s="771" t="s">
        <v>2430</v>
      </c>
      <c r="C898" s="199" t="s">
        <v>2431</v>
      </c>
      <c r="D898" s="280">
        <v>36</v>
      </c>
      <c r="E898" s="280">
        <v>36</v>
      </c>
      <c r="F898" s="538">
        <f t="shared" si="14"/>
        <v>9</v>
      </c>
    </row>
    <row r="899" spans="1:6">
      <c r="A899" s="302">
        <v>882</v>
      </c>
      <c r="B899" s="771" t="s">
        <v>2432</v>
      </c>
      <c r="C899" s="199" t="s">
        <v>2433</v>
      </c>
      <c r="D899" s="280">
        <v>48</v>
      </c>
      <c r="E899" s="280">
        <v>48</v>
      </c>
      <c r="F899" s="538">
        <f t="shared" si="14"/>
        <v>16</v>
      </c>
    </row>
    <row r="900" spans="1:6">
      <c r="A900" s="302">
        <v>883</v>
      </c>
      <c r="B900" s="771" t="s">
        <v>2434</v>
      </c>
      <c r="C900" s="199" t="s">
        <v>2435</v>
      </c>
      <c r="D900" s="280">
        <v>24</v>
      </c>
      <c r="E900" s="280">
        <v>12</v>
      </c>
      <c r="F900" s="538">
        <f t="shared" si="14"/>
        <v>2</v>
      </c>
    </row>
    <row r="901" spans="1:6">
      <c r="A901" s="302">
        <v>884</v>
      </c>
      <c r="B901" s="771" t="s">
        <v>2436</v>
      </c>
      <c r="C901" s="199" t="s">
        <v>2437</v>
      </c>
      <c r="D901" s="280">
        <v>36</v>
      </c>
      <c r="E901" s="280">
        <v>18</v>
      </c>
      <c r="F901" s="538">
        <f t="shared" si="14"/>
        <v>4.5</v>
      </c>
    </row>
    <row r="902" spans="1:6">
      <c r="A902" s="302">
        <v>885</v>
      </c>
      <c r="B902" s="771" t="s">
        <v>2438</v>
      </c>
      <c r="C902" s="199" t="s">
        <v>2439</v>
      </c>
      <c r="D902" s="280">
        <v>30</v>
      </c>
      <c r="E902" s="280">
        <v>30</v>
      </c>
      <c r="F902" s="538">
        <f t="shared" si="14"/>
        <v>6.25</v>
      </c>
    </row>
    <row r="903" spans="1:6">
      <c r="A903" s="302">
        <v>886</v>
      </c>
      <c r="B903" s="771" t="s">
        <v>2440</v>
      </c>
      <c r="C903" s="199" t="s">
        <v>2441</v>
      </c>
      <c r="D903" s="280">
        <v>36</v>
      </c>
      <c r="E903" s="280">
        <v>36</v>
      </c>
      <c r="F903" s="538">
        <f t="shared" si="14"/>
        <v>9</v>
      </c>
    </row>
    <row r="904" spans="1:6">
      <c r="A904" s="302">
        <v>887</v>
      </c>
      <c r="B904" s="771" t="s">
        <v>2442</v>
      </c>
      <c r="C904" s="199" t="s">
        <v>2443</v>
      </c>
      <c r="D904" s="280">
        <v>48</v>
      </c>
      <c r="E904" s="280">
        <v>48</v>
      </c>
      <c r="F904" s="538">
        <f t="shared" si="14"/>
        <v>16</v>
      </c>
    </row>
    <row r="905" spans="1:6">
      <c r="A905" s="302">
        <v>888</v>
      </c>
      <c r="B905" s="771" t="s">
        <v>2444</v>
      </c>
      <c r="C905" s="199" t="s">
        <v>2445</v>
      </c>
      <c r="D905" s="280">
        <v>30</v>
      </c>
      <c r="E905" s="280">
        <v>30</v>
      </c>
      <c r="F905" s="538">
        <f t="shared" si="14"/>
        <v>6.25</v>
      </c>
    </row>
    <row r="906" spans="1:6">
      <c r="A906" s="302">
        <v>889</v>
      </c>
      <c r="B906" s="771" t="s">
        <v>119</v>
      </c>
      <c r="C906" s="199" t="s">
        <v>2446</v>
      </c>
      <c r="D906" s="280">
        <v>36</v>
      </c>
      <c r="E906" s="280">
        <v>36</v>
      </c>
      <c r="F906" s="538">
        <f t="shared" si="14"/>
        <v>9</v>
      </c>
    </row>
    <row r="907" spans="1:6">
      <c r="A907" s="302">
        <v>890</v>
      </c>
      <c r="B907" s="771" t="s">
        <v>120</v>
      </c>
      <c r="C907" s="199" t="s">
        <v>2447</v>
      </c>
      <c r="D907" s="280">
        <v>48</v>
      </c>
      <c r="E907" s="280">
        <v>48</v>
      </c>
      <c r="F907" s="538">
        <f t="shared" si="14"/>
        <v>16</v>
      </c>
    </row>
    <row r="908" spans="1:6">
      <c r="A908" s="302">
        <v>891</v>
      </c>
      <c r="B908" s="771" t="s">
        <v>2448</v>
      </c>
      <c r="C908" s="199" t="s">
        <v>2449</v>
      </c>
      <c r="D908" s="280">
        <v>30</v>
      </c>
      <c r="E908" s="280">
        <v>30</v>
      </c>
      <c r="F908" s="538">
        <f t="shared" si="14"/>
        <v>6.25</v>
      </c>
    </row>
    <row r="909" spans="1:6">
      <c r="A909" s="302">
        <v>892</v>
      </c>
      <c r="B909" s="771" t="s">
        <v>2450</v>
      </c>
      <c r="C909" s="199" t="s">
        <v>2451</v>
      </c>
      <c r="D909" s="280">
        <v>48</v>
      </c>
      <c r="E909" s="280">
        <v>48</v>
      </c>
      <c r="F909" s="538">
        <f t="shared" si="14"/>
        <v>16</v>
      </c>
    </row>
    <row r="910" spans="1:6">
      <c r="A910" s="302">
        <v>893</v>
      </c>
      <c r="B910" s="771" t="s">
        <v>2452</v>
      </c>
      <c r="C910" s="199" t="s">
        <v>2453</v>
      </c>
      <c r="D910" s="280">
        <v>76</v>
      </c>
      <c r="E910" s="280">
        <v>54</v>
      </c>
      <c r="F910" s="538">
        <f t="shared" si="14"/>
        <v>28.5</v>
      </c>
    </row>
    <row r="911" spans="1:6">
      <c r="A911" s="302">
        <v>894</v>
      </c>
      <c r="B911" s="771" t="s">
        <v>121</v>
      </c>
      <c r="C911" s="199" t="s">
        <v>2454</v>
      </c>
      <c r="D911" s="280">
        <v>36</v>
      </c>
      <c r="E911" s="280">
        <v>36</v>
      </c>
      <c r="F911" s="538">
        <f t="shared" si="14"/>
        <v>9</v>
      </c>
    </row>
    <row r="912" spans="1:6">
      <c r="A912" s="302">
        <v>895</v>
      </c>
      <c r="B912" s="771" t="s">
        <v>122</v>
      </c>
      <c r="C912" s="199" t="s">
        <v>2455</v>
      </c>
      <c r="D912" s="280">
        <v>48</v>
      </c>
      <c r="E912" s="280">
        <v>48</v>
      </c>
      <c r="F912" s="538">
        <f t="shared" ref="F912:F975" si="18">(D912*E912)/144</f>
        <v>16</v>
      </c>
    </row>
    <row r="913" spans="1:6">
      <c r="A913" s="302">
        <v>896</v>
      </c>
      <c r="B913" s="771" t="s">
        <v>2456</v>
      </c>
      <c r="C913" s="199" t="s">
        <v>2457</v>
      </c>
      <c r="D913" s="280">
        <v>60</v>
      </c>
      <c r="E913" s="280">
        <v>60</v>
      </c>
      <c r="F913" s="538">
        <f t="shared" si="18"/>
        <v>25</v>
      </c>
    </row>
    <row r="914" spans="1:6">
      <c r="A914" s="302">
        <v>897</v>
      </c>
      <c r="B914" s="771" t="s">
        <v>2458</v>
      </c>
      <c r="C914" s="764" t="s">
        <v>2459</v>
      </c>
      <c r="D914" s="280">
        <v>36</v>
      </c>
      <c r="E914" s="280">
        <v>36</v>
      </c>
      <c r="F914" s="538">
        <f t="shared" si="18"/>
        <v>9</v>
      </c>
    </row>
    <row r="915" spans="1:6">
      <c r="A915" s="302">
        <v>898</v>
      </c>
      <c r="B915" s="773" t="s">
        <v>2460</v>
      </c>
      <c r="C915" s="766" t="s">
        <v>2461</v>
      </c>
      <c r="D915" s="281">
        <v>36</v>
      </c>
      <c r="E915" s="281">
        <v>36</v>
      </c>
      <c r="F915" s="538">
        <f t="shared" si="18"/>
        <v>9</v>
      </c>
    </row>
    <row r="916" spans="1:6">
      <c r="A916" s="302">
        <v>899</v>
      </c>
      <c r="B916" s="771" t="s">
        <v>2462</v>
      </c>
      <c r="C916" s="199" t="s">
        <v>2463</v>
      </c>
      <c r="D916" s="280">
        <v>30</v>
      </c>
      <c r="E916" s="280">
        <v>30</v>
      </c>
      <c r="F916" s="538">
        <f t="shared" si="18"/>
        <v>6.25</v>
      </c>
    </row>
    <row r="917" spans="1:6">
      <c r="A917" s="302">
        <v>900</v>
      </c>
      <c r="B917" s="771" t="s">
        <v>2464</v>
      </c>
      <c r="C917" s="199" t="s">
        <v>2465</v>
      </c>
      <c r="D917" s="280">
        <v>36</v>
      </c>
      <c r="E917" s="280">
        <v>36</v>
      </c>
      <c r="F917" s="538">
        <f t="shared" si="18"/>
        <v>9</v>
      </c>
    </row>
    <row r="918" spans="1:6">
      <c r="A918" s="302">
        <v>901</v>
      </c>
      <c r="B918" s="771" t="s">
        <v>2466</v>
      </c>
      <c r="C918" s="199" t="s">
        <v>2467</v>
      </c>
      <c r="D918" s="280">
        <v>48</v>
      </c>
      <c r="E918" s="280">
        <v>48</v>
      </c>
      <c r="F918" s="538">
        <f t="shared" si="18"/>
        <v>16</v>
      </c>
    </row>
    <row r="919" spans="1:6">
      <c r="A919" s="302">
        <v>902</v>
      </c>
      <c r="B919" s="771" t="s">
        <v>2468</v>
      </c>
      <c r="C919" s="199" t="s">
        <v>2469</v>
      </c>
      <c r="D919" s="280">
        <v>30</v>
      </c>
      <c r="E919" s="280">
        <v>30</v>
      </c>
      <c r="F919" s="538">
        <f t="shared" si="18"/>
        <v>6.25</v>
      </c>
    </row>
    <row r="920" spans="1:6">
      <c r="A920" s="302">
        <v>903</v>
      </c>
      <c r="B920" s="771" t="s">
        <v>2470</v>
      </c>
      <c r="C920" s="199" t="s">
        <v>2471</v>
      </c>
      <c r="D920" s="280">
        <v>36</v>
      </c>
      <c r="E920" s="280">
        <v>36</v>
      </c>
      <c r="F920" s="538">
        <f t="shared" si="18"/>
        <v>9</v>
      </c>
    </row>
    <row r="921" spans="1:6">
      <c r="A921" s="302">
        <v>904</v>
      </c>
      <c r="B921" s="771" t="s">
        <v>2472</v>
      </c>
      <c r="C921" s="199" t="s">
        <v>2473</v>
      </c>
      <c r="D921" s="280">
        <v>48</v>
      </c>
      <c r="E921" s="280">
        <v>48</v>
      </c>
      <c r="F921" s="538">
        <f t="shared" si="18"/>
        <v>16</v>
      </c>
    </row>
    <row r="922" spans="1:6">
      <c r="A922" s="302">
        <v>905</v>
      </c>
      <c r="B922" s="771" t="s">
        <v>2474</v>
      </c>
      <c r="C922" s="199" t="s">
        <v>2475</v>
      </c>
      <c r="D922" s="280">
        <v>30</v>
      </c>
      <c r="E922" s="280">
        <v>30</v>
      </c>
      <c r="F922" s="538">
        <f t="shared" si="18"/>
        <v>6.25</v>
      </c>
    </row>
    <row r="923" spans="1:6">
      <c r="A923" s="302">
        <v>906</v>
      </c>
      <c r="B923" s="771" t="s">
        <v>2476</v>
      </c>
      <c r="C923" s="199" t="s">
        <v>2477</v>
      </c>
      <c r="D923" s="280">
        <v>36</v>
      </c>
      <c r="E923" s="280">
        <v>36</v>
      </c>
      <c r="F923" s="538">
        <f t="shared" si="18"/>
        <v>9</v>
      </c>
    </row>
    <row r="924" spans="1:6">
      <c r="A924" s="302">
        <v>907</v>
      </c>
      <c r="B924" s="771" t="s">
        <v>2478</v>
      </c>
      <c r="C924" s="199" t="s">
        <v>2479</v>
      </c>
      <c r="D924" s="280">
        <v>48</v>
      </c>
      <c r="E924" s="280">
        <v>48</v>
      </c>
      <c r="F924" s="538">
        <f t="shared" si="18"/>
        <v>16</v>
      </c>
    </row>
    <row r="925" spans="1:6">
      <c r="A925" s="302">
        <v>908</v>
      </c>
      <c r="B925" s="771" t="s">
        <v>2480</v>
      </c>
      <c r="C925" s="199" t="s">
        <v>2481</v>
      </c>
      <c r="D925" s="280">
        <v>30</v>
      </c>
      <c r="E925" s="280">
        <v>30</v>
      </c>
      <c r="F925" s="538">
        <f t="shared" si="18"/>
        <v>6.25</v>
      </c>
    </row>
    <row r="926" spans="1:6">
      <c r="A926" s="302">
        <v>909</v>
      </c>
      <c r="B926" s="771" t="s">
        <v>2482</v>
      </c>
      <c r="C926" s="199" t="s">
        <v>2483</v>
      </c>
      <c r="D926" s="280">
        <v>36</v>
      </c>
      <c r="E926" s="280">
        <v>36</v>
      </c>
      <c r="F926" s="538">
        <f t="shared" si="18"/>
        <v>9</v>
      </c>
    </row>
    <row r="927" spans="1:6">
      <c r="A927" s="302">
        <v>910</v>
      </c>
      <c r="B927" s="771" t="s">
        <v>2484</v>
      </c>
      <c r="C927" s="199" t="s">
        <v>2485</v>
      </c>
      <c r="D927" s="280">
        <v>48</v>
      </c>
      <c r="E927" s="280">
        <v>48</v>
      </c>
      <c r="F927" s="538">
        <f t="shared" si="18"/>
        <v>16</v>
      </c>
    </row>
    <row r="928" spans="1:6">
      <c r="A928" s="302">
        <v>911</v>
      </c>
      <c r="B928" s="771" t="s">
        <v>2486</v>
      </c>
      <c r="C928" s="199" t="s">
        <v>2487</v>
      </c>
      <c r="D928" s="280">
        <v>30</v>
      </c>
      <c r="E928" s="280">
        <v>30</v>
      </c>
      <c r="F928" s="538">
        <f t="shared" si="18"/>
        <v>6.25</v>
      </c>
    </row>
    <row r="929" spans="1:6">
      <c r="A929" s="302">
        <v>912</v>
      </c>
      <c r="B929" s="771" t="s">
        <v>2488</v>
      </c>
      <c r="C929" s="199" t="s">
        <v>2489</v>
      </c>
      <c r="D929" s="280">
        <v>48</v>
      </c>
      <c r="E929" s="280">
        <v>48</v>
      </c>
      <c r="F929" s="538">
        <f t="shared" si="18"/>
        <v>16</v>
      </c>
    </row>
    <row r="930" spans="1:6">
      <c r="A930" s="302">
        <v>913</v>
      </c>
      <c r="B930" s="771" t="s">
        <v>2490</v>
      </c>
      <c r="C930" s="199" t="s">
        <v>2491</v>
      </c>
      <c r="D930" s="280">
        <v>30</v>
      </c>
      <c r="E930" s="280">
        <v>30</v>
      </c>
      <c r="F930" s="538">
        <f t="shared" si="18"/>
        <v>6.25</v>
      </c>
    </row>
    <row r="931" spans="1:6">
      <c r="A931" s="302">
        <v>914</v>
      </c>
      <c r="B931" s="771" t="s">
        <v>2492</v>
      </c>
      <c r="C931" s="199" t="s">
        <v>2493</v>
      </c>
      <c r="D931" s="280">
        <v>48</v>
      </c>
      <c r="E931" s="280">
        <v>48</v>
      </c>
      <c r="F931" s="538">
        <f t="shared" si="18"/>
        <v>16</v>
      </c>
    </row>
    <row r="932" spans="1:6">
      <c r="A932" s="302">
        <v>915</v>
      </c>
      <c r="B932" s="771" t="s">
        <v>2494</v>
      </c>
      <c r="C932" s="199" t="s">
        <v>2495</v>
      </c>
      <c r="D932" s="280">
        <v>30</v>
      </c>
      <c r="E932" s="280">
        <v>30</v>
      </c>
      <c r="F932" s="538">
        <f t="shared" si="18"/>
        <v>6.25</v>
      </c>
    </row>
    <row r="933" spans="1:6">
      <c r="A933" s="302">
        <v>916</v>
      </c>
      <c r="B933" s="771" t="s">
        <v>2496</v>
      </c>
      <c r="C933" s="199" t="s">
        <v>2497</v>
      </c>
      <c r="D933" s="280">
        <v>36</v>
      </c>
      <c r="E933" s="280">
        <v>36</v>
      </c>
      <c r="F933" s="538">
        <f t="shared" si="18"/>
        <v>9</v>
      </c>
    </row>
    <row r="934" spans="1:6">
      <c r="A934" s="302">
        <v>917</v>
      </c>
      <c r="B934" s="771" t="s">
        <v>2498</v>
      </c>
      <c r="C934" s="199" t="s">
        <v>2499</v>
      </c>
      <c r="D934" s="280">
        <v>48</v>
      </c>
      <c r="E934" s="280">
        <v>48</v>
      </c>
      <c r="F934" s="538">
        <f t="shared" si="18"/>
        <v>16</v>
      </c>
    </row>
    <row r="935" spans="1:6">
      <c r="A935" s="302">
        <v>918</v>
      </c>
      <c r="B935" s="771" t="s">
        <v>2500</v>
      </c>
      <c r="C935" s="199" t="s">
        <v>2501</v>
      </c>
      <c r="D935" s="280">
        <v>30</v>
      </c>
      <c r="E935" s="280">
        <v>30</v>
      </c>
      <c r="F935" s="538">
        <f t="shared" si="18"/>
        <v>6.25</v>
      </c>
    </row>
    <row r="936" spans="1:6">
      <c r="A936" s="302">
        <v>919</v>
      </c>
      <c r="B936" s="771" t="s">
        <v>2502</v>
      </c>
      <c r="C936" s="199" t="s">
        <v>2503</v>
      </c>
      <c r="D936" s="280">
        <v>36</v>
      </c>
      <c r="E936" s="280">
        <v>36</v>
      </c>
      <c r="F936" s="538">
        <f t="shared" si="18"/>
        <v>9</v>
      </c>
    </row>
    <row r="937" spans="1:6">
      <c r="A937" s="302">
        <v>920</v>
      </c>
      <c r="B937" s="771" t="s">
        <v>2504</v>
      </c>
      <c r="C937" s="199" t="s">
        <v>2505</v>
      </c>
      <c r="D937" s="280">
        <v>48</v>
      </c>
      <c r="E937" s="280">
        <v>48</v>
      </c>
      <c r="F937" s="538">
        <f t="shared" si="18"/>
        <v>16</v>
      </c>
    </row>
    <row r="938" spans="1:6">
      <c r="A938" s="302">
        <v>921</v>
      </c>
      <c r="B938" s="771" t="s">
        <v>2506</v>
      </c>
      <c r="C938" s="199" t="s">
        <v>2507</v>
      </c>
      <c r="D938" s="280">
        <v>24</v>
      </c>
      <c r="E938" s="280">
        <v>12</v>
      </c>
      <c r="F938" s="538">
        <f t="shared" si="18"/>
        <v>2</v>
      </c>
    </row>
    <row r="939" spans="1:6">
      <c r="A939" s="302">
        <v>922</v>
      </c>
      <c r="B939" s="771" t="s">
        <v>2508</v>
      </c>
      <c r="C939" s="199" t="s">
        <v>2509</v>
      </c>
      <c r="D939" s="280">
        <v>36</v>
      </c>
      <c r="E939" s="280">
        <v>18</v>
      </c>
      <c r="F939" s="538">
        <f t="shared" si="18"/>
        <v>4.5</v>
      </c>
    </row>
    <row r="940" spans="1:6">
      <c r="A940" s="302">
        <v>923</v>
      </c>
      <c r="B940" s="771" t="s">
        <v>2510</v>
      </c>
      <c r="C940" s="199" t="s">
        <v>2511</v>
      </c>
      <c r="D940" s="280">
        <v>48</v>
      </c>
      <c r="E940" s="280">
        <v>24</v>
      </c>
      <c r="F940" s="538">
        <f t="shared" si="18"/>
        <v>8</v>
      </c>
    </row>
    <row r="941" spans="1:6">
      <c r="A941" s="302">
        <v>924</v>
      </c>
      <c r="B941" s="771" t="s">
        <v>2512</v>
      </c>
      <c r="C941" s="199" t="s">
        <v>2513</v>
      </c>
      <c r="D941" s="280">
        <v>24</v>
      </c>
      <c r="E941" s="280">
        <v>12</v>
      </c>
      <c r="F941" s="538">
        <f t="shared" si="18"/>
        <v>2</v>
      </c>
    </row>
    <row r="942" spans="1:6">
      <c r="A942" s="302">
        <v>925</v>
      </c>
      <c r="B942" s="771" t="s">
        <v>2514</v>
      </c>
      <c r="C942" s="199" t="s">
        <v>2515</v>
      </c>
      <c r="D942" s="280">
        <v>36</v>
      </c>
      <c r="E942" s="280">
        <v>18</v>
      </c>
      <c r="F942" s="538">
        <f t="shared" si="18"/>
        <v>4.5</v>
      </c>
    </row>
    <row r="943" spans="1:6">
      <c r="A943" s="302">
        <v>926</v>
      </c>
      <c r="B943" s="771" t="s">
        <v>2516</v>
      </c>
      <c r="C943" s="199" t="s">
        <v>2517</v>
      </c>
      <c r="D943" s="280">
        <v>48</v>
      </c>
      <c r="E943" s="280">
        <v>24</v>
      </c>
      <c r="F943" s="538">
        <f t="shared" si="18"/>
        <v>8</v>
      </c>
    </row>
    <row r="944" spans="1:6">
      <c r="A944" s="302">
        <v>927</v>
      </c>
      <c r="B944" s="771" t="s">
        <v>2518</v>
      </c>
      <c r="C944" s="199" t="s">
        <v>2519</v>
      </c>
      <c r="D944" s="280">
        <v>24</v>
      </c>
      <c r="E944" s="280">
        <v>12</v>
      </c>
      <c r="F944" s="538">
        <f t="shared" si="18"/>
        <v>2</v>
      </c>
    </row>
    <row r="945" spans="1:6">
      <c r="A945" s="302">
        <v>928</v>
      </c>
      <c r="B945" s="771" t="s">
        <v>2520</v>
      </c>
      <c r="C945" s="199" t="s">
        <v>2521</v>
      </c>
      <c r="D945" s="280">
        <v>36</v>
      </c>
      <c r="E945" s="280">
        <v>18</v>
      </c>
      <c r="F945" s="538">
        <f t="shared" si="18"/>
        <v>4.5</v>
      </c>
    </row>
    <row r="946" spans="1:6">
      <c r="A946" s="302">
        <v>929</v>
      </c>
      <c r="B946" s="771" t="s">
        <v>2522</v>
      </c>
      <c r="C946" s="199" t="s">
        <v>2523</v>
      </c>
      <c r="D946" s="280">
        <v>48</v>
      </c>
      <c r="E946" s="280">
        <v>24</v>
      </c>
      <c r="F946" s="538">
        <f t="shared" si="18"/>
        <v>8</v>
      </c>
    </row>
    <row r="947" spans="1:6">
      <c r="A947" s="302">
        <v>930</v>
      </c>
      <c r="B947" s="771" t="s">
        <v>2524</v>
      </c>
      <c r="C947" s="199" t="s">
        <v>2525</v>
      </c>
      <c r="D947" s="280">
        <v>24</v>
      </c>
      <c r="E947" s="280">
        <v>12</v>
      </c>
      <c r="F947" s="538">
        <f t="shared" si="18"/>
        <v>2</v>
      </c>
    </row>
    <row r="948" spans="1:6">
      <c r="A948" s="302">
        <v>931</v>
      </c>
      <c r="B948" s="771" t="s">
        <v>2526</v>
      </c>
      <c r="C948" s="199" t="s">
        <v>2527</v>
      </c>
      <c r="D948" s="280">
        <v>36</v>
      </c>
      <c r="E948" s="280">
        <v>18</v>
      </c>
      <c r="F948" s="538">
        <f t="shared" si="18"/>
        <v>4.5</v>
      </c>
    </row>
    <row r="949" spans="1:6">
      <c r="A949" s="302">
        <v>932</v>
      </c>
      <c r="B949" s="771" t="s">
        <v>2528</v>
      </c>
      <c r="C949" s="199" t="s">
        <v>2529</v>
      </c>
      <c r="D949" s="280">
        <v>48</v>
      </c>
      <c r="E949" s="280">
        <v>24</v>
      </c>
      <c r="F949" s="538">
        <f t="shared" si="18"/>
        <v>8</v>
      </c>
    </row>
    <row r="950" spans="1:6">
      <c r="A950" s="302">
        <v>933</v>
      </c>
      <c r="B950" s="771" t="s">
        <v>2530</v>
      </c>
      <c r="C950" s="199" t="s">
        <v>2531</v>
      </c>
      <c r="D950" s="280">
        <v>36</v>
      </c>
      <c r="E950" s="280">
        <v>36</v>
      </c>
      <c r="F950" s="538">
        <f t="shared" si="18"/>
        <v>9</v>
      </c>
    </row>
    <row r="951" spans="1:6">
      <c r="A951" s="302">
        <v>934</v>
      </c>
      <c r="B951" s="771" t="s">
        <v>2532</v>
      </c>
      <c r="C951" s="199" t="s">
        <v>2533</v>
      </c>
      <c r="D951" s="280">
        <v>48</v>
      </c>
      <c r="E951" s="280">
        <v>48</v>
      </c>
      <c r="F951" s="538">
        <f t="shared" si="18"/>
        <v>16</v>
      </c>
    </row>
    <row r="952" spans="1:6">
      <c r="A952" s="302">
        <v>935</v>
      </c>
      <c r="B952" s="771" t="s">
        <v>2534</v>
      </c>
      <c r="C952" s="199" t="s">
        <v>2535</v>
      </c>
      <c r="D952" s="280">
        <v>36</v>
      </c>
      <c r="E952" s="280">
        <v>36</v>
      </c>
      <c r="F952" s="538">
        <f t="shared" si="18"/>
        <v>9</v>
      </c>
    </row>
    <row r="953" spans="1:6">
      <c r="A953" s="302">
        <v>936</v>
      </c>
      <c r="B953" s="771" t="s">
        <v>2536</v>
      </c>
      <c r="C953" s="199" t="s">
        <v>2537</v>
      </c>
      <c r="D953" s="280">
        <v>48</v>
      </c>
      <c r="E953" s="280">
        <v>48</v>
      </c>
      <c r="F953" s="538">
        <f t="shared" si="18"/>
        <v>16</v>
      </c>
    </row>
    <row r="954" spans="1:6">
      <c r="A954" s="302">
        <v>937</v>
      </c>
      <c r="B954" s="771" t="s">
        <v>2538</v>
      </c>
      <c r="C954" s="199" t="s">
        <v>2539</v>
      </c>
      <c r="D954" s="280">
        <v>18</v>
      </c>
      <c r="E954" s="280">
        <v>24</v>
      </c>
      <c r="F954" s="538">
        <f t="shared" si="18"/>
        <v>3</v>
      </c>
    </row>
    <row r="955" spans="1:6">
      <c r="A955" s="302">
        <v>938</v>
      </c>
      <c r="B955" s="771" t="s">
        <v>2540</v>
      </c>
      <c r="C955" s="199" t="s">
        <v>2541</v>
      </c>
      <c r="D955" s="280">
        <v>24</v>
      </c>
      <c r="E955" s="280">
        <v>30</v>
      </c>
      <c r="F955" s="538">
        <f t="shared" si="18"/>
        <v>5</v>
      </c>
    </row>
    <row r="956" spans="1:6">
      <c r="A956" s="302">
        <v>939</v>
      </c>
      <c r="B956" s="771" t="s">
        <v>2542</v>
      </c>
      <c r="C956" s="199" t="s">
        <v>2543</v>
      </c>
      <c r="D956" s="280">
        <v>30</v>
      </c>
      <c r="E956" s="280">
        <v>30</v>
      </c>
      <c r="F956" s="538">
        <f t="shared" si="18"/>
        <v>6.25</v>
      </c>
    </row>
    <row r="957" spans="1:6">
      <c r="A957" s="302">
        <v>940</v>
      </c>
      <c r="B957" s="771" t="s">
        <v>2544</v>
      </c>
      <c r="C957" s="199" t="s">
        <v>2545</v>
      </c>
      <c r="D957" s="280">
        <v>36</v>
      </c>
      <c r="E957" s="280">
        <v>36</v>
      </c>
      <c r="F957" s="538">
        <f t="shared" si="18"/>
        <v>9</v>
      </c>
    </row>
    <row r="958" spans="1:6">
      <c r="A958" s="302">
        <v>941</v>
      </c>
      <c r="B958" s="771" t="s">
        <v>2546</v>
      </c>
      <c r="C958" s="199" t="s">
        <v>2547</v>
      </c>
      <c r="D958" s="280">
        <v>48</v>
      </c>
      <c r="E958" s="280">
        <v>48</v>
      </c>
      <c r="F958" s="538">
        <f t="shared" si="18"/>
        <v>16</v>
      </c>
    </row>
    <row r="959" spans="1:6">
      <c r="A959" s="302">
        <v>942</v>
      </c>
      <c r="B959" s="771" t="s">
        <v>2548</v>
      </c>
      <c r="C959" s="199" t="s">
        <v>2549</v>
      </c>
      <c r="D959" s="280">
        <v>30</v>
      </c>
      <c r="E959" s="280">
        <v>30</v>
      </c>
      <c r="F959" s="538">
        <f t="shared" si="18"/>
        <v>6.25</v>
      </c>
    </row>
    <row r="960" spans="1:6">
      <c r="A960" s="302">
        <v>943</v>
      </c>
      <c r="B960" s="771" t="s">
        <v>2550</v>
      </c>
      <c r="C960" s="199" t="s">
        <v>2551</v>
      </c>
      <c r="D960" s="280">
        <v>36</v>
      </c>
      <c r="E960" s="280">
        <v>36</v>
      </c>
      <c r="F960" s="538">
        <f t="shared" si="18"/>
        <v>9</v>
      </c>
    </row>
    <row r="961" spans="1:6">
      <c r="A961" s="302">
        <v>944</v>
      </c>
      <c r="B961" s="771" t="s">
        <v>2552</v>
      </c>
      <c r="C961" s="199" t="s">
        <v>2553</v>
      </c>
      <c r="D961" s="280">
        <v>48</v>
      </c>
      <c r="E961" s="280">
        <v>48</v>
      </c>
      <c r="F961" s="538">
        <f t="shared" si="18"/>
        <v>16</v>
      </c>
    </row>
    <row r="962" spans="1:6">
      <c r="A962" s="302">
        <v>945</v>
      </c>
      <c r="B962" s="771" t="s">
        <v>123</v>
      </c>
      <c r="C962" s="199" t="s">
        <v>2554</v>
      </c>
      <c r="D962" s="280">
        <v>30</v>
      </c>
      <c r="E962" s="280">
        <v>30</v>
      </c>
      <c r="F962" s="538">
        <f t="shared" si="18"/>
        <v>6.25</v>
      </c>
    </row>
    <row r="963" spans="1:6">
      <c r="A963" s="302">
        <v>946</v>
      </c>
      <c r="B963" s="771" t="s">
        <v>124</v>
      </c>
      <c r="C963" s="199" t="s">
        <v>2555</v>
      </c>
      <c r="D963" s="280">
        <v>36</v>
      </c>
      <c r="E963" s="280">
        <v>36</v>
      </c>
      <c r="F963" s="538">
        <f t="shared" si="18"/>
        <v>9</v>
      </c>
    </row>
    <row r="964" spans="1:6">
      <c r="A964" s="302">
        <v>947</v>
      </c>
      <c r="B964" s="771" t="s">
        <v>125</v>
      </c>
      <c r="C964" s="199" t="s">
        <v>2556</v>
      </c>
      <c r="D964" s="280">
        <v>48</v>
      </c>
      <c r="E964" s="280">
        <v>48</v>
      </c>
      <c r="F964" s="538">
        <f t="shared" si="18"/>
        <v>16</v>
      </c>
    </row>
    <row r="965" spans="1:6">
      <c r="A965" s="302">
        <v>948</v>
      </c>
      <c r="B965" s="771" t="s">
        <v>2557</v>
      </c>
      <c r="C965" s="199" t="s">
        <v>2558</v>
      </c>
      <c r="D965" s="278">
        <v>18</v>
      </c>
      <c r="E965" s="278">
        <v>18</v>
      </c>
      <c r="F965" s="538">
        <f t="shared" si="18"/>
        <v>2.25</v>
      </c>
    </row>
    <row r="966" spans="1:6">
      <c r="A966" s="302">
        <v>949</v>
      </c>
      <c r="B966" s="771" t="s">
        <v>126</v>
      </c>
      <c r="C966" s="199" t="s">
        <v>2559</v>
      </c>
      <c r="D966" s="280">
        <v>30</v>
      </c>
      <c r="E966" s="280">
        <v>30</v>
      </c>
      <c r="F966" s="538">
        <f t="shared" si="18"/>
        <v>6.25</v>
      </c>
    </row>
    <row r="967" spans="1:6">
      <c r="A967" s="302">
        <v>950</v>
      </c>
      <c r="B967" s="771" t="s">
        <v>127</v>
      </c>
      <c r="C967" s="199" t="s">
        <v>2560</v>
      </c>
      <c r="D967" s="280">
        <v>36</v>
      </c>
      <c r="E967" s="280">
        <v>36</v>
      </c>
      <c r="F967" s="538">
        <f t="shared" si="18"/>
        <v>9</v>
      </c>
    </row>
    <row r="968" spans="1:6">
      <c r="A968" s="302">
        <v>951</v>
      </c>
      <c r="B968" s="771" t="s">
        <v>2561</v>
      </c>
      <c r="C968" s="199" t="s">
        <v>2562</v>
      </c>
      <c r="D968" s="280">
        <v>48</v>
      </c>
      <c r="E968" s="280">
        <v>48</v>
      </c>
      <c r="F968" s="538">
        <f t="shared" si="18"/>
        <v>16</v>
      </c>
    </row>
    <row r="969" spans="1:6">
      <c r="A969" s="302">
        <v>952</v>
      </c>
      <c r="B969" s="771" t="s">
        <v>128</v>
      </c>
      <c r="C969" s="199" t="s">
        <v>2563</v>
      </c>
      <c r="D969" s="280">
        <v>30</v>
      </c>
      <c r="E969" s="280">
        <v>30</v>
      </c>
      <c r="F969" s="538">
        <f t="shared" si="18"/>
        <v>6.25</v>
      </c>
    </row>
    <row r="970" spans="1:6">
      <c r="A970" s="302">
        <v>953</v>
      </c>
      <c r="B970" s="771" t="s">
        <v>129</v>
      </c>
      <c r="C970" s="199" t="s">
        <v>2564</v>
      </c>
      <c r="D970" s="280">
        <v>36</v>
      </c>
      <c r="E970" s="280">
        <v>36</v>
      </c>
      <c r="F970" s="538">
        <f t="shared" si="18"/>
        <v>9</v>
      </c>
    </row>
    <row r="971" spans="1:6">
      <c r="A971" s="302">
        <v>954</v>
      </c>
      <c r="B971" s="771" t="s">
        <v>130</v>
      </c>
      <c r="C971" s="199" t="s">
        <v>2565</v>
      </c>
      <c r="D971" s="280">
        <v>48</v>
      </c>
      <c r="E971" s="280">
        <v>48</v>
      </c>
      <c r="F971" s="538">
        <f t="shared" si="18"/>
        <v>16</v>
      </c>
    </row>
    <row r="972" spans="1:6">
      <c r="A972" s="302">
        <v>955</v>
      </c>
      <c r="B972" s="771" t="s">
        <v>2566</v>
      </c>
      <c r="C972" s="199" t="s">
        <v>2567</v>
      </c>
      <c r="D972" s="280">
        <v>30</v>
      </c>
      <c r="E972" s="280">
        <v>30</v>
      </c>
      <c r="F972" s="538">
        <f t="shared" si="18"/>
        <v>6.25</v>
      </c>
    </row>
    <row r="973" spans="1:6">
      <c r="A973" s="302">
        <v>956</v>
      </c>
      <c r="B973" s="771" t="s">
        <v>2568</v>
      </c>
      <c r="C973" s="199" t="s">
        <v>2569</v>
      </c>
      <c r="D973" s="280">
        <v>48</v>
      </c>
      <c r="E973" s="280">
        <v>48</v>
      </c>
      <c r="F973" s="538">
        <f t="shared" si="18"/>
        <v>16</v>
      </c>
    </row>
    <row r="974" spans="1:6">
      <c r="A974" s="302">
        <v>957</v>
      </c>
      <c r="B974" s="771" t="s">
        <v>2570</v>
      </c>
      <c r="C974" s="199" t="s">
        <v>2571</v>
      </c>
      <c r="D974" s="278">
        <v>18</v>
      </c>
      <c r="E974" s="278">
        <v>18</v>
      </c>
      <c r="F974" s="538">
        <f t="shared" si="18"/>
        <v>2.25</v>
      </c>
    </row>
    <row r="975" spans="1:6">
      <c r="A975" s="302">
        <v>958</v>
      </c>
      <c r="B975" s="771" t="s">
        <v>131</v>
      </c>
      <c r="C975" s="199" t="s">
        <v>2572</v>
      </c>
      <c r="D975" s="280">
        <v>30</v>
      </c>
      <c r="E975" s="280">
        <v>30</v>
      </c>
      <c r="F975" s="538">
        <f t="shared" si="18"/>
        <v>6.25</v>
      </c>
    </row>
    <row r="976" spans="1:6">
      <c r="A976" s="302">
        <v>959</v>
      </c>
      <c r="B976" s="771" t="s">
        <v>132</v>
      </c>
      <c r="C976" s="199" t="s">
        <v>2573</v>
      </c>
      <c r="D976" s="280">
        <v>36</v>
      </c>
      <c r="E976" s="280">
        <v>36</v>
      </c>
      <c r="F976" s="538">
        <f t="shared" ref="F976:F1039" si="19">(D976*E976)/144</f>
        <v>9</v>
      </c>
    </row>
    <row r="977" spans="1:6">
      <c r="A977" s="302">
        <v>960</v>
      </c>
      <c r="B977" s="771" t="s">
        <v>133</v>
      </c>
      <c r="C977" s="199" t="s">
        <v>2574</v>
      </c>
      <c r="D977" s="280">
        <v>48</v>
      </c>
      <c r="E977" s="280">
        <v>48</v>
      </c>
      <c r="F977" s="538">
        <f t="shared" si="19"/>
        <v>16</v>
      </c>
    </row>
    <row r="978" spans="1:6">
      <c r="A978" s="302">
        <v>961</v>
      </c>
      <c r="B978" s="771" t="s">
        <v>134</v>
      </c>
      <c r="C978" s="199" t="s">
        <v>2575</v>
      </c>
      <c r="D978" s="280">
        <v>30</v>
      </c>
      <c r="E978" s="280">
        <v>30</v>
      </c>
      <c r="F978" s="538">
        <f t="shared" si="19"/>
        <v>6.25</v>
      </c>
    </row>
    <row r="979" spans="1:6">
      <c r="A979" s="302">
        <v>962</v>
      </c>
      <c r="B979" s="771" t="s">
        <v>135</v>
      </c>
      <c r="C979" s="199" t="s">
        <v>2576</v>
      </c>
      <c r="D979" s="280">
        <v>36</v>
      </c>
      <c r="E979" s="280">
        <v>36</v>
      </c>
      <c r="F979" s="538">
        <f t="shared" si="19"/>
        <v>9</v>
      </c>
    </row>
    <row r="980" spans="1:6">
      <c r="A980" s="302">
        <v>963</v>
      </c>
      <c r="B980" s="771" t="s">
        <v>136</v>
      </c>
      <c r="C980" s="199" t="s">
        <v>2577</v>
      </c>
      <c r="D980" s="280">
        <v>48</v>
      </c>
      <c r="E980" s="280">
        <v>48</v>
      </c>
      <c r="F980" s="538">
        <f t="shared" si="19"/>
        <v>16</v>
      </c>
    </row>
    <row r="981" spans="1:6">
      <c r="A981" s="302">
        <v>964</v>
      </c>
      <c r="B981" s="771" t="s">
        <v>137</v>
      </c>
      <c r="C981" s="199" t="s">
        <v>2578</v>
      </c>
      <c r="D981" s="280">
        <v>30</v>
      </c>
      <c r="E981" s="280">
        <v>30</v>
      </c>
      <c r="F981" s="538">
        <f t="shared" si="19"/>
        <v>6.25</v>
      </c>
    </row>
    <row r="982" spans="1:6">
      <c r="A982" s="302">
        <v>965</v>
      </c>
      <c r="B982" s="771" t="s">
        <v>138</v>
      </c>
      <c r="C982" s="199" t="s">
        <v>2579</v>
      </c>
      <c r="D982" s="280">
        <v>36</v>
      </c>
      <c r="E982" s="280">
        <v>36</v>
      </c>
      <c r="F982" s="538">
        <f t="shared" si="19"/>
        <v>9</v>
      </c>
    </row>
    <row r="983" spans="1:6">
      <c r="A983" s="302">
        <v>966</v>
      </c>
      <c r="B983" s="771" t="s">
        <v>139</v>
      </c>
      <c r="C983" s="199" t="s">
        <v>2580</v>
      </c>
      <c r="D983" s="280">
        <v>48</v>
      </c>
      <c r="E983" s="280">
        <v>48</v>
      </c>
      <c r="F983" s="538">
        <f t="shared" si="19"/>
        <v>16</v>
      </c>
    </row>
    <row r="984" spans="1:6">
      <c r="A984" s="302">
        <v>967</v>
      </c>
      <c r="B984" s="773" t="s">
        <v>2581</v>
      </c>
      <c r="C984" s="766" t="s">
        <v>2582</v>
      </c>
      <c r="D984" s="284">
        <v>12</v>
      </c>
      <c r="E984" s="284">
        <v>18</v>
      </c>
      <c r="F984" s="538">
        <f t="shared" si="19"/>
        <v>1.5</v>
      </c>
    </row>
    <row r="985" spans="1:6">
      <c r="A985" s="302">
        <v>968</v>
      </c>
      <c r="B985" s="771" t="s">
        <v>2583</v>
      </c>
      <c r="C985" s="199" t="s">
        <v>2584</v>
      </c>
      <c r="D985" s="278">
        <v>24</v>
      </c>
      <c r="E985" s="278">
        <v>24</v>
      </c>
      <c r="F985" s="538">
        <f t="shared" si="19"/>
        <v>4</v>
      </c>
    </row>
    <row r="986" spans="1:6">
      <c r="A986" s="302">
        <v>969</v>
      </c>
      <c r="B986" s="771" t="s">
        <v>140</v>
      </c>
      <c r="C986" s="199" t="s">
        <v>2585</v>
      </c>
      <c r="D986" s="280">
        <v>30</v>
      </c>
      <c r="E986" s="280">
        <v>30</v>
      </c>
      <c r="F986" s="538">
        <f t="shared" si="19"/>
        <v>6.25</v>
      </c>
    </row>
    <row r="987" spans="1:6">
      <c r="A987" s="302">
        <v>970</v>
      </c>
      <c r="B987" s="771" t="s">
        <v>141</v>
      </c>
      <c r="C987" s="199" t="s">
        <v>2586</v>
      </c>
      <c r="D987" s="280">
        <v>36</v>
      </c>
      <c r="E987" s="280">
        <v>36</v>
      </c>
      <c r="F987" s="538">
        <f t="shared" si="19"/>
        <v>9</v>
      </c>
    </row>
    <row r="988" spans="1:6">
      <c r="A988" s="302">
        <v>971</v>
      </c>
      <c r="B988" s="771" t="s">
        <v>142</v>
      </c>
      <c r="C988" s="199" t="s">
        <v>2587</v>
      </c>
      <c r="D988" s="280">
        <v>48</v>
      </c>
      <c r="E988" s="280">
        <v>48</v>
      </c>
      <c r="F988" s="538">
        <f t="shared" si="19"/>
        <v>16</v>
      </c>
    </row>
    <row r="989" spans="1:6">
      <c r="A989" s="302">
        <v>972</v>
      </c>
      <c r="B989" s="771" t="s">
        <v>2588</v>
      </c>
      <c r="C989" s="199" t="s">
        <v>2589</v>
      </c>
      <c r="D989" s="278">
        <v>24</v>
      </c>
      <c r="E989" s="278">
        <v>24</v>
      </c>
      <c r="F989" s="538">
        <f t="shared" si="19"/>
        <v>4</v>
      </c>
    </row>
    <row r="990" spans="1:6">
      <c r="A990" s="302">
        <v>973</v>
      </c>
      <c r="B990" s="771" t="s">
        <v>2590</v>
      </c>
      <c r="C990" s="199" t="s">
        <v>2591</v>
      </c>
      <c r="D990" s="280">
        <v>30</v>
      </c>
      <c r="E990" s="280">
        <v>30</v>
      </c>
      <c r="F990" s="538">
        <f t="shared" si="19"/>
        <v>6.25</v>
      </c>
    </row>
    <row r="991" spans="1:6">
      <c r="A991" s="302">
        <v>974</v>
      </c>
      <c r="B991" s="771" t="s">
        <v>2592</v>
      </c>
      <c r="C991" s="199" t="s">
        <v>2593</v>
      </c>
      <c r="D991" s="280">
        <v>36</v>
      </c>
      <c r="E991" s="280">
        <v>36</v>
      </c>
      <c r="F991" s="538">
        <f t="shared" si="19"/>
        <v>9</v>
      </c>
    </row>
    <row r="992" spans="1:6">
      <c r="A992" s="302">
        <v>975</v>
      </c>
      <c r="B992" s="771" t="s">
        <v>2594</v>
      </c>
      <c r="C992" s="199" t="s">
        <v>2595</v>
      </c>
      <c r="D992" s="280">
        <v>48</v>
      </c>
      <c r="E992" s="280">
        <v>48</v>
      </c>
      <c r="F992" s="538">
        <f t="shared" si="19"/>
        <v>16</v>
      </c>
    </row>
    <row r="993" spans="1:6">
      <c r="A993" s="302">
        <v>976</v>
      </c>
      <c r="B993" s="773" t="s">
        <v>2596</v>
      </c>
      <c r="C993" s="766" t="s">
        <v>2597</v>
      </c>
      <c r="D993" s="281">
        <v>24</v>
      </c>
      <c r="E993" s="281">
        <v>18</v>
      </c>
      <c r="F993" s="538">
        <f t="shared" si="19"/>
        <v>3</v>
      </c>
    </row>
    <row r="994" spans="1:6">
      <c r="A994" s="302">
        <v>977</v>
      </c>
      <c r="B994" s="773" t="s">
        <v>2598</v>
      </c>
      <c r="C994" s="766" t="s">
        <v>2599</v>
      </c>
      <c r="D994" s="281">
        <v>24</v>
      </c>
      <c r="E994" s="281">
        <v>18</v>
      </c>
      <c r="F994" s="538">
        <f t="shared" si="19"/>
        <v>3</v>
      </c>
    </row>
    <row r="995" spans="1:6">
      <c r="A995" s="302">
        <v>978</v>
      </c>
      <c r="B995" s="773" t="s">
        <v>2600</v>
      </c>
      <c r="C995" s="766" t="s">
        <v>2601</v>
      </c>
      <c r="D995" s="281">
        <v>24</v>
      </c>
      <c r="E995" s="281">
        <v>18</v>
      </c>
      <c r="F995" s="538">
        <f t="shared" si="19"/>
        <v>3</v>
      </c>
    </row>
    <row r="996" spans="1:6">
      <c r="A996" s="302">
        <v>979</v>
      </c>
      <c r="B996" s="773" t="s">
        <v>2602</v>
      </c>
      <c r="C996" s="766" t="s">
        <v>2603</v>
      </c>
      <c r="D996" s="281">
        <v>24</v>
      </c>
      <c r="E996" s="281">
        <v>18</v>
      </c>
      <c r="F996" s="538">
        <f t="shared" si="19"/>
        <v>3</v>
      </c>
    </row>
    <row r="997" spans="1:6">
      <c r="A997" s="302">
        <v>980</v>
      </c>
      <c r="B997" s="773" t="s">
        <v>2604</v>
      </c>
      <c r="C997" s="766" t="s">
        <v>2605</v>
      </c>
      <c r="D997" s="281">
        <v>36</v>
      </c>
      <c r="E997" s="281">
        <v>30</v>
      </c>
      <c r="F997" s="538">
        <f t="shared" si="19"/>
        <v>7.5</v>
      </c>
    </row>
    <row r="998" spans="1:6">
      <c r="A998" s="302">
        <v>981</v>
      </c>
      <c r="B998" s="773" t="s">
        <v>2606</v>
      </c>
      <c r="C998" s="766" t="s">
        <v>2607</v>
      </c>
      <c r="D998" s="281">
        <v>24</v>
      </c>
      <c r="E998" s="281">
        <v>18</v>
      </c>
      <c r="F998" s="538">
        <f t="shared" si="19"/>
        <v>3</v>
      </c>
    </row>
    <row r="999" spans="1:6">
      <c r="A999" s="302">
        <v>982</v>
      </c>
      <c r="B999" s="773" t="s">
        <v>2608</v>
      </c>
      <c r="C999" s="766" t="s">
        <v>2609</v>
      </c>
      <c r="D999" s="281">
        <v>78</v>
      </c>
      <c r="E999" s="281">
        <v>48</v>
      </c>
      <c r="F999" s="538">
        <f t="shared" si="19"/>
        <v>26</v>
      </c>
    </row>
    <row r="1000" spans="1:6">
      <c r="A1000" s="302">
        <v>983</v>
      </c>
      <c r="B1000" s="773" t="s">
        <v>2610</v>
      </c>
      <c r="C1000" s="766" t="s">
        <v>2611</v>
      </c>
      <c r="D1000" s="281">
        <v>78</v>
      </c>
      <c r="E1000" s="281">
        <v>60</v>
      </c>
      <c r="F1000" s="538">
        <f t="shared" si="19"/>
        <v>32.5</v>
      </c>
    </row>
    <row r="1001" spans="1:6">
      <c r="A1001" s="302">
        <v>984</v>
      </c>
      <c r="B1001" s="773" t="s">
        <v>2612</v>
      </c>
      <c r="C1001" s="766" t="s">
        <v>2613</v>
      </c>
      <c r="D1001" s="281">
        <v>78</v>
      </c>
      <c r="E1001" s="281">
        <v>60</v>
      </c>
      <c r="F1001" s="538">
        <f t="shared" si="19"/>
        <v>32.5</v>
      </c>
    </row>
    <row r="1002" spans="1:6">
      <c r="A1002" s="302">
        <v>985</v>
      </c>
      <c r="B1002" s="773" t="s">
        <v>2614</v>
      </c>
      <c r="C1002" s="766" t="s">
        <v>2615</v>
      </c>
      <c r="D1002" s="281">
        <v>24</v>
      </c>
      <c r="E1002" s="281">
        <v>12</v>
      </c>
      <c r="F1002" s="538">
        <f t="shared" si="19"/>
        <v>2</v>
      </c>
    </row>
    <row r="1003" spans="1:6">
      <c r="A1003" s="302">
        <v>986</v>
      </c>
      <c r="B1003" s="773" t="s">
        <v>2616</v>
      </c>
      <c r="C1003" s="766" t="s">
        <v>2617</v>
      </c>
      <c r="D1003" s="281">
        <v>24</v>
      </c>
      <c r="E1003" s="281">
        <v>12</v>
      </c>
      <c r="F1003" s="538">
        <f t="shared" si="19"/>
        <v>2</v>
      </c>
    </row>
    <row r="1004" spans="1:6">
      <c r="A1004" s="302">
        <v>987</v>
      </c>
      <c r="B1004" s="773" t="s">
        <v>2618</v>
      </c>
      <c r="C1004" s="766" t="s">
        <v>2619</v>
      </c>
      <c r="D1004" s="281">
        <v>24</v>
      </c>
      <c r="E1004" s="281">
        <v>12</v>
      </c>
      <c r="F1004" s="538">
        <f t="shared" si="19"/>
        <v>2</v>
      </c>
    </row>
    <row r="1005" spans="1:6">
      <c r="A1005" s="302">
        <v>988</v>
      </c>
      <c r="B1005" s="773" t="s">
        <v>2620</v>
      </c>
      <c r="C1005" s="766" t="s">
        <v>2621</v>
      </c>
      <c r="D1005" s="278">
        <v>18</v>
      </c>
      <c r="E1005" s="278">
        <v>18</v>
      </c>
      <c r="F1005" s="538">
        <f t="shared" si="19"/>
        <v>2.25</v>
      </c>
    </row>
    <row r="1006" spans="1:6">
      <c r="A1006" s="302">
        <v>989</v>
      </c>
      <c r="B1006" s="773" t="s">
        <v>2622</v>
      </c>
      <c r="C1006" s="766" t="s">
        <v>2623</v>
      </c>
      <c r="D1006" s="280">
        <v>30</v>
      </c>
      <c r="E1006" s="280">
        <v>30</v>
      </c>
      <c r="F1006" s="538">
        <f t="shared" si="19"/>
        <v>6.25</v>
      </c>
    </row>
    <row r="1007" spans="1:6">
      <c r="A1007" s="302">
        <v>990</v>
      </c>
      <c r="B1007" s="773" t="s">
        <v>2624</v>
      </c>
      <c r="C1007" s="766" t="s">
        <v>2625</v>
      </c>
      <c r="D1007" s="280">
        <v>30</v>
      </c>
      <c r="E1007" s="280">
        <v>30</v>
      </c>
      <c r="F1007" s="538">
        <f t="shared" si="19"/>
        <v>6.25</v>
      </c>
    </row>
    <row r="1008" spans="1:6">
      <c r="A1008" s="302">
        <v>991</v>
      </c>
      <c r="B1008" s="773" t="s">
        <v>2626</v>
      </c>
      <c r="C1008" s="766" t="s">
        <v>2627</v>
      </c>
      <c r="D1008" s="280">
        <v>36</v>
      </c>
      <c r="E1008" s="280">
        <v>36</v>
      </c>
      <c r="F1008" s="538">
        <f t="shared" si="19"/>
        <v>9</v>
      </c>
    </row>
    <row r="1009" spans="1:6">
      <c r="A1009" s="302">
        <v>992</v>
      </c>
      <c r="B1009" s="773" t="s">
        <v>2628</v>
      </c>
      <c r="C1009" s="766" t="s">
        <v>2629</v>
      </c>
      <c r="D1009" s="280">
        <v>48</v>
      </c>
      <c r="E1009" s="280">
        <v>48</v>
      </c>
      <c r="F1009" s="538">
        <f t="shared" si="19"/>
        <v>16</v>
      </c>
    </row>
    <row r="1010" spans="1:6">
      <c r="A1010" s="302">
        <v>993</v>
      </c>
      <c r="B1010" s="771" t="s">
        <v>2630</v>
      </c>
      <c r="C1010" s="199" t="s">
        <v>2631</v>
      </c>
      <c r="D1010" s="278">
        <v>18</v>
      </c>
      <c r="E1010" s="278">
        <v>18</v>
      </c>
      <c r="F1010" s="538">
        <f t="shared" si="19"/>
        <v>2.25</v>
      </c>
    </row>
    <row r="1011" spans="1:6">
      <c r="A1011" s="302">
        <v>994</v>
      </c>
      <c r="B1011" s="771" t="s">
        <v>2632</v>
      </c>
      <c r="C1011" s="199" t="s">
        <v>2633</v>
      </c>
      <c r="D1011" s="278">
        <v>24</v>
      </c>
      <c r="E1011" s="278">
        <v>24</v>
      </c>
      <c r="F1011" s="538">
        <f t="shared" si="19"/>
        <v>4</v>
      </c>
    </row>
    <row r="1012" spans="1:6">
      <c r="A1012" s="302">
        <v>995</v>
      </c>
      <c r="B1012" s="771" t="s">
        <v>143</v>
      </c>
      <c r="C1012" s="199" t="s">
        <v>2634</v>
      </c>
      <c r="D1012" s="280">
        <v>30</v>
      </c>
      <c r="E1012" s="280">
        <v>30</v>
      </c>
      <c r="F1012" s="538">
        <f t="shared" si="19"/>
        <v>6.25</v>
      </c>
    </row>
    <row r="1013" spans="1:6">
      <c r="A1013" s="302">
        <v>996</v>
      </c>
      <c r="B1013" s="771" t="s">
        <v>144</v>
      </c>
      <c r="C1013" s="199" t="s">
        <v>2635</v>
      </c>
      <c r="D1013" s="280">
        <v>36</v>
      </c>
      <c r="E1013" s="280">
        <v>36</v>
      </c>
      <c r="F1013" s="538">
        <f t="shared" si="19"/>
        <v>9</v>
      </c>
    </row>
    <row r="1014" spans="1:6">
      <c r="A1014" s="302">
        <v>997</v>
      </c>
      <c r="B1014" s="771" t="s">
        <v>145</v>
      </c>
      <c r="C1014" s="199" t="s">
        <v>2636</v>
      </c>
      <c r="D1014" s="280">
        <v>48</v>
      </c>
      <c r="E1014" s="280">
        <v>48</v>
      </c>
      <c r="F1014" s="538">
        <f t="shared" si="19"/>
        <v>16</v>
      </c>
    </row>
    <row r="1015" spans="1:6">
      <c r="A1015" s="302">
        <v>998</v>
      </c>
      <c r="B1015" s="771" t="s">
        <v>2637</v>
      </c>
      <c r="C1015" s="199" t="s">
        <v>2638</v>
      </c>
      <c r="D1015" s="278">
        <v>18</v>
      </c>
      <c r="E1015" s="278">
        <v>18</v>
      </c>
      <c r="F1015" s="538">
        <f t="shared" si="19"/>
        <v>2.25</v>
      </c>
    </row>
    <row r="1016" spans="1:6">
      <c r="A1016" s="302">
        <v>999</v>
      </c>
      <c r="B1016" s="771" t="s">
        <v>2639</v>
      </c>
      <c r="C1016" s="199" t="s">
        <v>2640</v>
      </c>
      <c r="D1016" s="278">
        <v>24</v>
      </c>
      <c r="E1016" s="278">
        <v>24</v>
      </c>
      <c r="F1016" s="538">
        <f t="shared" si="19"/>
        <v>4</v>
      </c>
    </row>
    <row r="1017" spans="1:6">
      <c r="A1017" s="302">
        <v>1000</v>
      </c>
      <c r="B1017" s="771" t="s">
        <v>146</v>
      </c>
      <c r="C1017" s="199" t="s">
        <v>2641</v>
      </c>
      <c r="D1017" s="280">
        <v>30</v>
      </c>
      <c r="E1017" s="280">
        <v>30</v>
      </c>
      <c r="F1017" s="538">
        <f t="shared" si="19"/>
        <v>6.25</v>
      </c>
    </row>
    <row r="1018" spans="1:6">
      <c r="A1018" s="302">
        <v>1001</v>
      </c>
      <c r="B1018" s="771" t="s">
        <v>147</v>
      </c>
      <c r="C1018" s="199" t="s">
        <v>2642</v>
      </c>
      <c r="D1018" s="280">
        <v>36</v>
      </c>
      <c r="E1018" s="280">
        <v>36</v>
      </c>
      <c r="F1018" s="538">
        <f t="shared" si="19"/>
        <v>9</v>
      </c>
    </row>
    <row r="1019" spans="1:6">
      <c r="A1019" s="302">
        <v>1002</v>
      </c>
      <c r="B1019" s="771" t="s">
        <v>148</v>
      </c>
      <c r="C1019" s="199" t="s">
        <v>2643</v>
      </c>
      <c r="D1019" s="280">
        <v>48</v>
      </c>
      <c r="E1019" s="280">
        <v>48</v>
      </c>
      <c r="F1019" s="538">
        <f t="shared" si="19"/>
        <v>16</v>
      </c>
    </row>
    <row r="1020" spans="1:6">
      <c r="A1020" s="302">
        <v>1003</v>
      </c>
      <c r="B1020" s="771" t="s">
        <v>2644</v>
      </c>
      <c r="C1020" s="199" t="s">
        <v>2645</v>
      </c>
      <c r="D1020" s="278">
        <v>18</v>
      </c>
      <c r="E1020" s="278">
        <v>18</v>
      </c>
      <c r="F1020" s="538">
        <f t="shared" si="19"/>
        <v>2.25</v>
      </c>
    </row>
    <row r="1021" spans="1:6">
      <c r="A1021" s="302">
        <v>1004</v>
      </c>
      <c r="B1021" s="771" t="s">
        <v>2646</v>
      </c>
      <c r="C1021" s="199" t="s">
        <v>2647</v>
      </c>
      <c r="D1021" s="280">
        <v>30</v>
      </c>
      <c r="E1021" s="280">
        <v>30</v>
      </c>
      <c r="F1021" s="538">
        <f t="shared" si="19"/>
        <v>6.25</v>
      </c>
    </row>
    <row r="1022" spans="1:6">
      <c r="A1022" s="302">
        <v>1005</v>
      </c>
      <c r="B1022" s="771" t="s">
        <v>2648</v>
      </c>
      <c r="C1022" s="199" t="s">
        <v>2649</v>
      </c>
      <c r="D1022" s="280">
        <v>36</v>
      </c>
      <c r="E1022" s="280">
        <v>36</v>
      </c>
      <c r="F1022" s="538">
        <f t="shared" si="19"/>
        <v>9</v>
      </c>
    </row>
    <row r="1023" spans="1:6">
      <c r="A1023" s="302">
        <v>1006</v>
      </c>
      <c r="B1023" s="771" t="s">
        <v>2650</v>
      </c>
      <c r="C1023" s="199" t="s">
        <v>2651</v>
      </c>
      <c r="D1023" s="280">
        <v>48</v>
      </c>
      <c r="E1023" s="280">
        <v>48</v>
      </c>
      <c r="F1023" s="538">
        <f t="shared" si="19"/>
        <v>16</v>
      </c>
    </row>
    <row r="1024" spans="1:6">
      <c r="A1024" s="302">
        <v>1007</v>
      </c>
      <c r="B1024" s="771" t="s">
        <v>2652</v>
      </c>
      <c r="C1024" s="199" t="s">
        <v>2653</v>
      </c>
      <c r="D1024" s="280">
        <v>24</v>
      </c>
      <c r="E1024" s="280">
        <v>24</v>
      </c>
      <c r="F1024" s="538">
        <f t="shared" si="19"/>
        <v>4</v>
      </c>
    </row>
    <row r="1025" spans="1:6">
      <c r="A1025" s="302">
        <v>1008</v>
      </c>
      <c r="B1025" s="771" t="s">
        <v>149</v>
      </c>
      <c r="C1025" s="199" t="s">
        <v>2654</v>
      </c>
      <c r="D1025" s="280">
        <v>30</v>
      </c>
      <c r="E1025" s="280">
        <v>30</v>
      </c>
      <c r="F1025" s="538">
        <f t="shared" si="19"/>
        <v>6.25</v>
      </c>
    </row>
    <row r="1026" spans="1:6">
      <c r="A1026" s="302">
        <v>1009</v>
      </c>
      <c r="B1026" s="771" t="s">
        <v>150</v>
      </c>
      <c r="C1026" s="199" t="s">
        <v>2655</v>
      </c>
      <c r="D1026" s="280">
        <v>36</v>
      </c>
      <c r="E1026" s="280">
        <v>36</v>
      </c>
      <c r="F1026" s="538">
        <f t="shared" si="19"/>
        <v>9</v>
      </c>
    </row>
    <row r="1027" spans="1:6">
      <c r="A1027" s="302">
        <v>1010</v>
      </c>
      <c r="B1027" s="771" t="s">
        <v>151</v>
      </c>
      <c r="C1027" s="199" t="s">
        <v>2656</v>
      </c>
      <c r="D1027" s="280">
        <v>48</v>
      </c>
      <c r="E1027" s="280">
        <v>48</v>
      </c>
      <c r="F1027" s="538">
        <f t="shared" si="19"/>
        <v>16</v>
      </c>
    </row>
    <row r="1028" spans="1:6">
      <c r="A1028" s="302">
        <v>1011</v>
      </c>
      <c r="B1028" s="771" t="s">
        <v>2657</v>
      </c>
      <c r="C1028" s="199" t="s">
        <v>2658</v>
      </c>
      <c r="D1028" s="280">
        <v>24</v>
      </c>
      <c r="E1028" s="280">
        <v>24</v>
      </c>
      <c r="F1028" s="538">
        <f t="shared" si="19"/>
        <v>4</v>
      </c>
    </row>
    <row r="1029" spans="1:6">
      <c r="A1029" s="302">
        <v>1012</v>
      </c>
      <c r="B1029" s="771" t="s">
        <v>152</v>
      </c>
      <c r="C1029" s="199" t="s">
        <v>2659</v>
      </c>
      <c r="D1029" s="280">
        <v>30</v>
      </c>
      <c r="E1029" s="280">
        <v>30</v>
      </c>
      <c r="F1029" s="538">
        <f t="shared" si="19"/>
        <v>6.25</v>
      </c>
    </row>
    <row r="1030" spans="1:6">
      <c r="A1030" s="302">
        <v>1013</v>
      </c>
      <c r="B1030" s="771" t="s">
        <v>153</v>
      </c>
      <c r="C1030" s="199" t="s">
        <v>2660</v>
      </c>
      <c r="D1030" s="280">
        <v>36</v>
      </c>
      <c r="E1030" s="280">
        <v>36</v>
      </c>
      <c r="F1030" s="538">
        <f t="shared" si="19"/>
        <v>9</v>
      </c>
    </row>
    <row r="1031" spans="1:6">
      <c r="A1031" s="302">
        <v>1014</v>
      </c>
      <c r="B1031" s="771" t="s">
        <v>154</v>
      </c>
      <c r="C1031" s="199" t="s">
        <v>2661</v>
      </c>
      <c r="D1031" s="280">
        <v>48</v>
      </c>
      <c r="E1031" s="280">
        <v>48</v>
      </c>
      <c r="F1031" s="538">
        <f t="shared" si="19"/>
        <v>16</v>
      </c>
    </row>
    <row r="1032" spans="1:6">
      <c r="A1032" s="302">
        <v>1015</v>
      </c>
      <c r="B1032" s="771" t="s">
        <v>2662</v>
      </c>
      <c r="C1032" s="199" t="s">
        <v>2663</v>
      </c>
      <c r="D1032" s="281">
        <v>24</v>
      </c>
      <c r="E1032" s="281">
        <v>18</v>
      </c>
      <c r="F1032" s="538">
        <f t="shared" si="19"/>
        <v>3</v>
      </c>
    </row>
    <row r="1033" spans="1:6">
      <c r="A1033" s="302">
        <v>1016</v>
      </c>
      <c r="B1033" s="771" t="s">
        <v>2664</v>
      </c>
      <c r="C1033" s="199" t="s">
        <v>2665</v>
      </c>
      <c r="D1033" s="280">
        <v>30</v>
      </c>
      <c r="E1033" s="280">
        <v>24</v>
      </c>
      <c r="F1033" s="538">
        <f t="shared" si="19"/>
        <v>5</v>
      </c>
    </row>
    <row r="1034" spans="1:6">
      <c r="A1034" s="302">
        <v>1017</v>
      </c>
      <c r="B1034" s="771" t="s">
        <v>2666</v>
      </c>
      <c r="C1034" s="199" t="s">
        <v>2667</v>
      </c>
      <c r="D1034" s="280">
        <v>36</v>
      </c>
      <c r="E1034" s="280">
        <v>30</v>
      </c>
      <c r="F1034" s="538">
        <f t="shared" si="19"/>
        <v>7.5</v>
      </c>
    </row>
    <row r="1035" spans="1:6">
      <c r="A1035" s="302">
        <v>1018</v>
      </c>
      <c r="B1035" s="771" t="s">
        <v>2668</v>
      </c>
      <c r="C1035" s="199" t="s">
        <v>2669</v>
      </c>
      <c r="D1035" s="280">
        <v>24</v>
      </c>
      <c r="E1035" s="280">
        <v>12</v>
      </c>
      <c r="F1035" s="538">
        <f t="shared" si="19"/>
        <v>2</v>
      </c>
    </row>
    <row r="1036" spans="1:6">
      <c r="A1036" s="302">
        <v>1019</v>
      </c>
      <c r="B1036" s="771" t="s">
        <v>2670</v>
      </c>
      <c r="C1036" s="199" t="s">
        <v>2671</v>
      </c>
      <c r="D1036" s="280">
        <v>30</v>
      </c>
      <c r="E1036" s="280">
        <v>18</v>
      </c>
      <c r="F1036" s="538">
        <f t="shared" si="19"/>
        <v>3.75</v>
      </c>
    </row>
    <row r="1037" spans="1:6">
      <c r="A1037" s="302">
        <v>1020</v>
      </c>
      <c r="B1037" s="771" t="s">
        <v>2672</v>
      </c>
      <c r="C1037" s="199" t="s">
        <v>2673</v>
      </c>
      <c r="D1037" s="281">
        <v>24</v>
      </c>
      <c r="E1037" s="281">
        <v>18</v>
      </c>
      <c r="F1037" s="538">
        <f t="shared" si="19"/>
        <v>3</v>
      </c>
    </row>
    <row r="1038" spans="1:6">
      <c r="A1038" s="302">
        <v>1021</v>
      </c>
      <c r="B1038" s="771" t="s">
        <v>2674</v>
      </c>
      <c r="C1038" s="199" t="s">
        <v>2675</v>
      </c>
      <c r="D1038" s="280">
        <v>30</v>
      </c>
      <c r="E1038" s="280">
        <v>24</v>
      </c>
      <c r="F1038" s="538">
        <f t="shared" si="19"/>
        <v>5</v>
      </c>
    </row>
    <row r="1039" spans="1:6">
      <c r="A1039" s="302">
        <v>1022</v>
      </c>
      <c r="B1039" s="771" t="s">
        <v>2676</v>
      </c>
      <c r="C1039" s="199" t="s">
        <v>2677</v>
      </c>
      <c r="D1039" s="280">
        <v>36</v>
      </c>
      <c r="E1039" s="280">
        <v>30</v>
      </c>
      <c r="F1039" s="538">
        <f t="shared" si="19"/>
        <v>7.5</v>
      </c>
    </row>
    <row r="1040" spans="1:6">
      <c r="A1040" s="302">
        <v>1023</v>
      </c>
      <c r="B1040" s="771" t="s">
        <v>2678</v>
      </c>
      <c r="C1040" s="199" t="s">
        <v>2679</v>
      </c>
      <c r="D1040" s="281">
        <v>24</v>
      </c>
      <c r="E1040" s="281">
        <v>18</v>
      </c>
      <c r="F1040" s="538">
        <f t="shared" ref="F1040:F1103" si="20">(D1040*E1040)/144</f>
        <v>3</v>
      </c>
    </row>
    <row r="1041" spans="1:6">
      <c r="A1041" s="302">
        <v>1024</v>
      </c>
      <c r="B1041" s="771" t="s">
        <v>2680</v>
      </c>
      <c r="C1041" s="199" t="s">
        <v>2681</v>
      </c>
      <c r="D1041" s="280">
        <v>30</v>
      </c>
      <c r="E1041" s="280">
        <v>24</v>
      </c>
      <c r="F1041" s="538">
        <f t="shared" si="20"/>
        <v>5</v>
      </c>
    </row>
    <row r="1042" spans="1:6">
      <c r="A1042" s="302">
        <v>1025</v>
      </c>
      <c r="B1042" s="771" t="s">
        <v>2682</v>
      </c>
      <c r="C1042" s="199" t="s">
        <v>2683</v>
      </c>
      <c r="D1042" s="280">
        <v>36</v>
      </c>
      <c r="E1042" s="280">
        <v>30</v>
      </c>
      <c r="F1042" s="538">
        <f t="shared" si="20"/>
        <v>7.5</v>
      </c>
    </row>
    <row r="1043" spans="1:6">
      <c r="A1043" s="302">
        <v>1026</v>
      </c>
      <c r="B1043" s="771" t="s">
        <v>2684</v>
      </c>
      <c r="C1043" s="199" t="s">
        <v>2685</v>
      </c>
      <c r="D1043" s="280">
        <v>24</v>
      </c>
      <c r="E1043" s="280">
        <v>24</v>
      </c>
      <c r="F1043" s="538">
        <f t="shared" si="20"/>
        <v>4</v>
      </c>
    </row>
    <row r="1044" spans="1:6">
      <c r="A1044" s="302">
        <v>1027</v>
      </c>
      <c r="B1044" s="771" t="s">
        <v>155</v>
      </c>
      <c r="C1044" s="199" t="s">
        <v>2686</v>
      </c>
      <c r="D1044" s="280">
        <v>30</v>
      </c>
      <c r="E1044" s="280">
        <v>30</v>
      </c>
      <c r="F1044" s="538">
        <f t="shared" si="20"/>
        <v>6.25</v>
      </c>
    </row>
    <row r="1045" spans="1:6">
      <c r="A1045" s="302">
        <v>1028</v>
      </c>
      <c r="B1045" s="771" t="s">
        <v>156</v>
      </c>
      <c r="C1045" s="199" t="s">
        <v>2687</v>
      </c>
      <c r="D1045" s="280">
        <v>36</v>
      </c>
      <c r="E1045" s="280">
        <v>36</v>
      </c>
      <c r="F1045" s="538">
        <f t="shared" si="20"/>
        <v>9</v>
      </c>
    </row>
    <row r="1046" spans="1:6">
      <c r="A1046" s="302">
        <v>1029</v>
      </c>
      <c r="B1046" s="771" t="s">
        <v>157</v>
      </c>
      <c r="C1046" s="199" t="s">
        <v>2688</v>
      </c>
      <c r="D1046" s="280">
        <v>48</v>
      </c>
      <c r="E1046" s="280">
        <v>48</v>
      </c>
      <c r="F1046" s="538">
        <f t="shared" si="20"/>
        <v>16</v>
      </c>
    </row>
    <row r="1047" spans="1:6">
      <c r="A1047" s="302">
        <v>1030</v>
      </c>
      <c r="B1047" s="771" t="s">
        <v>2689</v>
      </c>
      <c r="C1047" s="199" t="s">
        <v>2690</v>
      </c>
      <c r="D1047" s="280">
        <v>24</v>
      </c>
      <c r="E1047" s="280">
        <v>24</v>
      </c>
      <c r="F1047" s="538">
        <f t="shared" si="20"/>
        <v>4</v>
      </c>
    </row>
    <row r="1048" spans="1:6">
      <c r="A1048" s="302">
        <v>1031</v>
      </c>
      <c r="B1048" s="771" t="s">
        <v>2691</v>
      </c>
      <c r="C1048" s="199" t="s">
        <v>2692</v>
      </c>
      <c r="D1048" s="280">
        <v>30</v>
      </c>
      <c r="E1048" s="280">
        <v>30</v>
      </c>
      <c r="F1048" s="538">
        <f t="shared" si="20"/>
        <v>6.25</v>
      </c>
    </row>
    <row r="1049" spans="1:6">
      <c r="A1049" s="302">
        <v>1032</v>
      </c>
      <c r="B1049" s="771" t="s">
        <v>2693</v>
      </c>
      <c r="C1049" s="199" t="s">
        <v>2694</v>
      </c>
      <c r="D1049" s="280">
        <v>36</v>
      </c>
      <c r="E1049" s="280">
        <v>36</v>
      </c>
      <c r="F1049" s="538">
        <f t="shared" si="20"/>
        <v>9</v>
      </c>
    </row>
    <row r="1050" spans="1:6">
      <c r="A1050" s="302">
        <v>1033</v>
      </c>
      <c r="B1050" s="771" t="s">
        <v>2695</v>
      </c>
      <c r="C1050" s="199" t="s">
        <v>2696</v>
      </c>
      <c r="D1050" s="280">
        <v>48</v>
      </c>
      <c r="E1050" s="280">
        <v>48</v>
      </c>
      <c r="F1050" s="538">
        <f t="shared" si="20"/>
        <v>16</v>
      </c>
    </row>
    <row r="1051" spans="1:6">
      <c r="A1051" s="302">
        <v>1034</v>
      </c>
      <c r="B1051" s="771" t="s">
        <v>2697</v>
      </c>
      <c r="C1051" s="199" t="s">
        <v>2698</v>
      </c>
      <c r="D1051" s="280">
        <v>24</v>
      </c>
      <c r="E1051" s="280">
        <v>24</v>
      </c>
      <c r="F1051" s="538">
        <f t="shared" si="20"/>
        <v>4</v>
      </c>
    </row>
    <row r="1052" spans="1:6">
      <c r="A1052" s="302">
        <v>1035</v>
      </c>
      <c r="B1052" s="771" t="s">
        <v>158</v>
      </c>
      <c r="C1052" s="199" t="s">
        <v>2699</v>
      </c>
      <c r="D1052" s="280">
        <v>30</v>
      </c>
      <c r="E1052" s="280">
        <v>30</v>
      </c>
      <c r="F1052" s="538">
        <f t="shared" si="20"/>
        <v>6.25</v>
      </c>
    </row>
    <row r="1053" spans="1:6">
      <c r="A1053" s="302">
        <v>1036</v>
      </c>
      <c r="B1053" s="771" t="s">
        <v>159</v>
      </c>
      <c r="C1053" s="199" t="s">
        <v>2700</v>
      </c>
      <c r="D1053" s="280">
        <v>36</v>
      </c>
      <c r="E1053" s="280">
        <v>36</v>
      </c>
      <c r="F1053" s="538">
        <f t="shared" si="20"/>
        <v>9</v>
      </c>
    </row>
    <row r="1054" spans="1:6">
      <c r="A1054" s="302">
        <v>1037</v>
      </c>
      <c r="B1054" s="771" t="s">
        <v>160</v>
      </c>
      <c r="C1054" s="199" t="s">
        <v>2701</v>
      </c>
      <c r="D1054" s="280">
        <v>48</v>
      </c>
      <c r="E1054" s="280">
        <v>48</v>
      </c>
      <c r="F1054" s="538">
        <f t="shared" si="20"/>
        <v>16</v>
      </c>
    </row>
    <row r="1055" spans="1:6">
      <c r="A1055" s="302">
        <v>1038</v>
      </c>
      <c r="B1055" s="771" t="s">
        <v>2702</v>
      </c>
      <c r="C1055" s="199" t="s">
        <v>2703</v>
      </c>
      <c r="D1055" s="280">
        <v>24</v>
      </c>
      <c r="E1055" s="280">
        <v>24</v>
      </c>
      <c r="F1055" s="538">
        <f t="shared" si="20"/>
        <v>4</v>
      </c>
    </row>
    <row r="1056" spans="1:6">
      <c r="A1056" s="302">
        <v>1039</v>
      </c>
      <c r="B1056" s="771" t="s">
        <v>797</v>
      </c>
      <c r="C1056" s="199" t="s">
        <v>2704</v>
      </c>
      <c r="D1056" s="280">
        <v>30</v>
      </c>
      <c r="E1056" s="280">
        <v>30</v>
      </c>
      <c r="F1056" s="538">
        <f t="shared" si="20"/>
        <v>6.25</v>
      </c>
    </row>
    <row r="1057" spans="1:6">
      <c r="A1057" s="302">
        <v>1040</v>
      </c>
      <c r="B1057" s="771" t="s">
        <v>798</v>
      </c>
      <c r="C1057" s="199" t="s">
        <v>2705</v>
      </c>
      <c r="D1057" s="280">
        <v>36</v>
      </c>
      <c r="E1057" s="280">
        <v>36</v>
      </c>
      <c r="F1057" s="538">
        <f t="shared" si="20"/>
        <v>9</v>
      </c>
    </row>
    <row r="1058" spans="1:6">
      <c r="A1058" s="302">
        <v>1041</v>
      </c>
      <c r="B1058" s="771" t="s">
        <v>799</v>
      </c>
      <c r="C1058" s="199" t="s">
        <v>2706</v>
      </c>
      <c r="D1058" s="280">
        <v>48</v>
      </c>
      <c r="E1058" s="280">
        <v>48</v>
      </c>
      <c r="F1058" s="538">
        <f t="shared" si="20"/>
        <v>16</v>
      </c>
    </row>
    <row r="1059" spans="1:6">
      <c r="A1059" s="302">
        <v>1042</v>
      </c>
      <c r="B1059" s="773" t="s">
        <v>2707</v>
      </c>
      <c r="C1059" s="766" t="s">
        <v>2708</v>
      </c>
      <c r="D1059" s="278">
        <v>18</v>
      </c>
      <c r="E1059" s="278">
        <v>18</v>
      </c>
      <c r="F1059" s="538">
        <f t="shared" si="20"/>
        <v>2.25</v>
      </c>
    </row>
    <row r="1060" spans="1:6">
      <c r="A1060" s="302">
        <v>1043</v>
      </c>
      <c r="B1060" s="773" t="s">
        <v>800</v>
      </c>
      <c r="C1060" s="766" t="s">
        <v>2709</v>
      </c>
      <c r="D1060" s="280">
        <v>30</v>
      </c>
      <c r="E1060" s="280">
        <v>30</v>
      </c>
      <c r="F1060" s="538">
        <f t="shared" si="20"/>
        <v>6.25</v>
      </c>
    </row>
    <row r="1061" spans="1:6">
      <c r="A1061" s="302">
        <v>1044</v>
      </c>
      <c r="B1061" s="773" t="s">
        <v>801</v>
      </c>
      <c r="C1061" s="766" t="s">
        <v>2710</v>
      </c>
      <c r="D1061" s="281">
        <v>12</v>
      </c>
      <c r="E1061" s="281">
        <v>9</v>
      </c>
      <c r="F1061" s="538">
        <f t="shared" si="20"/>
        <v>0.75</v>
      </c>
    </row>
    <row r="1062" spans="1:6">
      <c r="A1062" s="302">
        <v>1045</v>
      </c>
      <c r="B1062" s="771" t="s">
        <v>802</v>
      </c>
      <c r="C1062" s="199" t="s">
        <v>2711</v>
      </c>
      <c r="D1062" s="280">
        <v>30</v>
      </c>
      <c r="E1062" s="280">
        <v>30</v>
      </c>
      <c r="F1062" s="538">
        <f t="shared" si="20"/>
        <v>6.25</v>
      </c>
    </row>
    <row r="1063" spans="1:6">
      <c r="A1063" s="302">
        <v>1046</v>
      </c>
      <c r="B1063" s="771" t="s">
        <v>803</v>
      </c>
      <c r="C1063" s="199" t="s">
        <v>2712</v>
      </c>
      <c r="D1063" s="280">
        <v>36</v>
      </c>
      <c r="E1063" s="280">
        <v>36</v>
      </c>
      <c r="F1063" s="538">
        <f t="shared" si="20"/>
        <v>9</v>
      </c>
    </row>
    <row r="1064" spans="1:6">
      <c r="A1064" s="302">
        <v>1047</v>
      </c>
      <c r="B1064" s="771" t="s">
        <v>804</v>
      </c>
      <c r="C1064" s="199" t="s">
        <v>2713</v>
      </c>
      <c r="D1064" s="280">
        <v>48</v>
      </c>
      <c r="E1064" s="280">
        <v>48</v>
      </c>
      <c r="F1064" s="538">
        <f t="shared" si="20"/>
        <v>16</v>
      </c>
    </row>
    <row r="1065" spans="1:6">
      <c r="A1065" s="302">
        <v>1048</v>
      </c>
      <c r="B1065" s="771" t="s">
        <v>2714</v>
      </c>
      <c r="C1065" s="199" t="s">
        <v>2715</v>
      </c>
      <c r="D1065" s="280">
        <v>30</v>
      </c>
      <c r="E1065" s="280">
        <v>30</v>
      </c>
      <c r="F1065" s="538">
        <f t="shared" si="20"/>
        <v>6.25</v>
      </c>
    </row>
    <row r="1066" spans="1:6">
      <c r="A1066" s="302">
        <v>1049</v>
      </c>
      <c r="B1066" s="771" t="s">
        <v>2716</v>
      </c>
      <c r="C1066" s="199" t="s">
        <v>2717</v>
      </c>
      <c r="D1066" s="280">
        <v>36</v>
      </c>
      <c r="E1066" s="280">
        <v>36</v>
      </c>
      <c r="F1066" s="538">
        <f t="shared" si="20"/>
        <v>9</v>
      </c>
    </row>
    <row r="1067" spans="1:6">
      <c r="A1067" s="302">
        <v>1050</v>
      </c>
      <c r="B1067" s="771" t="s">
        <v>2718</v>
      </c>
      <c r="C1067" s="199" t="s">
        <v>2719</v>
      </c>
      <c r="D1067" s="280">
        <v>48</v>
      </c>
      <c r="E1067" s="280">
        <v>48</v>
      </c>
      <c r="F1067" s="538">
        <f t="shared" si="20"/>
        <v>16</v>
      </c>
    </row>
    <row r="1068" spans="1:6">
      <c r="A1068" s="302">
        <v>1051</v>
      </c>
      <c r="B1068" s="771" t="s">
        <v>2720</v>
      </c>
      <c r="C1068" s="199" t="s">
        <v>2721</v>
      </c>
      <c r="D1068" s="280">
        <v>24</v>
      </c>
      <c r="E1068" s="280">
        <v>24</v>
      </c>
      <c r="F1068" s="538">
        <f t="shared" si="20"/>
        <v>4</v>
      </c>
    </row>
    <row r="1069" spans="1:6">
      <c r="A1069" s="302">
        <v>1052</v>
      </c>
      <c r="B1069" s="771" t="s">
        <v>805</v>
      </c>
      <c r="C1069" s="199" t="s">
        <v>2722</v>
      </c>
      <c r="D1069" s="280">
        <v>36</v>
      </c>
      <c r="E1069" s="280">
        <v>36</v>
      </c>
      <c r="F1069" s="538">
        <f t="shared" si="20"/>
        <v>9</v>
      </c>
    </row>
    <row r="1070" spans="1:6">
      <c r="A1070" s="302">
        <v>1053</v>
      </c>
      <c r="B1070" s="771" t="s">
        <v>806</v>
      </c>
      <c r="C1070" s="199" t="s">
        <v>2723</v>
      </c>
      <c r="D1070" s="280">
        <v>48</v>
      </c>
      <c r="E1070" s="280">
        <v>48</v>
      </c>
      <c r="F1070" s="538">
        <f t="shared" si="20"/>
        <v>16</v>
      </c>
    </row>
    <row r="1071" spans="1:6">
      <c r="A1071" s="302">
        <v>1054</v>
      </c>
      <c r="B1071" s="771" t="s">
        <v>2724</v>
      </c>
      <c r="C1071" s="199" t="s">
        <v>2725</v>
      </c>
      <c r="D1071" s="280">
        <v>24</v>
      </c>
      <c r="E1071" s="280">
        <v>24</v>
      </c>
      <c r="F1071" s="538">
        <f t="shared" si="20"/>
        <v>4</v>
      </c>
    </row>
    <row r="1072" spans="1:6">
      <c r="A1072" s="302">
        <v>1055</v>
      </c>
      <c r="B1072" s="771" t="s">
        <v>2726</v>
      </c>
      <c r="C1072" s="199" t="s">
        <v>2727</v>
      </c>
      <c r="D1072" s="280">
        <v>30</v>
      </c>
      <c r="E1072" s="280">
        <v>30</v>
      </c>
      <c r="F1072" s="538">
        <f t="shared" si="20"/>
        <v>6.25</v>
      </c>
    </row>
    <row r="1073" spans="1:6">
      <c r="A1073" s="302">
        <v>1056</v>
      </c>
      <c r="B1073" s="771" t="s">
        <v>2728</v>
      </c>
      <c r="C1073" s="199" t="s">
        <v>2729</v>
      </c>
      <c r="D1073" s="280">
        <v>36</v>
      </c>
      <c r="E1073" s="280">
        <v>36</v>
      </c>
      <c r="F1073" s="538">
        <f t="shared" si="20"/>
        <v>9</v>
      </c>
    </row>
    <row r="1074" spans="1:6">
      <c r="A1074" s="302">
        <v>1057</v>
      </c>
      <c r="B1074" s="771" t="s">
        <v>2730</v>
      </c>
      <c r="C1074" s="199" t="s">
        <v>2731</v>
      </c>
      <c r="D1074" s="280">
        <v>48</v>
      </c>
      <c r="E1074" s="280">
        <v>48</v>
      </c>
      <c r="F1074" s="538">
        <f t="shared" si="20"/>
        <v>16</v>
      </c>
    </row>
    <row r="1075" spans="1:6">
      <c r="A1075" s="302">
        <v>1058</v>
      </c>
      <c r="B1075" s="771" t="s">
        <v>2732</v>
      </c>
      <c r="C1075" s="199" t="s">
        <v>2733</v>
      </c>
      <c r="D1075" s="280">
        <v>24</v>
      </c>
      <c r="E1075" s="280">
        <v>24</v>
      </c>
      <c r="F1075" s="538">
        <f t="shared" si="20"/>
        <v>4</v>
      </c>
    </row>
    <row r="1076" spans="1:6">
      <c r="A1076" s="302">
        <v>1059</v>
      </c>
      <c r="B1076" s="771" t="s">
        <v>2734</v>
      </c>
      <c r="C1076" s="199" t="s">
        <v>2735</v>
      </c>
      <c r="D1076" s="280">
        <v>30</v>
      </c>
      <c r="E1076" s="280">
        <v>30</v>
      </c>
      <c r="F1076" s="538">
        <f t="shared" si="20"/>
        <v>6.25</v>
      </c>
    </row>
    <row r="1077" spans="1:6">
      <c r="A1077" s="302">
        <v>1060</v>
      </c>
      <c r="B1077" s="771" t="s">
        <v>2736</v>
      </c>
      <c r="C1077" s="199" t="s">
        <v>2737</v>
      </c>
      <c r="D1077" s="280">
        <v>36</v>
      </c>
      <c r="E1077" s="280">
        <v>36</v>
      </c>
      <c r="F1077" s="538">
        <f t="shared" si="20"/>
        <v>9</v>
      </c>
    </row>
    <row r="1078" spans="1:6">
      <c r="A1078" s="302">
        <v>1061</v>
      </c>
      <c r="B1078" s="771" t="s">
        <v>2738</v>
      </c>
      <c r="C1078" s="199" t="s">
        <v>2739</v>
      </c>
      <c r="D1078" s="280">
        <v>48</v>
      </c>
      <c r="E1078" s="280">
        <v>48</v>
      </c>
      <c r="F1078" s="538">
        <f t="shared" si="20"/>
        <v>16</v>
      </c>
    </row>
    <row r="1079" spans="1:6">
      <c r="A1079" s="302">
        <v>1062</v>
      </c>
      <c r="B1079" s="771" t="s">
        <v>2740</v>
      </c>
      <c r="C1079" s="199" t="s">
        <v>2741</v>
      </c>
      <c r="D1079" s="281">
        <v>24</v>
      </c>
      <c r="E1079" s="281">
        <v>18</v>
      </c>
      <c r="F1079" s="538">
        <f t="shared" si="20"/>
        <v>3</v>
      </c>
    </row>
    <row r="1080" spans="1:6">
      <c r="A1080" s="302">
        <v>1063</v>
      </c>
      <c r="B1080" s="771" t="s">
        <v>2742</v>
      </c>
      <c r="C1080" s="199" t="s">
        <v>2743</v>
      </c>
      <c r="D1080" s="280">
        <v>30</v>
      </c>
      <c r="E1080" s="280">
        <v>24</v>
      </c>
      <c r="F1080" s="538">
        <f t="shared" si="20"/>
        <v>5</v>
      </c>
    </row>
    <row r="1081" spans="1:6">
      <c r="A1081" s="302">
        <v>1064</v>
      </c>
      <c r="B1081" s="771" t="s">
        <v>2744</v>
      </c>
      <c r="C1081" s="199" t="s">
        <v>2745</v>
      </c>
      <c r="D1081" s="280">
        <v>36</v>
      </c>
      <c r="E1081" s="280">
        <v>30</v>
      </c>
      <c r="F1081" s="538">
        <f t="shared" si="20"/>
        <v>7.5</v>
      </c>
    </row>
    <row r="1082" spans="1:6">
      <c r="A1082" s="302">
        <v>1065</v>
      </c>
      <c r="B1082" s="771" t="s">
        <v>2746</v>
      </c>
      <c r="C1082" s="199" t="s">
        <v>2747</v>
      </c>
      <c r="D1082" s="280">
        <v>24</v>
      </c>
      <c r="E1082" s="280">
        <v>24</v>
      </c>
      <c r="F1082" s="538">
        <f t="shared" si="20"/>
        <v>4</v>
      </c>
    </row>
    <row r="1083" spans="1:6">
      <c r="A1083" s="302">
        <v>1066</v>
      </c>
      <c r="B1083" s="771" t="s">
        <v>2748</v>
      </c>
      <c r="C1083" s="199" t="s">
        <v>2749</v>
      </c>
      <c r="D1083" s="280">
        <v>30</v>
      </c>
      <c r="E1083" s="280">
        <v>30</v>
      </c>
      <c r="F1083" s="538">
        <f t="shared" si="20"/>
        <v>6.25</v>
      </c>
    </row>
    <row r="1084" spans="1:6">
      <c r="A1084" s="302">
        <v>1067</v>
      </c>
      <c r="B1084" s="771" t="s">
        <v>2750</v>
      </c>
      <c r="C1084" s="199" t="s">
        <v>2751</v>
      </c>
      <c r="D1084" s="280">
        <v>36</v>
      </c>
      <c r="E1084" s="280">
        <v>36</v>
      </c>
      <c r="F1084" s="538">
        <f t="shared" si="20"/>
        <v>9</v>
      </c>
    </row>
    <row r="1085" spans="1:6">
      <c r="A1085" s="302">
        <v>1068</v>
      </c>
      <c r="B1085" s="771" t="s">
        <v>2752</v>
      </c>
      <c r="C1085" s="199" t="s">
        <v>2753</v>
      </c>
      <c r="D1085" s="280">
        <v>48</v>
      </c>
      <c r="E1085" s="280">
        <v>48</v>
      </c>
      <c r="F1085" s="538">
        <f t="shared" si="20"/>
        <v>16</v>
      </c>
    </row>
    <row r="1086" spans="1:6">
      <c r="A1086" s="302">
        <v>1069</v>
      </c>
      <c r="B1086" s="771" t="s">
        <v>2754</v>
      </c>
      <c r="C1086" s="199" t="s">
        <v>2755</v>
      </c>
      <c r="D1086" s="280">
        <v>24</v>
      </c>
      <c r="E1086" s="280">
        <v>24</v>
      </c>
      <c r="F1086" s="538">
        <f t="shared" si="20"/>
        <v>4</v>
      </c>
    </row>
    <row r="1087" spans="1:6">
      <c r="A1087" s="302">
        <v>1070</v>
      </c>
      <c r="B1087" s="771" t="s">
        <v>2756</v>
      </c>
      <c r="C1087" s="199" t="s">
        <v>2757</v>
      </c>
      <c r="D1087" s="280">
        <v>30</v>
      </c>
      <c r="E1087" s="280">
        <v>30</v>
      </c>
      <c r="F1087" s="538">
        <f t="shared" si="20"/>
        <v>6.25</v>
      </c>
    </row>
    <row r="1088" spans="1:6" s="545" customFormat="1">
      <c r="A1088" s="561">
        <v>1071</v>
      </c>
      <c r="B1088" s="773" t="s">
        <v>2758</v>
      </c>
      <c r="C1088" s="766" t="s">
        <v>2759</v>
      </c>
      <c r="D1088" s="281">
        <v>36</v>
      </c>
      <c r="E1088" s="281">
        <v>36</v>
      </c>
      <c r="F1088" s="562">
        <f t="shared" si="20"/>
        <v>9</v>
      </c>
    </row>
    <row r="1089" spans="1:6">
      <c r="A1089" s="302">
        <v>1072</v>
      </c>
      <c r="B1089" s="771" t="s">
        <v>2760</v>
      </c>
      <c r="C1089" s="199" t="s">
        <v>2761</v>
      </c>
      <c r="D1089" s="280">
        <v>48</v>
      </c>
      <c r="E1089" s="280">
        <v>48</v>
      </c>
      <c r="F1089" s="538">
        <f t="shared" si="20"/>
        <v>16</v>
      </c>
    </row>
    <row r="1090" spans="1:6">
      <c r="A1090" s="302">
        <v>1073</v>
      </c>
      <c r="B1090" s="771" t="s">
        <v>2762</v>
      </c>
      <c r="C1090" s="199" t="s">
        <v>2763</v>
      </c>
      <c r="D1090" s="281">
        <v>24</v>
      </c>
      <c r="E1090" s="281">
        <v>18</v>
      </c>
      <c r="F1090" s="538">
        <f t="shared" si="20"/>
        <v>3</v>
      </c>
    </row>
    <row r="1091" spans="1:6">
      <c r="A1091" s="302">
        <v>1074</v>
      </c>
      <c r="B1091" s="771" t="s">
        <v>2764</v>
      </c>
      <c r="C1091" s="199" t="s">
        <v>2765</v>
      </c>
      <c r="D1091" s="280">
        <v>30</v>
      </c>
      <c r="E1091" s="280">
        <v>24</v>
      </c>
      <c r="F1091" s="538">
        <f t="shared" si="20"/>
        <v>5</v>
      </c>
    </row>
    <row r="1092" spans="1:6">
      <c r="A1092" s="302">
        <v>1075</v>
      </c>
      <c r="B1092" s="771" t="s">
        <v>2766</v>
      </c>
      <c r="C1092" s="199" t="s">
        <v>2767</v>
      </c>
      <c r="D1092" s="280">
        <v>36</v>
      </c>
      <c r="E1092" s="280">
        <v>30</v>
      </c>
      <c r="F1092" s="538">
        <f t="shared" si="20"/>
        <v>7.5</v>
      </c>
    </row>
    <row r="1093" spans="1:6">
      <c r="A1093" s="302">
        <v>1076</v>
      </c>
      <c r="B1093" s="771" t="s">
        <v>2768</v>
      </c>
      <c r="C1093" s="199" t="s">
        <v>2769</v>
      </c>
      <c r="D1093" s="280">
        <v>24</v>
      </c>
      <c r="E1093" s="280">
        <v>24</v>
      </c>
      <c r="F1093" s="538">
        <f t="shared" si="20"/>
        <v>4</v>
      </c>
    </row>
    <row r="1094" spans="1:6">
      <c r="A1094" s="302">
        <v>1077</v>
      </c>
      <c r="B1094" s="771" t="s">
        <v>2770</v>
      </c>
      <c r="C1094" s="199" t="s">
        <v>2771</v>
      </c>
      <c r="D1094" s="280">
        <v>30</v>
      </c>
      <c r="E1094" s="280">
        <v>30</v>
      </c>
      <c r="F1094" s="538">
        <f t="shared" si="20"/>
        <v>6.25</v>
      </c>
    </row>
    <row r="1095" spans="1:6">
      <c r="A1095" s="302">
        <v>1078</v>
      </c>
      <c r="B1095" s="771" t="s">
        <v>2772</v>
      </c>
      <c r="C1095" s="199" t="s">
        <v>2773</v>
      </c>
      <c r="D1095" s="280">
        <v>36</v>
      </c>
      <c r="E1095" s="280">
        <v>36</v>
      </c>
      <c r="F1095" s="538">
        <f t="shared" si="20"/>
        <v>9</v>
      </c>
    </row>
    <row r="1096" spans="1:6">
      <c r="A1096" s="302">
        <v>1079</v>
      </c>
      <c r="B1096" s="771" t="s">
        <v>2774</v>
      </c>
      <c r="C1096" s="199" t="s">
        <v>2775</v>
      </c>
      <c r="D1096" s="280">
        <v>48</v>
      </c>
      <c r="E1096" s="280">
        <v>48</v>
      </c>
      <c r="F1096" s="538">
        <f t="shared" si="20"/>
        <v>16</v>
      </c>
    </row>
    <row r="1097" spans="1:6">
      <c r="A1097" s="302">
        <v>1080</v>
      </c>
      <c r="B1097" s="771" t="s">
        <v>2776</v>
      </c>
      <c r="C1097" s="199" t="s">
        <v>2777</v>
      </c>
      <c r="D1097" s="280">
        <v>12</v>
      </c>
      <c r="E1097" s="280">
        <v>72</v>
      </c>
      <c r="F1097" s="538">
        <f t="shared" si="20"/>
        <v>6</v>
      </c>
    </row>
    <row r="1098" spans="1:6">
      <c r="A1098" s="302">
        <v>1081</v>
      </c>
      <c r="B1098" s="771" t="s">
        <v>2778</v>
      </c>
      <c r="C1098" s="199" t="s">
        <v>2779</v>
      </c>
      <c r="D1098" s="280">
        <v>24</v>
      </c>
      <c r="E1098" s="280">
        <v>24</v>
      </c>
      <c r="F1098" s="538">
        <f t="shared" si="20"/>
        <v>4</v>
      </c>
    </row>
    <row r="1099" spans="1:6">
      <c r="A1099" s="302">
        <v>1082</v>
      </c>
      <c r="B1099" s="771" t="s">
        <v>2780</v>
      </c>
      <c r="C1099" s="199" t="s">
        <v>2781</v>
      </c>
      <c r="D1099" s="280">
        <v>36</v>
      </c>
      <c r="E1099" s="280">
        <v>36</v>
      </c>
      <c r="F1099" s="538">
        <f t="shared" si="20"/>
        <v>9</v>
      </c>
    </row>
    <row r="1100" spans="1:6">
      <c r="A1100" s="302">
        <v>1083</v>
      </c>
      <c r="B1100" s="771" t="s">
        <v>2782</v>
      </c>
      <c r="C1100" s="199" t="s">
        <v>2783</v>
      </c>
      <c r="D1100" s="280">
        <v>48</v>
      </c>
      <c r="E1100" s="280">
        <v>48</v>
      </c>
      <c r="F1100" s="538">
        <f t="shared" si="20"/>
        <v>16</v>
      </c>
    </row>
    <row r="1101" spans="1:6">
      <c r="A1101" s="302">
        <v>1084</v>
      </c>
      <c r="B1101" s="771" t="s">
        <v>2784</v>
      </c>
      <c r="C1101" s="199" t="s">
        <v>2785</v>
      </c>
      <c r="D1101" s="280">
        <v>24</v>
      </c>
      <c r="E1101" s="280">
        <v>24</v>
      </c>
      <c r="F1101" s="538">
        <f t="shared" si="20"/>
        <v>4</v>
      </c>
    </row>
    <row r="1102" spans="1:6">
      <c r="A1102" s="302">
        <v>1085</v>
      </c>
      <c r="B1102" s="771" t="s">
        <v>2786</v>
      </c>
      <c r="C1102" s="199" t="s">
        <v>2787</v>
      </c>
      <c r="D1102" s="280">
        <v>36</v>
      </c>
      <c r="E1102" s="280">
        <v>36</v>
      </c>
      <c r="F1102" s="538">
        <f t="shared" si="20"/>
        <v>9</v>
      </c>
    </row>
    <row r="1103" spans="1:6">
      <c r="A1103" s="302">
        <v>1086</v>
      </c>
      <c r="B1103" s="771" t="s">
        <v>2788</v>
      </c>
      <c r="C1103" s="199" t="s">
        <v>2789</v>
      </c>
      <c r="D1103" s="280">
        <v>48</v>
      </c>
      <c r="E1103" s="280">
        <v>48</v>
      </c>
      <c r="F1103" s="538">
        <f t="shared" si="20"/>
        <v>16</v>
      </c>
    </row>
    <row r="1104" spans="1:6">
      <c r="A1104" s="302">
        <v>1087</v>
      </c>
      <c r="B1104" s="771" t="s">
        <v>2790</v>
      </c>
      <c r="C1104" s="199" t="s">
        <v>2791</v>
      </c>
      <c r="D1104" s="280">
        <v>24</v>
      </c>
      <c r="E1104" s="280">
        <v>24</v>
      </c>
      <c r="F1104" s="538">
        <f t="shared" ref="F1104:F1167" si="21">(D1104*E1104)/144</f>
        <v>4</v>
      </c>
    </row>
    <row r="1105" spans="1:6">
      <c r="A1105" s="302">
        <v>1088</v>
      </c>
      <c r="B1105" s="771" t="s">
        <v>2792</v>
      </c>
      <c r="C1105" s="199" t="s">
        <v>2793</v>
      </c>
      <c r="D1105" s="280">
        <v>30</v>
      </c>
      <c r="E1105" s="280">
        <v>30</v>
      </c>
      <c r="F1105" s="538">
        <f t="shared" si="21"/>
        <v>6.25</v>
      </c>
    </row>
    <row r="1106" spans="1:6">
      <c r="A1106" s="302">
        <v>1089</v>
      </c>
      <c r="B1106" s="771" t="s">
        <v>2794</v>
      </c>
      <c r="C1106" s="199" t="s">
        <v>2795</v>
      </c>
      <c r="D1106" s="280">
        <v>36</v>
      </c>
      <c r="E1106" s="280">
        <v>36</v>
      </c>
      <c r="F1106" s="538">
        <f t="shared" si="21"/>
        <v>9</v>
      </c>
    </row>
    <row r="1107" spans="1:6">
      <c r="A1107" s="302">
        <v>1090</v>
      </c>
      <c r="B1107" s="771" t="s">
        <v>2796</v>
      </c>
      <c r="C1107" s="199" t="s">
        <v>2797</v>
      </c>
      <c r="D1107" s="280">
        <v>48</v>
      </c>
      <c r="E1107" s="280">
        <v>48</v>
      </c>
      <c r="F1107" s="538">
        <f t="shared" si="21"/>
        <v>16</v>
      </c>
    </row>
    <row r="1108" spans="1:6">
      <c r="A1108" s="302">
        <v>1091</v>
      </c>
      <c r="B1108" s="771" t="s">
        <v>2798</v>
      </c>
      <c r="C1108" s="199" t="s">
        <v>2799</v>
      </c>
      <c r="D1108" s="280">
        <v>30</v>
      </c>
      <c r="E1108" s="280">
        <v>30</v>
      </c>
      <c r="F1108" s="538">
        <f t="shared" si="21"/>
        <v>6.25</v>
      </c>
    </row>
    <row r="1109" spans="1:6">
      <c r="A1109" s="302">
        <v>1092</v>
      </c>
      <c r="B1109" s="771" t="s">
        <v>2800</v>
      </c>
      <c r="C1109" s="199" t="s">
        <v>2801</v>
      </c>
      <c r="D1109" s="280">
        <v>48</v>
      </c>
      <c r="E1109" s="280">
        <v>48</v>
      </c>
      <c r="F1109" s="538">
        <f t="shared" si="21"/>
        <v>16</v>
      </c>
    </row>
    <row r="1110" spans="1:6">
      <c r="A1110" s="302">
        <v>1093</v>
      </c>
      <c r="B1110" s="771" t="s">
        <v>2802</v>
      </c>
      <c r="C1110" s="199" t="s">
        <v>2803</v>
      </c>
      <c r="D1110" s="280">
        <v>24</v>
      </c>
      <c r="E1110" s="280">
        <v>24</v>
      </c>
      <c r="F1110" s="538">
        <f t="shared" si="21"/>
        <v>4</v>
      </c>
    </row>
    <row r="1111" spans="1:6">
      <c r="A1111" s="302">
        <v>1094</v>
      </c>
      <c r="B1111" s="771" t="s">
        <v>2804</v>
      </c>
      <c r="C1111" s="199" t="s">
        <v>2805</v>
      </c>
      <c r="D1111" s="280">
        <v>30</v>
      </c>
      <c r="E1111" s="280">
        <v>30</v>
      </c>
      <c r="F1111" s="538">
        <f t="shared" si="21"/>
        <v>6.25</v>
      </c>
    </row>
    <row r="1112" spans="1:6">
      <c r="A1112" s="302">
        <v>1095</v>
      </c>
      <c r="B1112" s="771" t="s">
        <v>2806</v>
      </c>
      <c r="C1112" s="199" t="s">
        <v>2807</v>
      </c>
      <c r="D1112" s="280">
        <v>36</v>
      </c>
      <c r="E1112" s="280">
        <v>36</v>
      </c>
      <c r="F1112" s="538">
        <f t="shared" si="21"/>
        <v>9</v>
      </c>
    </row>
    <row r="1113" spans="1:6">
      <c r="A1113" s="302">
        <v>1096</v>
      </c>
      <c r="B1113" s="771" t="s">
        <v>2808</v>
      </c>
      <c r="C1113" s="199" t="s">
        <v>2809</v>
      </c>
      <c r="D1113" s="280">
        <v>48</v>
      </c>
      <c r="E1113" s="280">
        <v>48</v>
      </c>
      <c r="F1113" s="538">
        <f t="shared" si="21"/>
        <v>16</v>
      </c>
    </row>
    <row r="1114" spans="1:6">
      <c r="A1114" s="302">
        <v>1097</v>
      </c>
      <c r="B1114" s="771" t="s">
        <v>2810</v>
      </c>
      <c r="C1114" s="199" t="s">
        <v>2811</v>
      </c>
      <c r="D1114" s="280">
        <v>30</v>
      </c>
      <c r="E1114" s="280">
        <v>30</v>
      </c>
      <c r="F1114" s="538">
        <f t="shared" si="21"/>
        <v>6.25</v>
      </c>
    </row>
    <row r="1115" spans="1:6">
      <c r="A1115" s="302">
        <v>1098</v>
      </c>
      <c r="B1115" s="771" t="s">
        <v>2812</v>
      </c>
      <c r="C1115" s="199" t="s">
        <v>2813</v>
      </c>
      <c r="D1115" s="280">
        <v>36</v>
      </c>
      <c r="E1115" s="280">
        <v>36</v>
      </c>
      <c r="F1115" s="538">
        <f t="shared" si="21"/>
        <v>9</v>
      </c>
    </row>
    <row r="1116" spans="1:6">
      <c r="A1116" s="302">
        <v>1099</v>
      </c>
      <c r="B1116" s="771" t="s">
        <v>2814</v>
      </c>
      <c r="C1116" s="199" t="s">
        <v>2815</v>
      </c>
      <c r="D1116" s="280">
        <v>48</v>
      </c>
      <c r="E1116" s="280">
        <v>48</v>
      </c>
      <c r="F1116" s="538">
        <f t="shared" si="21"/>
        <v>16</v>
      </c>
    </row>
    <row r="1117" spans="1:6">
      <c r="A1117" s="302">
        <v>1100</v>
      </c>
      <c r="B1117" s="771" t="s">
        <v>2816</v>
      </c>
      <c r="C1117" s="199" t="s">
        <v>2817</v>
      </c>
      <c r="D1117" s="280">
        <v>30</v>
      </c>
      <c r="E1117" s="280">
        <v>30</v>
      </c>
      <c r="F1117" s="538">
        <f t="shared" si="21"/>
        <v>6.25</v>
      </c>
    </row>
    <row r="1118" spans="1:6">
      <c r="A1118" s="302">
        <v>1101</v>
      </c>
      <c r="B1118" s="771" t="s">
        <v>2818</v>
      </c>
      <c r="C1118" s="199" t="s">
        <v>2819</v>
      </c>
      <c r="D1118" s="280">
        <v>36</v>
      </c>
      <c r="E1118" s="280">
        <v>36</v>
      </c>
      <c r="F1118" s="538">
        <f t="shared" si="21"/>
        <v>9</v>
      </c>
    </row>
    <row r="1119" spans="1:6">
      <c r="A1119" s="302">
        <v>1102</v>
      </c>
      <c r="B1119" s="771" t="s">
        <v>2820</v>
      </c>
      <c r="C1119" s="199" t="s">
        <v>2821</v>
      </c>
      <c r="D1119" s="280">
        <v>48</v>
      </c>
      <c r="E1119" s="280">
        <v>48</v>
      </c>
      <c r="F1119" s="538">
        <f t="shared" si="21"/>
        <v>16</v>
      </c>
    </row>
    <row r="1120" spans="1:6">
      <c r="A1120" s="302">
        <v>1103</v>
      </c>
      <c r="B1120" s="771" t="s">
        <v>2822</v>
      </c>
      <c r="C1120" s="199" t="s">
        <v>2823</v>
      </c>
      <c r="D1120" s="280">
        <v>30</v>
      </c>
      <c r="E1120" s="280">
        <v>30</v>
      </c>
      <c r="F1120" s="538">
        <f t="shared" si="21"/>
        <v>6.25</v>
      </c>
    </row>
    <row r="1121" spans="1:6">
      <c r="A1121" s="302">
        <v>1104</v>
      </c>
      <c r="B1121" s="771" t="s">
        <v>2824</v>
      </c>
      <c r="C1121" s="199" t="s">
        <v>2825</v>
      </c>
      <c r="D1121" s="280">
        <v>36</v>
      </c>
      <c r="E1121" s="280">
        <v>36</v>
      </c>
      <c r="F1121" s="538">
        <f t="shared" si="21"/>
        <v>9</v>
      </c>
    </row>
    <row r="1122" spans="1:6">
      <c r="A1122" s="302">
        <v>1105</v>
      </c>
      <c r="B1122" s="771" t="s">
        <v>2826</v>
      </c>
      <c r="C1122" s="199" t="s">
        <v>2827</v>
      </c>
      <c r="D1122" s="280">
        <v>48</v>
      </c>
      <c r="E1122" s="280">
        <v>48</v>
      </c>
      <c r="F1122" s="538">
        <f t="shared" si="21"/>
        <v>16</v>
      </c>
    </row>
    <row r="1123" spans="1:6">
      <c r="A1123" s="302">
        <v>1106</v>
      </c>
      <c r="B1123" s="771" t="s">
        <v>2828</v>
      </c>
      <c r="C1123" s="199" t="s">
        <v>2829</v>
      </c>
      <c r="D1123" s="280">
        <v>30</v>
      </c>
      <c r="E1123" s="280">
        <v>30</v>
      </c>
      <c r="F1123" s="538">
        <f t="shared" si="21"/>
        <v>6.25</v>
      </c>
    </row>
    <row r="1124" spans="1:6">
      <c r="A1124" s="302">
        <v>1107</v>
      </c>
      <c r="B1124" s="771" t="s">
        <v>2830</v>
      </c>
      <c r="C1124" s="199" t="s">
        <v>2831</v>
      </c>
      <c r="D1124" s="280">
        <v>36</v>
      </c>
      <c r="E1124" s="280">
        <v>36</v>
      </c>
      <c r="F1124" s="538">
        <f t="shared" si="21"/>
        <v>9</v>
      </c>
    </row>
    <row r="1125" spans="1:6">
      <c r="A1125" s="302">
        <v>1108</v>
      </c>
      <c r="B1125" s="771" t="s">
        <v>2832</v>
      </c>
      <c r="C1125" s="199" t="s">
        <v>2833</v>
      </c>
      <c r="D1125" s="280">
        <v>48</v>
      </c>
      <c r="E1125" s="280">
        <v>48</v>
      </c>
      <c r="F1125" s="538">
        <f t="shared" si="21"/>
        <v>16</v>
      </c>
    </row>
    <row r="1126" spans="1:6">
      <c r="A1126" s="302">
        <v>1109</v>
      </c>
      <c r="B1126" s="771" t="s">
        <v>2834</v>
      </c>
      <c r="C1126" s="199" t="s">
        <v>2835</v>
      </c>
      <c r="D1126" s="280">
        <v>30</v>
      </c>
      <c r="E1126" s="280">
        <v>30</v>
      </c>
      <c r="F1126" s="538">
        <f t="shared" si="21"/>
        <v>6.25</v>
      </c>
    </row>
    <row r="1127" spans="1:6">
      <c r="A1127" s="302">
        <v>1110</v>
      </c>
      <c r="B1127" s="771" t="s">
        <v>2836</v>
      </c>
      <c r="C1127" s="199" t="s">
        <v>2837</v>
      </c>
      <c r="D1127" s="280">
        <v>36</v>
      </c>
      <c r="E1127" s="280">
        <v>36</v>
      </c>
      <c r="F1127" s="538">
        <f t="shared" si="21"/>
        <v>9</v>
      </c>
    </row>
    <row r="1128" spans="1:6">
      <c r="A1128" s="302">
        <v>1111</v>
      </c>
      <c r="B1128" s="771" t="s">
        <v>2838</v>
      </c>
      <c r="C1128" s="199" t="s">
        <v>2839</v>
      </c>
      <c r="D1128" s="280">
        <v>48</v>
      </c>
      <c r="E1128" s="280">
        <v>48</v>
      </c>
      <c r="F1128" s="538">
        <f t="shared" si="21"/>
        <v>16</v>
      </c>
    </row>
    <row r="1129" spans="1:6">
      <c r="A1129" s="302">
        <v>1112</v>
      </c>
      <c r="B1129" s="771" t="s">
        <v>2840</v>
      </c>
      <c r="C1129" s="199" t="s">
        <v>2841</v>
      </c>
      <c r="D1129" s="280">
        <v>30</v>
      </c>
      <c r="E1129" s="280">
        <v>30</v>
      </c>
      <c r="F1129" s="538">
        <f t="shared" si="21"/>
        <v>6.25</v>
      </c>
    </row>
    <row r="1130" spans="1:6">
      <c r="A1130" s="302">
        <v>1113</v>
      </c>
      <c r="B1130" s="771" t="s">
        <v>2842</v>
      </c>
      <c r="C1130" s="199" t="s">
        <v>2843</v>
      </c>
      <c r="D1130" s="280">
        <v>36</v>
      </c>
      <c r="E1130" s="280">
        <v>36</v>
      </c>
      <c r="F1130" s="538">
        <f t="shared" si="21"/>
        <v>9</v>
      </c>
    </row>
    <row r="1131" spans="1:6">
      <c r="A1131" s="302">
        <v>1114</v>
      </c>
      <c r="B1131" s="771" t="s">
        <v>2844</v>
      </c>
      <c r="C1131" s="199" t="s">
        <v>2845</v>
      </c>
      <c r="D1131" s="280">
        <v>48</v>
      </c>
      <c r="E1131" s="280">
        <v>48</v>
      </c>
      <c r="F1131" s="538">
        <f t="shared" si="21"/>
        <v>16</v>
      </c>
    </row>
    <row r="1132" spans="1:6">
      <c r="A1132" s="302">
        <v>1115</v>
      </c>
      <c r="B1132" s="771" t="s">
        <v>2846</v>
      </c>
      <c r="C1132" s="199" t="s">
        <v>2847</v>
      </c>
      <c r="D1132" s="280">
        <v>30</v>
      </c>
      <c r="E1132" s="280">
        <v>30</v>
      </c>
      <c r="F1132" s="538">
        <f t="shared" si="21"/>
        <v>6.25</v>
      </c>
    </row>
    <row r="1133" spans="1:6">
      <c r="A1133" s="302">
        <v>1116</v>
      </c>
      <c r="B1133" s="771" t="s">
        <v>2848</v>
      </c>
      <c r="C1133" s="199" t="s">
        <v>2849</v>
      </c>
      <c r="D1133" s="280">
        <v>48</v>
      </c>
      <c r="E1133" s="280">
        <v>48</v>
      </c>
      <c r="F1133" s="538">
        <f t="shared" si="21"/>
        <v>16</v>
      </c>
    </row>
    <row r="1134" spans="1:6">
      <c r="A1134" s="302">
        <v>1117</v>
      </c>
      <c r="B1134" s="758" t="s">
        <v>2850</v>
      </c>
      <c r="C1134" s="764" t="s">
        <v>2851</v>
      </c>
      <c r="D1134" s="279">
        <v>96</v>
      </c>
      <c r="E1134" s="279">
        <v>66</v>
      </c>
      <c r="F1134" s="538">
        <f t="shared" si="21"/>
        <v>44</v>
      </c>
    </row>
    <row r="1135" spans="1:6">
      <c r="A1135" s="302">
        <v>1118</v>
      </c>
      <c r="B1135" s="758" t="s">
        <v>2852</v>
      </c>
      <c r="C1135" s="764" t="s">
        <v>2853</v>
      </c>
      <c r="D1135" s="279">
        <v>288</v>
      </c>
      <c r="E1135" s="279">
        <v>36</v>
      </c>
      <c r="F1135" s="538">
        <f t="shared" si="21"/>
        <v>72</v>
      </c>
    </row>
    <row r="1136" spans="1:6">
      <c r="A1136" s="302">
        <v>1119</v>
      </c>
      <c r="B1136" s="758" t="s">
        <v>2854</v>
      </c>
      <c r="C1136" s="764" t="s">
        <v>2855</v>
      </c>
      <c r="D1136" s="279">
        <v>114</v>
      </c>
      <c r="E1136" s="279">
        <v>66</v>
      </c>
      <c r="F1136" s="538">
        <f t="shared" si="21"/>
        <v>52.25</v>
      </c>
    </row>
    <row r="1137" spans="1:6">
      <c r="A1137" s="302">
        <v>1120</v>
      </c>
      <c r="B1137" s="758" t="s">
        <v>2856</v>
      </c>
      <c r="C1137" s="764" t="s">
        <v>2857</v>
      </c>
      <c r="D1137" s="279">
        <v>252</v>
      </c>
      <c r="E1137" s="279">
        <v>36</v>
      </c>
      <c r="F1137" s="538">
        <f t="shared" si="21"/>
        <v>63</v>
      </c>
    </row>
    <row r="1138" spans="1:6">
      <c r="A1138" s="302">
        <v>1121</v>
      </c>
      <c r="B1138" s="771" t="s">
        <v>2858</v>
      </c>
      <c r="C1138" s="199" t="s">
        <v>2859</v>
      </c>
      <c r="D1138" s="280">
        <v>132</v>
      </c>
      <c r="E1138" s="280">
        <v>72</v>
      </c>
      <c r="F1138" s="538">
        <f t="shared" si="21"/>
        <v>66</v>
      </c>
    </row>
    <row r="1139" spans="1:6">
      <c r="A1139" s="302">
        <v>1122</v>
      </c>
      <c r="B1139" s="771" t="s">
        <v>2860</v>
      </c>
      <c r="C1139" s="199" t="s">
        <v>2861</v>
      </c>
      <c r="D1139" s="280">
        <v>132</v>
      </c>
      <c r="E1139" s="280">
        <v>72</v>
      </c>
      <c r="F1139" s="538">
        <f t="shared" si="21"/>
        <v>66</v>
      </c>
    </row>
    <row r="1140" spans="1:6">
      <c r="A1140" s="302">
        <v>1123</v>
      </c>
      <c r="B1140" s="773" t="s">
        <v>2862</v>
      </c>
      <c r="C1140" s="766" t="s">
        <v>2863</v>
      </c>
      <c r="D1140" s="280">
        <v>24</v>
      </c>
      <c r="E1140" s="280">
        <v>1</v>
      </c>
      <c r="F1140" s="538">
        <v>3.14</v>
      </c>
    </row>
    <row r="1141" spans="1:6">
      <c r="A1141" s="302">
        <v>1124</v>
      </c>
      <c r="B1141" s="773" t="s">
        <v>163</v>
      </c>
      <c r="C1141" s="766" t="s">
        <v>2864</v>
      </c>
      <c r="D1141" s="281">
        <v>36</v>
      </c>
      <c r="E1141" s="281">
        <v>1</v>
      </c>
      <c r="F1141" s="538">
        <v>7.07</v>
      </c>
    </row>
    <row r="1142" spans="1:6">
      <c r="A1142" s="302">
        <v>1125</v>
      </c>
      <c r="B1142" s="773" t="s">
        <v>164</v>
      </c>
      <c r="C1142" s="766" t="s">
        <v>2865</v>
      </c>
      <c r="D1142" s="281">
        <v>48</v>
      </c>
      <c r="E1142" s="281">
        <v>1</v>
      </c>
      <c r="F1142" s="538">
        <v>12.57</v>
      </c>
    </row>
    <row r="1143" spans="1:6">
      <c r="A1143" s="302">
        <v>1126</v>
      </c>
      <c r="B1143" s="773" t="s">
        <v>2866</v>
      </c>
      <c r="C1143" s="766" t="s">
        <v>2867</v>
      </c>
      <c r="D1143" s="281">
        <v>24</v>
      </c>
      <c r="E1143" s="281">
        <v>12</v>
      </c>
      <c r="F1143" s="538">
        <f t="shared" si="21"/>
        <v>2</v>
      </c>
    </row>
    <row r="1144" spans="1:6">
      <c r="A1144" s="302">
        <v>1127</v>
      </c>
      <c r="B1144" s="773" t="s">
        <v>2868</v>
      </c>
      <c r="C1144" s="766" t="s">
        <v>2869</v>
      </c>
      <c r="D1144" s="281">
        <v>36</v>
      </c>
      <c r="E1144" s="281">
        <v>36</v>
      </c>
      <c r="F1144" s="538">
        <f t="shared" si="21"/>
        <v>9</v>
      </c>
    </row>
    <row r="1145" spans="1:6">
      <c r="A1145" s="302">
        <v>1128</v>
      </c>
      <c r="B1145" s="773" t="s">
        <v>2870</v>
      </c>
      <c r="C1145" s="766" t="s">
        <v>2871</v>
      </c>
      <c r="D1145" s="281">
        <v>36</v>
      </c>
      <c r="E1145" s="281">
        <v>36</v>
      </c>
      <c r="F1145" s="538">
        <f t="shared" si="21"/>
        <v>9</v>
      </c>
    </row>
    <row r="1146" spans="1:6">
      <c r="A1146" s="302">
        <v>1129</v>
      </c>
      <c r="B1146" s="773" t="s">
        <v>2872</v>
      </c>
      <c r="C1146" s="766" t="s">
        <v>2873</v>
      </c>
      <c r="D1146" s="281">
        <v>48</v>
      </c>
      <c r="E1146" s="281">
        <v>48</v>
      </c>
      <c r="F1146" s="538">
        <f t="shared" si="21"/>
        <v>16</v>
      </c>
    </row>
    <row r="1147" spans="1:6">
      <c r="A1147" s="302">
        <v>1130</v>
      </c>
      <c r="B1147" s="773" t="s">
        <v>2874</v>
      </c>
      <c r="C1147" s="766" t="s">
        <v>2875</v>
      </c>
      <c r="D1147" s="281">
        <v>48</v>
      </c>
      <c r="E1147" s="281">
        <v>48</v>
      </c>
      <c r="F1147" s="538">
        <f t="shared" si="21"/>
        <v>16</v>
      </c>
    </row>
    <row r="1148" spans="1:6">
      <c r="A1148" s="302">
        <v>1131</v>
      </c>
      <c r="B1148" s="773" t="s">
        <v>2876</v>
      </c>
      <c r="C1148" s="766" t="s">
        <v>2869</v>
      </c>
      <c r="D1148" s="281">
        <v>36</v>
      </c>
      <c r="E1148" s="281">
        <v>36</v>
      </c>
      <c r="F1148" s="538">
        <f t="shared" si="21"/>
        <v>9</v>
      </c>
    </row>
    <row r="1149" spans="1:6">
      <c r="A1149" s="302">
        <v>1132</v>
      </c>
      <c r="B1149" s="773" t="s">
        <v>2877</v>
      </c>
      <c r="C1149" s="766" t="s">
        <v>2871</v>
      </c>
      <c r="D1149" s="281">
        <v>36</v>
      </c>
      <c r="E1149" s="281">
        <v>36</v>
      </c>
      <c r="F1149" s="538">
        <f t="shared" si="21"/>
        <v>9</v>
      </c>
    </row>
    <row r="1150" spans="1:6">
      <c r="A1150" s="302">
        <v>1133</v>
      </c>
      <c r="B1150" s="773" t="s">
        <v>2878</v>
      </c>
      <c r="C1150" s="766" t="s">
        <v>2873</v>
      </c>
      <c r="D1150" s="281">
        <v>48</v>
      </c>
      <c r="E1150" s="281">
        <v>48</v>
      </c>
      <c r="F1150" s="538">
        <f t="shared" si="21"/>
        <v>16</v>
      </c>
    </row>
    <row r="1151" spans="1:6">
      <c r="A1151" s="302">
        <v>1134</v>
      </c>
      <c r="B1151" s="773" t="s">
        <v>2879</v>
      </c>
      <c r="C1151" s="766" t="s">
        <v>2875</v>
      </c>
      <c r="D1151" s="281">
        <v>48</v>
      </c>
      <c r="E1151" s="281">
        <v>48</v>
      </c>
      <c r="F1151" s="538">
        <f t="shared" si="21"/>
        <v>16</v>
      </c>
    </row>
    <row r="1152" spans="1:6">
      <c r="A1152" s="302">
        <v>1135</v>
      </c>
      <c r="B1152" s="773" t="s">
        <v>2880</v>
      </c>
      <c r="C1152" s="766" t="s">
        <v>2869</v>
      </c>
      <c r="D1152" s="281">
        <v>36</v>
      </c>
      <c r="E1152" s="281">
        <v>36</v>
      </c>
      <c r="F1152" s="538">
        <f t="shared" si="21"/>
        <v>9</v>
      </c>
    </row>
    <row r="1153" spans="1:6">
      <c r="A1153" s="302">
        <v>1136</v>
      </c>
      <c r="B1153" s="773" t="s">
        <v>2881</v>
      </c>
      <c r="C1153" s="766" t="s">
        <v>2871</v>
      </c>
      <c r="D1153" s="281">
        <v>36</v>
      </c>
      <c r="E1153" s="281">
        <v>36</v>
      </c>
      <c r="F1153" s="538">
        <f t="shared" si="21"/>
        <v>9</v>
      </c>
    </row>
    <row r="1154" spans="1:6">
      <c r="A1154" s="302">
        <v>1137</v>
      </c>
      <c r="B1154" s="773" t="s">
        <v>2882</v>
      </c>
      <c r="C1154" s="766" t="s">
        <v>2873</v>
      </c>
      <c r="D1154" s="281">
        <v>48</v>
      </c>
      <c r="E1154" s="281">
        <v>48</v>
      </c>
      <c r="F1154" s="538">
        <f t="shared" si="21"/>
        <v>16</v>
      </c>
    </row>
    <row r="1155" spans="1:6">
      <c r="A1155" s="302">
        <v>1138</v>
      </c>
      <c r="B1155" s="773" t="s">
        <v>2883</v>
      </c>
      <c r="C1155" s="766" t="s">
        <v>2875</v>
      </c>
      <c r="D1155" s="281">
        <v>48</v>
      </c>
      <c r="E1155" s="281">
        <v>48</v>
      </c>
      <c r="F1155" s="538">
        <f t="shared" si="21"/>
        <v>16</v>
      </c>
    </row>
    <row r="1156" spans="1:6">
      <c r="A1156" s="302">
        <v>1139</v>
      </c>
      <c r="B1156" s="773" t="s">
        <v>2884</v>
      </c>
      <c r="C1156" s="766" t="s">
        <v>2885</v>
      </c>
      <c r="D1156" s="281">
        <v>36</v>
      </c>
      <c r="E1156" s="281">
        <v>36</v>
      </c>
      <c r="F1156" s="538">
        <f t="shared" si="21"/>
        <v>9</v>
      </c>
    </row>
    <row r="1157" spans="1:6">
      <c r="A1157" s="302">
        <v>1140</v>
      </c>
      <c r="B1157" s="773" t="s">
        <v>2886</v>
      </c>
      <c r="C1157" s="766" t="s">
        <v>2887</v>
      </c>
      <c r="D1157" s="281">
        <v>48</v>
      </c>
      <c r="E1157" s="281">
        <v>48</v>
      </c>
      <c r="F1157" s="538">
        <f t="shared" si="21"/>
        <v>16</v>
      </c>
    </row>
    <row r="1158" spans="1:6">
      <c r="A1158" s="302">
        <v>1141</v>
      </c>
      <c r="B1158" s="773" t="s">
        <v>2888</v>
      </c>
      <c r="C1158" s="766" t="s">
        <v>2889</v>
      </c>
      <c r="D1158" s="281">
        <v>30</v>
      </c>
      <c r="E1158" s="281">
        <v>24</v>
      </c>
      <c r="F1158" s="538">
        <f t="shared" si="21"/>
        <v>5</v>
      </c>
    </row>
    <row r="1159" spans="1:6">
      <c r="A1159" s="302">
        <v>1142</v>
      </c>
      <c r="B1159" s="773" t="s">
        <v>2890</v>
      </c>
      <c r="C1159" s="766" t="s">
        <v>2891</v>
      </c>
      <c r="D1159" s="281">
        <v>24</v>
      </c>
      <c r="E1159" s="281">
        <v>24</v>
      </c>
      <c r="F1159" s="538">
        <f t="shared" si="21"/>
        <v>4</v>
      </c>
    </row>
    <row r="1160" spans="1:6">
      <c r="A1160" s="302">
        <v>1143</v>
      </c>
      <c r="B1160" s="773" t="s">
        <v>2892</v>
      </c>
      <c r="C1160" s="766" t="s">
        <v>2893</v>
      </c>
      <c r="D1160" s="281">
        <v>36</v>
      </c>
      <c r="E1160" s="281">
        <v>36</v>
      </c>
      <c r="F1160" s="538">
        <f t="shared" si="21"/>
        <v>9</v>
      </c>
    </row>
    <row r="1161" spans="1:6">
      <c r="A1161" s="302">
        <v>1144</v>
      </c>
      <c r="B1161" s="773" t="s">
        <v>2894</v>
      </c>
      <c r="C1161" s="766" t="s">
        <v>2895</v>
      </c>
      <c r="D1161" s="281">
        <v>48</v>
      </c>
      <c r="E1161" s="281">
        <v>48</v>
      </c>
      <c r="F1161" s="538">
        <f t="shared" si="21"/>
        <v>16</v>
      </c>
    </row>
    <row r="1162" spans="1:6">
      <c r="A1162" s="302">
        <v>1145</v>
      </c>
      <c r="B1162" s="773" t="s">
        <v>2896</v>
      </c>
      <c r="C1162" s="766" t="s">
        <v>2897</v>
      </c>
      <c r="D1162" s="281">
        <v>36</v>
      </c>
      <c r="E1162" s="281">
        <v>36</v>
      </c>
      <c r="F1162" s="538">
        <f t="shared" si="21"/>
        <v>9</v>
      </c>
    </row>
    <row r="1163" spans="1:6">
      <c r="A1163" s="302">
        <v>1146</v>
      </c>
      <c r="B1163" s="773" t="s">
        <v>2898</v>
      </c>
      <c r="C1163" s="766" t="s">
        <v>2899</v>
      </c>
      <c r="D1163" s="281">
        <v>48</v>
      </c>
      <c r="E1163" s="281">
        <v>48</v>
      </c>
      <c r="F1163" s="538">
        <f t="shared" si="21"/>
        <v>16</v>
      </c>
    </row>
    <row r="1164" spans="1:6">
      <c r="A1164" s="302">
        <v>1147</v>
      </c>
      <c r="B1164" s="773" t="s">
        <v>2900</v>
      </c>
      <c r="C1164" s="766" t="s">
        <v>2901</v>
      </c>
      <c r="D1164" s="281">
        <v>18</v>
      </c>
      <c r="E1164" s="281">
        <v>12</v>
      </c>
      <c r="F1164" s="538">
        <f t="shared" si="21"/>
        <v>1.5</v>
      </c>
    </row>
    <row r="1165" spans="1:6">
      <c r="A1165" s="302">
        <v>1148</v>
      </c>
      <c r="B1165" s="773" t="s">
        <v>2902</v>
      </c>
      <c r="C1165" s="766" t="s">
        <v>2901</v>
      </c>
      <c r="D1165" s="281">
        <v>30</v>
      </c>
      <c r="E1165" s="281">
        <v>24</v>
      </c>
      <c r="F1165" s="538">
        <f t="shared" si="21"/>
        <v>5</v>
      </c>
    </row>
    <row r="1166" spans="1:6">
      <c r="A1166" s="302">
        <v>1149</v>
      </c>
      <c r="B1166" s="773" t="s">
        <v>2903</v>
      </c>
      <c r="C1166" s="766" t="s">
        <v>2904</v>
      </c>
      <c r="D1166" s="281">
        <v>36</v>
      </c>
      <c r="E1166" s="281">
        <v>36</v>
      </c>
      <c r="F1166" s="538">
        <f t="shared" si="21"/>
        <v>9</v>
      </c>
    </row>
    <row r="1167" spans="1:6">
      <c r="A1167" s="302">
        <v>1150</v>
      </c>
      <c r="B1167" s="773" t="s">
        <v>2905</v>
      </c>
      <c r="C1167" s="766" t="s">
        <v>2906</v>
      </c>
      <c r="D1167" s="281">
        <v>48</v>
      </c>
      <c r="E1167" s="281">
        <v>48</v>
      </c>
      <c r="F1167" s="538">
        <f t="shared" si="21"/>
        <v>16</v>
      </c>
    </row>
    <row r="1168" spans="1:6">
      <c r="A1168" s="302">
        <v>1151</v>
      </c>
      <c r="B1168" s="773" t="s">
        <v>2907</v>
      </c>
      <c r="C1168" s="766" t="s">
        <v>2908</v>
      </c>
      <c r="D1168" s="281">
        <v>30</v>
      </c>
      <c r="E1168" s="281">
        <v>36</v>
      </c>
      <c r="F1168" s="538">
        <f t="shared" ref="F1168:F1236" si="22">(D1168*E1168)/144</f>
        <v>7.5</v>
      </c>
    </row>
    <row r="1169" spans="1:6">
      <c r="A1169" s="302">
        <v>1152</v>
      </c>
      <c r="B1169" s="773" t="s">
        <v>2909</v>
      </c>
      <c r="C1169" s="766" t="s">
        <v>2910</v>
      </c>
      <c r="D1169" s="281">
        <v>30</v>
      </c>
      <c r="E1169" s="281">
        <v>36</v>
      </c>
      <c r="F1169" s="538">
        <f t="shared" si="22"/>
        <v>7.5</v>
      </c>
    </row>
    <row r="1170" spans="1:6">
      <c r="A1170" s="302">
        <v>1153</v>
      </c>
      <c r="B1170" s="773" t="s">
        <v>2911</v>
      </c>
      <c r="C1170" s="766" t="s">
        <v>2912</v>
      </c>
      <c r="D1170" s="278">
        <v>18</v>
      </c>
      <c r="E1170" s="278">
        <v>18</v>
      </c>
      <c r="F1170" s="538">
        <f t="shared" si="22"/>
        <v>2.25</v>
      </c>
    </row>
    <row r="1171" spans="1:6">
      <c r="A1171" s="302">
        <v>1154</v>
      </c>
      <c r="B1171" s="773" t="s">
        <v>2913</v>
      </c>
      <c r="C1171" s="766" t="s">
        <v>2914</v>
      </c>
      <c r="D1171" s="281">
        <v>36</v>
      </c>
      <c r="E1171" s="281">
        <v>36</v>
      </c>
      <c r="F1171" s="538">
        <f t="shared" si="22"/>
        <v>9</v>
      </c>
    </row>
    <row r="1172" spans="1:6">
      <c r="A1172" s="302">
        <v>1155</v>
      </c>
      <c r="B1172" s="773" t="s">
        <v>2915</v>
      </c>
      <c r="C1172" s="766" t="s">
        <v>2916</v>
      </c>
      <c r="D1172" s="281">
        <v>48</v>
      </c>
      <c r="E1172" s="281">
        <v>48</v>
      </c>
      <c r="F1172" s="538">
        <f t="shared" si="22"/>
        <v>16</v>
      </c>
    </row>
    <row r="1173" spans="1:6">
      <c r="A1173" s="302">
        <v>1156</v>
      </c>
      <c r="B1173" s="773" t="s">
        <v>2917</v>
      </c>
      <c r="C1173" s="766" t="s">
        <v>2918</v>
      </c>
      <c r="D1173" s="281">
        <v>30</v>
      </c>
      <c r="E1173" s="281">
        <v>24</v>
      </c>
      <c r="F1173" s="538">
        <f t="shared" si="22"/>
        <v>5</v>
      </c>
    </row>
    <row r="1174" spans="1:6">
      <c r="A1174" s="302">
        <v>1157</v>
      </c>
      <c r="B1174" s="773" t="s">
        <v>2919</v>
      </c>
      <c r="C1174" s="766" t="s">
        <v>2920</v>
      </c>
      <c r="D1174" s="281">
        <v>30</v>
      </c>
      <c r="E1174" s="281">
        <v>24</v>
      </c>
      <c r="F1174" s="538">
        <f t="shared" si="22"/>
        <v>5</v>
      </c>
    </row>
    <row r="1175" spans="1:6">
      <c r="A1175" s="302">
        <v>1158</v>
      </c>
      <c r="B1175" s="773" t="s">
        <v>2921</v>
      </c>
      <c r="C1175" s="766" t="s">
        <v>2922</v>
      </c>
      <c r="D1175" s="281">
        <v>30</v>
      </c>
      <c r="E1175" s="281">
        <v>24</v>
      </c>
      <c r="F1175" s="538">
        <f t="shared" si="22"/>
        <v>5</v>
      </c>
    </row>
    <row r="1176" spans="1:6">
      <c r="A1176" s="302">
        <v>1159</v>
      </c>
      <c r="B1176" s="773" t="s">
        <v>2923</v>
      </c>
      <c r="C1176" s="766" t="s">
        <v>2924</v>
      </c>
      <c r="D1176" s="281">
        <v>30</v>
      </c>
      <c r="E1176" s="281">
        <v>24</v>
      </c>
      <c r="F1176" s="538">
        <f t="shared" si="22"/>
        <v>5</v>
      </c>
    </row>
    <row r="1177" spans="1:6">
      <c r="A1177" s="302">
        <v>1160</v>
      </c>
      <c r="B1177" s="773" t="s">
        <v>2925</v>
      </c>
      <c r="C1177" s="766" t="s">
        <v>2926</v>
      </c>
      <c r="D1177" s="281">
        <v>30</v>
      </c>
      <c r="E1177" s="281">
        <v>24</v>
      </c>
      <c r="F1177" s="538">
        <f t="shared" si="22"/>
        <v>5</v>
      </c>
    </row>
    <row r="1178" spans="1:6">
      <c r="A1178" s="302">
        <v>1161</v>
      </c>
      <c r="B1178" s="773" t="s">
        <v>2927</v>
      </c>
      <c r="C1178" s="766" t="s">
        <v>2928</v>
      </c>
      <c r="D1178" s="281">
        <v>36</v>
      </c>
      <c r="E1178" s="281">
        <v>30</v>
      </c>
      <c r="F1178" s="538">
        <f t="shared" si="22"/>
        <v>7.5</v>
      </c>
    </row>
    <row r="1179" spans="1:6">
      <c r="A1179" s="302">
        <v>1162</v>
      </c>
      <c r="B1179" s="771" t="s">
        <v>2929</v>
      </c>
      <c r="C1179" s="199" t="s">
        <v>2930</v>
      </c>
      <c r="D1179" s="278">
        <v>18</v>
      </c>
      <c r="E1179" s="278">
        <v>18</v>
      </c>
      <c r="F1179" s="538">
        <f t="shared" si="22"/>
        <v>2.25</v>
      </c>
    </row>
    <row r="1180" spans="1:6">
      <c r="A1180" s="561" t="s">
        <v>4849</v>
      </c>
      <c r="B1180" s="773" t="s">
        <v>4850</v>
      </c>
      <c r="C1180" s="766" t="s">
        <v>4851</v>
      </c>
      <c r="D1180" s="714">
        <v>18</v>
      </c>
      <c r="E1180" s="714">
        <v>18</v>
      </c>
      <c r="F1180" s="562">
        <f t="shared" ref="F1180" si="23">(D1180*E1180)/144</f>
        <v>2.25</v>
      </c>
    </row>
    <row r="1181" spans="1:6">
      <c r="A1181" s="561">
        <v>1163</v>
      </c>
      <c r="B1181" s="773" t="s">
        <v>2931</v>
      </c>
      <c r="C1181" s="766" t="s">
        <v>2932</v>
      </c>
      <c r="D1181" s="281">
        <v>24</v>
      </c>
      <c r="E1181" s="281">
        <v>24</v>
      </c>
      <c r="F1181" s="562">
        <f t="shared" si="22"/>
        <v>4</v>
      </c>
    </row>
    <row r="1182" spans="1:6">
      <c r="A1182" s="561" t="s">
        <v>4852</v>
      </c>
      <c r="B1182" s="773" t="s">
        <v>4853</v>
      </c>
      <c r="C1182" s="766" t="s">
        <v>4854</v>
      </c>
      <c r="D1182" s="281">
        <v>24</v>
      </c>
      <c r="E1182" s="281">
        <v>24</v>
      </c>
      <c r="F1182" s="562">
        <f t="shared" ref="F1182" si="24">(D1182*E1182)/144</f>
        <v>4</v>
      </c>
    </row>
    <row r="1183" spans="1:6">
      <c r="A1183" s="561">
        <v>1164</v>
      </c>
      <c r="B1183" s="773" t="s">
        <v>2933</v>
      </c>
      <c r="C1183" s="766" t="s">
        <v>2934</v>
      </c>
      <c r="D1183" s="281">
        <v>30</v>
      </c>
      <c r="E1183" s="281">
        <v>30</v>
      </c>
      <c r="F1183" s="562">
        <f t="shared" si="22"/>
        <v>6.25</v>
      </c>
    </row>
    <row r="1184" spans="1:6">
      <c r="A1184" s="561" t="s">
        <v>4855</v>
      </c>
      <c r="B1184" s="773" t="s">
        <v>4856</v>
      </c>
      <c r="C1184" s="766" t="s">
        <v>4857</v>
      </c>
      <c r="D1184" s="281">
        <v>30</v>
      </c>
      <c r="E1184" s="281">
        <v>30</v>
      </c>
      <c r="F1184" s="562">
        <f t="shared" ref="F1184" si="25">(D1184*E1184)/144</f>
        <v>6.25</v>
      </c>
    </row>
    <row r="1185" spans="1:6">
      <c r="A1185" s="561">
        <v>1165</v>
      </c>
      <c r="B1185" s="773" t="s">
        <v>2935</v>
      </c>
      <c r="C1185" s="766" t="s">
        <v>2936</v>
      </c>
      <c r="D1185" s="281">
        <v>36</v>
      </c>
      <c r="E1185" s="281">
        <v>36</v>
      </c>
      <c r="F1185" s="562">
        <f t="shared" si="22"/>
        <v>9</v>
      </c>
    </row>
    <row r="1186" spans="1:6">
      <c r="A1186" s="561" t="s">
        <v>4858</v>
      </c>
      <c r="B1186" s="773" t="s">
        <v>4859</v>
      </c>
      <c r="C1186" s="766" t="s">
        <v>4860</v>
      </c>
      <c r="D1186" s="281">
        <v>36</v>
      </c>
      <c r="E1186" s="281">
        <v>36</v>
      </c>
      <c r="F1186" s="562">
        <f t="shared" ref="F1186" si="26">(D1186*E1186)/144</f>
        <v>9</v>
      </c>
    </row>
    <row r="1187" spans="1:6">
      <c r="A1187" s="561">
        <v>1166</v>
      </c>
      <c r="B1187" s="773" t="s">
        <v>2937</v>
      </c>
      <c r="C1187" s="766" t="s">
        <v>2938</v>
      </c>
      <c r="D1187" s="281">
        <v>48</v>
      </c>
      <c r="E1187" s="281">
        <v>48</v>
      </c>
      <c r="F1187" s="562">
        <f t="shared" si="22"/>
        <v>16</v>
      </c>
    </row>
    <row r="1188" spans="1:6">
      <c r="A1188" s="561" t="s">
        <v>4861</v>
      </c>
      <c r="B1188" s="773" t="s">
        <v>4862</v>
      </c>
      <c r="C1188" s="766" t="s">
        <v>4863</v>
      </c>
      <c r="D1188" s="281">
        <v>48</v>
      </c>
      <c r="E1188" s="281">
        <v>48</v>
      </c>
      <c r="F1188" s="562">
        <f t="shared" ref="F1188" si="27">(D1188*E1188)/144</f>
        <v>16</v>
      </c>
    </row>
    <row r="1189" spans="1:6">
      <c r="A1189" s="302">
        <v>1167</v>
      </c>
      <c r="B1189" s="771" t="s">
        <v>2939</v>
      </c>
      <c r="C1189" s="199" t="s">
        <v>2940</v>
      </c>
      <c r="D1189" s="278">
        <v>18</v>
      </c>
      <c r="E1189" s="278">
        <v>18</v>
      </c>
      <c r="F1189" s="538">
        <f t="shared" si="22"/>
        <v>2.25</v>
      </c>
    </row>
    <row r="1190" spans="1:6">
      <c r="A1190" s="302">
        <v>1168</v>
      </c>
      <c r="B1190" s="771" t="s">
        <v>2941</v>
      </c>
      <c r="C1190" s="199" t="s">
        <v>2942</v>
      </c>
      <c r="D1190" s="280">
        <v>24</v>
      </c>
      <c r="E1190" s="280">
        <v>24</v>
      </c>
      <c r="F1190" s="538">
        <f t="shared" si="22"/>
        <v>4</v>
      </c>
    </row>
    <row r="1191" spans="1:6">
      <c r="A1191" s="302">
        <v>1169</v>
      </c>
      <c r="B1191" s="771" t="s">
        <v>165</v>
      </c>
      <c r="C1191" s="199" t="s">
        <v>2943</v>
      </c>
      <c r="D1191" s="280">
        <v>30</v>
      </c>
      <c r="E1191" s="280">
        <v>30</v>
      </c>
      <c r="F1191" s="538">
        <f t="shared" si="22"/>
        <v>6.25</v>
      </c>
    </row>
    <row r="1192" spans="1:6">
      <c r="A1192" s="302">
        <v>1170</v>
      </c>
      <c r="B1192" s="771" t="s">
        <v>166</v>
      </c>
      <c r="C1192" s="199" t="s">
        <v>2944</v>
      </c>
      <c r="D1192" s="280">
        <v>36</v>
      </c>
      <c r="E1192" s="280">
        <v>36</v>
      </c>
      <c r="F1192" s="538">
        <f t="shared" si="22"/>
        <v>9</v>
      </c>
    </row>
    <row r="1193" spans="1:6">
      <c r="A1193" s="302">
        <v>1171</v>
      </c>
      <c r="B1193" s="771" t="s">
        <v>167</v>
      </c>
      <c r="C1193" s="199" t="s">
        <v>2945</v>
      </c>
      <c r="D1193" s="280">
        <v>48</v>
      </c>
      <c r="E1193" s="280">
        <v>48</v>
      </c>
      <c r="F1193" s="538">
        <f t="shared" si="22"/>
        <v>16</v>
      </c>
    </row>
    <row r="1194" spans="1:6">
      <c r="A1194" s="302">
        <v>1172</v>
      </c>
      <c r="B1194" s="771" t="s">
        <v>2946</v>
      </c>
      <c r="C1194" s="199" t="s">
        <v>2947</v>
      </c>
      <c r="D1194" s="280">
        <v>24</v>
      </c>
      <c r="E1194" s="280">
        <v>24</v>
      </c>
      <c r="F1194" s="538">
        <f t="shared" si="22"/>
        <v>4</v>
      </c>
    </row>
    <row r="1195" spans="1:6">
      <c r="A1195" s="302">
        <v>1173</v>
      </c>
      <c r="B1195" s="771" t="s">
        <v>168</v>
      </c>
      <c r="C1195" s="199" t="s">
        <v>2948</v>
      </c>
      <c r="D1195" s="280">
        <v>30</v>
      </c>
      <c r="E1195" s="280">
        <v>30</v>
      </c>
      <c r="F1195" s="538">
        <f t="shared" si="22"/>
        <v>6.25</v>
      </c>
    </row>
    <row r="1196" spans="1:6">
      <c r="A1196" s="302">
        <v>1174</v>
      </c>
      <c r="B1196" s="771" t="s">
        <v>169</v>
      </c>
      <c r="C1196" s="199" t="s">
        <v>2949</v>
      </c>
      <c r="D1196" s="280">
        <v>36</v>
      </c>
      <c r="E1196" s="280">
        <v>36</v>
      </c>
      <c r="F1196" s="538">
        <f t="shared" si="22"/>
        <v>9</v>
      </c>
    </row>
    <row r="1197" spans="1:6">
      <c r="A1197" s="302">
        <v>1175</v>
      </c>
      <c r="B1197" s="771" t="s">
        <v>170</v>
      </c>
      <c r="C1197" s="199" t="s">
        <v>2950</v>
      </c>
      <c r="D1197" s="280">
        <v>48</v>
      </c>
      <c r="E1197" s="280">
        <v>48</v>
      </c>
      <c r="F1197" s="538">
        <f t="shared" si="22"/>
        <v>16</v>
      </c>
    </row>
    <row r="1198" spans="1:6">
      <c r="A1198" s="302">
        <v>1176</v>
      </c>
      <c r="B1198" s="771" t="s">
        <v>2951</v>
      </c>
      <c r="C1198" s="199" t="s">
        <v>2952</v>
      </c>
      <c r="D1198" s="280">
        <v>24</v>
      </c>
      <c r="E1198" s="280">
        <v>24</v>
      </c>
      <c r="F1198" s="538">
        <f t="shared" si="22"/>
        <v>4</v>
      </c>
    </row>
    <row r="1199" spans="1:6">
      <c r="A1199" s="302">
        <v>1177</v>
      </c>
      <c r="B1199" s="771" t="s">
        <v>171</v>
      </c>
      <c r="C1199" s="199" t="s">
        <v>2953</v>
      </c>
      <c r="D1199" s="280">
        <v>30</v>
      </c>
      <c r="E1199" s="280">
        <v>30</v>
      </c>
      <c r="F1199" s="538">
        <f t="shared" si="22"/>
        <v>6.25</v>
      </c>
    </row>
    <row r="1200" spans="1:6">
      <c r="A1200" s="302">
        <v>1178</v>
      </c>
      <c r="B1200" s="771" t="s">
        <v>172</v>
      </c>
      <c r="C1200" s="199" t="s">
        <v>2954</v>
      </c>
      <c r="D1200" s="280">
        <v>36</v>
      </c>
      <c r="E1200" s="280">
        <v>36</v>
      </c>
      <c r="F1200" s="538">
        <f t="shared" si="22"/>
        <v>9</v>
      </c>
    </row>
    <row r="1201" spans="1:6">
      <c r="A1201" s="302">
        <v>1179</v>
      </c>
      <c r="B1201" s="771" t="s">
        <v>2955</v>
      </c>
      <c r="C1201" s="199" t="s">
        <v>2956</v>
      </c>
      <c r="D1201" s="280">
        <v>48</v>
      </c>
      <c r="E1201" s="280">
        <v>48</v>
      </c>
      <c r="F1201" s="538">
        <f t="shared" si="22"/>
        <v>16</v>
      </c>
    </row>
    <row r="1202" spans="1:6">
      <c r="A1202" s="302">
        <v>1180</v>
      </c>
      <c r="B1202" s="771" t="s">
        <v>2957</v>
      </c>
      <c r="C1202" s="199" t="s">
        <v>2958</v>
      </c>
      <c r="D1202" s="280">
        <v>24</v>
      </c>
      <c r="E1202" s="280">
        <v>24</v>
      </c>
      <c r="F1202" s="538">
        <f t="shared" si="22"/>
        <v>4</v>
      </c>
    </row>
    <row r="1203" spans="1:6">
      <c r="A1203" s="302">
        <v>1181</v>
      </c>
      <c r="B1203" s="771" t="s">
        <v>173</v>
      </c>
      <c r="C1203" s="199" t="s">
        <v>2959</v>
      </c>
      <c r="D1203" s="280">
        <v>30</v>
      </c>
      <c r="E1203" s="280">
        <v>30</v>
      </c>
      <c r="F1203" s="538">
        <f t="shared" si="22"/>
        <v>6.25</v>
      </c>
    </row>
    <row r="1204" spans="1:6">
      <c r="A1204" s="302">
        <v>1182</v>
      </c>
      <c r="B1204" s="771" t="s">
        <v>174</v>
      </c>
      <c r="C1204" s="199" t="s">
        <v>2960</v>
      </c>
      <c r="D1204" s="280">
        <v>36</v>
      </c>
      <c r="E1204" s="280">
        <v>36</v>
      </c>
      <c r="F1204" s="538">
        <f t="shared" si="22"/>
        <v>9</v>
      </c>
    </row>
    <row r="1205" spans="1:6">
      <c r="A1205" s="302">
        <v>1183</v>
      </c>
      <c r="B1205" s="771" t="s">
        <v>2961</v>
      </c>
      <c r="C1205" s="199" t="s">
        <v>2962</v>
      </c>
      <c r="D1205" s="280">
        <v>48</v>
      </c>
      <c r="E1205" s="280">
        <v>48</v>
      </c>
      <c r="F1205" s="538">
        <f t="shared" si="22"/>
        <v>16</v>
      </c>
    </row>
    <row r="1206" spans="1:6">
      <c r="A1206" s="302">
        <v>1184</v>
      </c>
      <c r="B1206" s="771" t="s">
        <v>2963</v>
      </c>
      <c r="C1206" s="199" t="s">
        <v>2964</v>
      </c>
      <c r="D1206" s="280">
        <v>24</v>
      </c>
      <c r="E1206" s="280">
        <v>24</v>
      </c>
      <c r="F1206" s="538">
        <f t="shared" si="22"/>
        <v>4</v>
      </c>
    </row>
    <row r="1207" spans="1:6">
      <c r="A1207" s="302">
        <v>1185</v>
      </c>
      <c r="B1207" s="771" t="s">
        <v>2965</v>
      </c>
      <c r="C1207" s="199" t="s">
        <v>2966</v>
      </c>
      <c r="D1207" s="280">
        <v>30</v>
      </c>
      <c r="E1207" s="280">
        <v>30</v>
      </c>
      <c r="F1207" s="538">
        <f t="shared" si="22"/>
        <v>6.25</v>
      </c>
    </row>
    <row r="1208" spans="1:6">
      <c r="A1208" s="302">
        <v>1186</v>
      </c>
      <c r="B1208" s="771" t="s">
        <v>2967</v>
      </c>
      <c r="C1208" s="199" t="s">
        <v>2968</v>
      </c>
      <c r="D1208" s="280">
        <v>36</v>
      </c>
      <c r="E1208" s="280">
        <v>36</v>
      </c>
      <c r="F1208" s="538">
        <f t="shared" si="22"/>
        <v>9</v>
      </c>
    </row>
    <row r="1209" spans="1:6">
      <c r="A1209" s="302">
        <v>1187</v>
      </c>
      <c r="B1209" s="771" t="s">
        <v>2969</v>
      </c>
      <c r="C1209" s="199" t="s">
        <v>2970</v>
      </c>
      <c r="D1209" s="280">
        <v>48</v>
      </c>
      <c r="E1209" s="280">
        <v>48</v>
      </c>
      <c r="F1209" s="538">
        <f t="shared" si="22"/>
        <v>16</v>
      </c>
    </row>
    <row r="1210" spans="1:6">
      <c r="A1210" s="302">
        <v>1188</v>
      </c>
      <c r="B1210" s="771" t="s">
        <v>2971</v>
      </c>
      <c r="C1210" s="199" t="s">
        <v>2972</v>
      </c>
      <c r="D1210" s="280">
        <v>24</v>
      </c>
      <c r="E1210" s="280">
        <v>24</v>
      </c>
      <c r="F1210" s="538">
        <f t="shared" si="22"/>
        <v>4</v>
      </c>
    </row>
    <row r="1211" spans="1:6">
      <c r="A1211" s="302">
        <v>1189</v>
      </c>
      <c r="B1211" s="771" t="s">
        <v>2973</v>
      </c>
      <c r="C1211" s="199" t="s">
        <v>2974</v>
      </c>
      <c r="D1211" s="280">
        <v>30</v>
      </c>
      <c r="E1211" s="280">
        <v>30</v>
      </c>
      <c r="F1211" s="538">
        <f t="shared" si="22"/>
        <v>6.25</v>
      </c>
    </row>
    <row r="1212" spans="1:6">
      <c r="A1212" s="302">
        <v>1190</v>
      </c>
      <c r="B1212" s="771" t="s">
        <v>2975</v>
      </c>
      <c r="C1212" s="199" t="s">
        <v>2976</v>
      </c>
      <c r="D1212" s="280">
        <v>36</v>
      </c>
      <c r="E1212" s="280">
        <v>36</v>
      </c>
      <c r="F1212" s="538">
        <f t="shared" si="22"/>
        <v>9</v>
      </c>
    </row>
    <row r="1213" spans="1:6">
      <c r="A1213" s="302">
        <v>1191</v>
      </c>
      <c r="B1213" s="771" t="s">
        <v>2977</v>
      </c>
      <c r="C1213" s="199" t="s">
        <v>2978</v>
      </c>
      <c r="D1213" s="280">
        <v>48</v>
      </c>
      <c r="E1213" s="280">
        <v>48</v>
      </c>
      <c r="F1213" s="538">
        <f t="shared" si="22"/>
        <v>16</v>
      </c>
    </row>
    <row r="1214" spans="1:6">
      <c r="A1214" s="302">
        <v>1192</v>
      </c>
      <c r="B1214" s="771" t="s">
        <v>2979</v>
      </c>
      <c r="C1214" s="199" t="s">
        <v>2980</v>
      </c>
      <c r="D1214" s="280">
        <v>24</v>
      </c>
      <c r="E1214" s="280">
        <v>24</v>
      </c>
      <c r="F1214" s="538">
        <f t="shared" si="22"/>
        <v>4</v>
      </c>
    </row>
    <row r="1215" spans="1:6">
      <c r="A1215" s="302">
        <v>1193</v>
      </c>
      <c r="B1215" s="771" t="s">
        <v>175</v>
      </c>
      <c r="C1215" s="199" t="s">
        <v>2981</v>
      </c>
      <c r="D1215" s="280">
        <v>30</v>
      </c>
      <c r="E1215" s="280">
        <v>30</v>
      </c>
      <c r="F1215" s="538">
        <f t="shared" si="22"/>
        <v>6.25</v>
      </c>
    </row>
    <row r="1216" spans="1:6">
      <c r="A1216" s="302">
        <v>1194</v>
      </c>
      <c r="B1216" s="771" t="s">
        <v>176</v>
      </c>
      <c r="C1216" s="199" t="s">
        <v>2982</v>
      </c>
      <c r="D1216" s="280">
        <v>36</v>
      </c>
      <c r="E1216" s="280">
        <v>36</v>
      </c>
      <c r="F1216" s="538">
        <f t="shared" si="22"/>
        <v>9</v>
      </c>
    </row>
    <row r="1217" spans="1:6">
      <c r="A1217" s="302">
        <v>1195</v>
      </c>
      <c r="B1217" s="771" t="s">
        <v>2983</v>
      </c>
      <c r="C1217" s="199" t="s">
        <v>2984</v>
      </c>
      <c r="D1217" s="280">
        <v>48</v>
      </c>
      <c r="E1217" s="280">
        <v>48</v>
      </c>
      <c r="F1217" s="538">
        <f t="shared" si="22"/>
        <v>16</v>
      </c>
    </row>
    <row r="1218" spans="1:6">
      <c r="A1218" s="302">
        <v>1196</v>
      </c>
      <c r="B1218" s="771" t="s">
        <v>2985</v>
      </c>
      <c r="C1218" s="199" t="s">
        <v>2986</v>
      </c>
      <c r="D1218" s="280">
        <v>24</v>
      </c>
      <c r="E1218" s="280">
        <v>24</v>
      </c>
      <c r="F1218" s="538">
        <f t="shared" si="22"/>
        <v>4</v>
      </c>
    </row>
    <row r="1219" spans="1:6">
      <c r="A1219" s="302">
        <v>1197</v>
      </c>
      <c r="B1219" s="771" t="s">
        <v>177</v>
      </c>
      <c r="C1219" s="199" t="s">
        <v>2987</v>
      </c>
      <c r="D1219" s="280">
        <v>30</v>
      </c>
      <c r="E1219" s="280">
        <v>30</v>
      </c>
      <c r="F1219" s="538">
        <f t="shared" si="22"/>
        <v>6.25</v>
      </c>
    </row>
    <row r="1220" spans="1:6">
      <c r="A1220" s="302">
        <v>1198</v>
      </c>
      <c r="B1220" s="771" t="s">
        <v>178</v>
      </c>
      <c r="C1220" s="199" t="s">
        <v>2988</v>
      </c>
      <c r="D1220" s="280">
        <v>36</v>
      </c>
      <c r="E1220" s="280">
        <v>36</v>
      </c>
      <c r="F1220" s="538">
        <f t="shared" si="22"/>
        <v>9</v>
      </c>
    </row>
    <row r="1221" spans="1:6">
      <c r="A1221" s="302">
        <v>1199</v>
      </c>
      <c r="B1221" s="771" t="s">
        <v>2989</v>
      </c>
      <c r="C1221" s="199" t="s">
        <v>2990</v>
      </c>
      <c r="D1221" s="280">
        <v>48</v>
      </c>
      <c r="E1221" s="280">
        <v>48</v>
      </c>
      <c r="F1221" s="538">
        <f t="shared" si="22"/>
        <v>16</v>
      </c>
    </row>
    <row r="1222" spans="1:6">
      <c r="A1222" s="302">
        <v>1200</v>
      </c>
      <c r="B1222" s="771" t="s">
        <v>2991</v>
      </c>
      <c r="C1222" s="199" t="s">
        <v>2992</v>
      </c>
      <c r="D1222" s="280">
        <v>24</v>
      </c>
      <c r="E1222" s="280">
        <v>24</v>
      </c>
      <c r="F1222" s="538">
        <f t="shared" si="22"/>
        <v>4</v>
      </c>
    </row>
    <row r="1223" spans="1:6">
      <c r="A1223" s="302">
        <v>1201</v>
      </c>
      <c r="B1223" s="771" t="s">
        <v>2993</v>
      </c>
      <c r="C1223" s="199" t="s">
        <v>2994</v>
      </c>
      <c r="D1223" s="280">
        <v>30</v>
      </c>
      <c r="E1223" s="280">
        <v>30</v>
      </c>
      <c r="F1223" s="538">
        <f t="shared" si="22"/>
        <v>6.25</v>
      </c>
    </row>
    <row r="1224" spans="1:6">
      <c r="A1224" s="302">
        <v>1202</v>
      </c>
      <c r="B1224" s="771" t="s">
        <v>2995</v>
      </c>
      <c r="C1224" s="199" t="s">
        <v>2996</v>
      </c>
      <c r="D1224" s="280">
        <v>36</v>
      </c>
      <c r="E1224" s="280">
        <v>36</v>
      </c>
      <c r="F1224" s="538">
        <f t="shared" si="22"/>
        <v>9</v>
      </c>
    </row>
    <row r="1225" spans="1:6">
      <c r="A1225" s="302">
        <v>1203</v>
      </c>
      <c r="B1225" s="771" t="s">
        <v>2997</v>
      </c>
      <c r="C1225" s="199" t="s">
        <v>2998</v>
      </c>
      <c r="D1225" s="280">
        <v>48</v>
      </c>
      <c r="E1225" s="280">
        <v>48</v>
      </c>
      <c r="F1225" s="538">
        <f t="shared" si="22"/>
        <v>16</v>
      </c>
    </row>
    <row r="1226" spans="1:6">
      <c r="A1226" s="302">
        <v>1204</v>
      </c>
      <c r="B1226" s="771" t="s">
        <v>179</v>
      </c>
      <c r="C1226" s="199" t="s">
        <v>2999</v>
      </c>
      <c r="D1226" s="280">
        <v>30</v>
      </c>
      <c r="E1226" s="280">
        <v>30</v>
      </c>
      <c r="F1226" s="538">
        <f t="shared" si="22"/>
        <v>6.25</v>
      </c>
    </row>
    <row r="1227" spans="1:6">
      <c r="A1227" s="302">
        <v>1205</v>
      </c>
      <c r="B1227" s="771" t="s">
        <v>180</v>
      </c>
      <c r="C1227" s="199" t="s">
        <v>3000</v>
      </c>
      <c r="D1227" s="280">
        <v>36</v>
      </c>
      <c r="E1227" s="280">
        <v>36</v>
      </c>
      <c r="F1227" s="538">
        <f t="shared" si="22"/>
        <v>9</v>
      </c>
    </row>
    <row r="1228" spans="1:6">
      <c r="A1228" s="302">
        <v>1206</v>
      </c>
      <c r="B1228" s="771" t="s">
        <v>3001</v>
      </c>
      <c r="C1228" s="199" t="s">
        <v>3002</v>
      </c>
      <c r="D1228" s="280">
        <v>48</v>
      </c>
      <c r="E1228" s="280">
        <v>48</v>
      </c>
      <c r="F1228" s="538">
        <f t="shared" si="22"/>
        <v>16</v>
      </c>
    </row>
    <row r="1229" spans="1:6">
      <c r="A1229" s="302">
        <v>1207</v>
      </c>
      <c r="B1229" s="771" t="s">
        <v>3003</v>
      </c>
      <c r="C1229" s="199" t="s">
        <v>3004</v>
      </c>
      <c r="D1229" s="280">
        <v>24</v>
      </c>
      <c r="E1229" s="280">
        <v>24</v>
      </c>
      <c r="F1229" s="538">
        <f t="shared" si="22"/>
        <v>4</v>
      </c>
    </row>
    <row r="1230" spans="1:6">
      <c r="A1230" s="302">
        <v>1208</v>
      </c>
      <c r="B1230" s="771" t="s">
        <v>181</v>
      </c>
      <c r="C1230" s="199" t="s">
        <v>3005</v>
      </c>
      <c r="D1230" s="280">
        <v>30</v>
      </c>
      <c r="E1230" s="280">
        <v>30</v>
      </c>
      <c r="F1230" s="538">
        <f t="shared" si="22"/>
        <v>6.25</v>
      </c>
    </row>
    <row r="1231" spans="1:6">
      <c r="A1231" s="302">
        <v>1209</v>
      </c>
      <c r="B1231" s="771" t="s">
        <v>182</v>
      </c>
      <c r="C1231" s="199" t="s">
        <v>3006</v>
      </c>
      <c r="D1231" s="280">
        <v>36</v>
      </c>
      <c r="E1231" s="280">
        <v>36</v>
      </c>
      <c r="F1231" s="538">
        <f t="shared" si="22"/>
        <v>9</v>
      </c>
    </row>
    <row r="1232" spans="1:6">
      <c r="A1232" s="302">
        <v>1210</v>
      </c>
      <c r="B1232" s="771" t="s">
        <v>3007</v>
      </c>
      <c r="C1232" s="199" t="s">
        <v>3008</v>
      </c>
      <c r="D1232" s="280">
        <v>48</v>
      </c>
      <c r="E1232" s="280">
        <v>48</v>
      </c>
      <c r="F1232" s="538">
        <f t="shared" si="22"/>
        <v>16</v>
      </c>
    </row>
    <row r="1233" spans="1:6">
      <c r="A1233" s="302">
        <v>1211</v>
      </c>
      <c r="B1233" s="771" t="s">
        <v>3009</v>
      </c>
      <c r="C1233" s="199" t="s">
        <v>3010</v>
      </c>
      <c r="D1233" s="280">
        <v>30</v>
      </c>
      <c r="E1233" s="280">
        <v>30</v>
      </c>
      <c r="F1233" s="538">
        <f t="shared" si="22"/>
        <v>6.25</v>
      </c>
    </row>
    <row r="1234" spans="1:6">
      <c r="A1234" s="302">
        <v>1212</v>
      </c>
      <c r="B1234" s="771" t="s">
        <v>3011</v>
      </c>
      <c r="C1234" s="199" t="s">
        <v>3012</v>
      </c>
      <c r="D1234" s="280">
        <v>36</v>
      </c>
      <c r="E1234" s="280">
        <v>36</v>
      </c>
      <c r="F1234" s="538">
        <f t="shared" si="22"/>
        <v>9</v>
      </c>
    </row>
    <row r="1235" spans="1:6">
      <c r="A1235" s="302">
        <v>1213</v>
      </c>
      <c r="B1235" s="771" t="s">
        <v>3013</v>
      </c>
      <c r="C1235" s="199" t="s">
        <v>3014</v>
      </c>
      <c r="D1235" s="280">
        <v>48</v>
      </c>
      <c r="E1235" s="280">
        <v>48</v>
      </c>
      <c r="F1235" s="538">
        <f t="shared" si="22"/>
        <v>16</v>
      </c>
    </row>
    <row r="1236" spans="1:6">
      <c r="A1236" s="302">
        <v>1214</v>
      </c>
      <c r="B1236" s="771" t="s">
        <v>3015</v>
      </c>
      <c r="C1236" s="199" t="s">
        <v>3016</v>
      </c>
      <c r="D1236" s="280">
        <v>24</v>
      </c>
      <c r="E1236" s="280">
        <v>24</v>
      </c>
      <c r="F1236" s="538">
        <f t="shared" si="22"/>
        <v>4</v>
      </c>
    </row>
    <row r="1237" spans="1:6">
      <c r="A1237" s="302">
        <v>1215</v>
      </c>
      <c r="B1237" s="771" t="s">
        <v>183</v>
      </c>
      <c r="C1237" s="199" t="s">
        <v>3017</v>
      </c>
      <c r="D1237" s="280">
        <v>30</v>
      </c>
      <c r="E1237" s="280">
        <v>30</v>
      </c>
      <c r="F1237" s="538">
        <f t="shared" ref="F1237:F1300" si="28">(D1237*E1237)/144</f>
        <v>6.25</v>
      </c>
    </row>
    <row r="1238" spans="1:6">
      <c r="A1238" s="302">
        <v>1216</v>
      </c>
      <c r="B1238" s="771" t="s">
        <v>184</v>
      </c>
      <c r="C1238" s="199" t="s">
        <v>3018</v>
      </c>
      <c r="D1238" s="280">
        <v>36</v>
      </c>
      <c r="E1238" s="280">
        <v>36</v>
      </c>
      <c r="F1238" s="538">
        <f t="shared" si="28"/>
        <v>9</v>
      </c>
    </row>
    <row r="1239" spans="1:6">
      <c r="A1239" s="302">
        <v>1217</v>
      </c>
      <c r="B1239" s="771" t="s">
        <v>3019</v>
      </c>
      <c r="C1239" s="199" t="s">
        <v>3020</v>
      </c>
      <c r="D1239" s="280">
        <v>48</v>
      </c>
      <c r="E1239" s="280">
        <v>48</v>
      </c>
      <c r="F1239" s="538">
        <f t="shared" si="28"/>
        <v>16</v>
      </c>
    </row>
    <row r="1240" spans="1:6">
      <c r="A1240" s="302">
        <v>1218</v>
      </c>
      <c r="B1240" s="771" t="s">
        <v>185</v>
      </c>
      <c r="C1240" s="199" t="s">
        <v>3021</v>
      </c>
      <c r="D1240" s="280">
        <v>30</v>
      </c>
      <c r="E1240" s="280">
        <v>30</v>
      </c>
      <c r="F1240" s="538">
        <f t="shared" si="28"/>
        <v>6.25</v>
      </c>
    </row>
    <row r="1241" spans="1:6">
      <c r="A1241" s="302">
        <v>1219</v>
      </c>
      <c r="B1241" s="771" t="s">
        <v>3022</v>
      </c>
      <c r="C1241" s="199" t="s">
        <v>3023</v>
      </c>
      <c r="D1241" s="280">
        <v>36</v>
      </c>
      <c r="E1241" s="280">
        <v>36</v>
      </c>
      <c r="F1241" s="538">
        <f t="shared" si="28"/>
        <v>9</v>
      </c>
    </row>
    <row r="1242" spans="1:6">
      <c r="A1242" s="302">
        <v>1220</v>
      </c>
      <c r="B1242" s="771" t="s">
        <v>3024</v>
      </c>
      <c r="C1242" s="199" t="s">
        <v>3025</v>
      </c>
      <c r="D1242" s="280">
        <v>60</v>
      </c>
      <c r="E1242" s="280">
        <v>48</v>
      </c>
      <c r="F1242" s="538">
        <f t="shared" si="28"/>
        <v>20</v>
      </c>
    </row>
    <row r="1243" spans="1:6">
      <c r="A1243" s="302">
        <v>1221</v>
      </c>
      <c r="B1243" s="771" t="s">
        <v>3026</v>
      </c>
      <c r="C1243" s="199" t="s">
        <v>3027</v>
      </c>
      <c r="D1243" s="280">
        <v>72</v>
      </c>
      <c r="E1243" s="280">
        <v>48</v>
      </c>
      <c r="F1243" s="538">
        <f t="shared" si="28"/>
        <v>24</v>
      </c>
    </row>
    <row r="1244" spans="1:6">
      <c r="A1244" s="302">
        <v>1222</v>
      </c>
      <c r="B1244" s="771" t="s">
        <v>3028</v>
      </c>
      <c r="C1244" s="199" t="s">
        <v>3029</v>
      </c>
      <c r="D1244" s="280">
        <v>24</v>
      </c>
      <c r="E1244" s="280">
        <v>24</v>
      </c>
      <c r="F1244" s="538">
        <f t="shared" si="28"/>
        <v>4</v>
      </c>
    </row>
    <row r="1245" spans="1:6">
      <c r="A1245" s="302">
        <v>1223</v>
      </c>
      <c r="B1245" s="771" t="s">
        <v>3030</v>
      </c>
      <c r="C1245" s="199" t="s">
        <v>3031</v>
      </c>
      <c r="D1245" s="280">
        <v>30</v>
      </c>
      <c r="E1245" s="280">
        <v>30</v>
      </c>
      <c r="F1245" s="538">
        <f t="shared" si="28"/>
        <v>6.25</v>
      </c>
    </row>
    <row r="1246" spans="1:6">
      <c r="A1246" s="302">
        <v>1224</v>
      </c>
      <c r="B1246" s="771" t="s">
        <v>3032</v>
      </c>
      <c r="C1246" s="199" t="s">
        <v>3033</v>
      </c>
      <c r="D1246" s="280">
        <v>36</v>
      </c>
      <c r="E1246" s="280">
        <v>36</v>
      </c>
      <c r="F1246" s="538">
        <f t="shared" si="28"/>
        <v>9</v>
      </c>
    </row>
    <row r="1247" spans="1:6">
      <c r="A1247" s="302">
        <v>1225</v>
      </c>
      <c r="B1247" s="771" t="s">
        <v>3034</v>
      </c>
      <c r="C1247" s="199" t="s">
        <v>3035</v>
      </c>
      <c r="D1247" s="280">
        <v>48</v>
      </c>
      <c r="E1247" s="280">
        <v>48</v>
      </c>
      <c r="F1247" s="538">
        <f t="shared" si="28"/>
        <v>16</v>
      </c>
    </row>
    <row r="1248" spans="1:6">
      <c r="A1248" s="302">
        <v>1226</v>
      </c>
      <c r="B1248" s="771" t="s">
        <v>3036</v>
      </c>
      <c r="C1248" s="199" t="s">
        <v>3037</v>
      </c>
      <c r="D1248" s="278">
        <v>18</v>
      </c>
      <c r="E1248" s="278">
        <v>18</v>
      </c>
      <c r="F1248" s="538">
        <f t="shared" si="28"/>
        <v>2.25</v>
      </c>
    </row>
    <row r="1249" spans="1:6">
      <c r="A1249" s="302">
        <v>1227</v>
      </c>
      <c r="B1249" s="771" t="s">
        <v>3038</v>
      </c>
      <c r="C1249" s="199" t="s">
        <v>3039</v>
      </c>
      <c r="D1249" s="280">
        <v>24</v>
      </c>
      <c r="E1249" s="280">
        <v>24</v>
      </c>
      <c r="F1249" s="538">
        <f t="shared" si="28"/>
        <v>4</v>
      </c>
    </row>
    <row r="1250" spans="1:6">
      <c r="A1250" s="302">
        <v>1228</v>
      </c>
      <c r="B1250" s="771" t="s">
        <v>3040</v>
      </c>
      <c r="C1250" s="199" t="s">
        <v>3041</v>
      </c>
      <c r="D1250" s="280">
        <v>30</v>
      </c>
      <c r="E1250" s="280">
        <v>30</v>
      </c>
      <c r="F1250" s="538">
        <f t="shared" si="28"/>
        <v>6.25</v>
      </c>
    </row>
    <row r="1251" spans="1:6">
      <c r="A1251" s="302">
        <v>1229</v>
      </c>
      <c r="B1251" s="771" t="s">
        <v>3042</v>
      </c>
      <c r="C1251" s="199" t="s">
        <v>3043</v>
      </c>
      <c r="D1251" s="280">
        <v>36</v>
      </c>
      <c r="E1251" s="280">
        <v>36</v>
      </c>
      <c r="F1251" s="538">
        <f t="shared" si="28"/>
        <v>9</v>
      </c>
    </row>
    <row r="1252" spans="1:6">
      <c r="A1252" s="302">
        <v>1230</v>
      </c>
      <c r="B1252" s="771" t="s">
        <v>3044</v>
      </c>
      <c r="C1252" s="199" t="s">
        <v>3045</v>
      </c>
      <c r="D1252" s="280">
        <v>48</v>
      </c>
      <c r="E1252" s="280">
        <v>48</v>
      </c>
      <c r="F1252" s="538">
        <f t="shared" si="28"/>
        <v>16</v>
      </c>
    </row>
    <row r="1253" spans="1:6">
      <c r="A1253" s="302">
        <v>1231</v>
      </c>
      <c r="B1253" s="771" t="s">
        <v>3046</v>
      </c>
      <c r="C1253" s="199" t="s">
        <v>3047</v>
      </c>
      <c r="D1253" s="280">
        <v>24</v>
      </c>
      <c r="E1253" s="280">
        <v>24</v>
      </c>
      <c r="F1253" s="538">
        <f t="shared" si="28"/>
        <v>4</v>
      </c>
    </row>
    <row r="1254" spans="1:6">
      <c r="A1254" s="302">
        <v>1232</v>
      </c>
      <c r="B1254" s="771" t="s">
        <v>3048</v>
      </c>
      <c r="C1254" s="199" t="s">
        <v>3049</v>
      </c>
      <c r="D1254" s="280">
        <v>30</v>
      </c>
      <c r="E1254" s="280">
        <v>30</v>
      </c>
      <c r="F1254" s="538">
        <f t="shared" si="28"/>
        <v>6.25</v>
      </c>
    </row>
    <row r="1255" spans="1:6">
      <c r="A1255" s="302">
        <v>1233</v>
      </c>
      <c r="B1255" s="771" t="s">
        <v>3050</v>
      </c>
      <c r="C1255" s="199" t="s">
        <v>3051</v>
      </c>
      <c r="D1255" s="280">
        <v>36</v>
      </c>
      <c r="E1255" s="280">
        <v>36</v>
      </c>
      <c r="F1255" s="538">
        <f t="shared" si="28"/>
        <v>9</v>
      </c>
    </row>
    <row r="1256" spans="1:6">
      <c r="A1256" s="302">
        <v>1234</v>
      </c>
      <c r="B1256" s="771" t="s">
        <v>3052</v>
      </c>
      <c r="C1256" s="199" t="s">
        <v>3053</v>
      </c>
      <c r="D1256" s="280">
        <v>48</v>
      </c>
      <c r="E1256" s="280">
        <v>48</v>
      </c>
      <c r="F1256" s="538">
        <f t="shared" si="28"/>
        <v>16</v>
      </c>
    </row>
    <row r="1257" spans="1:6">
      <c r="A1257" s="302">
        <v>1235</v>
      </c>
      <c r="B1257" s="771" t="s">
        <v>3054</v>
      </c>
      <c r="C1257" s="199" t="s">
        <v>3055</v>
      </c>
      <c r="D1257" s="280">
        <v>18</v>
      </c>
      <c r="E1257" s="280">
        <v>12</v>
      </c>
      <c r="F1257" s="538">
        <f t="shared" si="28"/>
        <v>1.5</v>
      </c>
    </row>
    <row r="1258" spans="1:6">
      <c r="A1258" s="302">
        <v>1236</v>
      </c>
      <c r="B1258" s="771" t="s">
        <v>3056</v>
      </c>
      <c r="C1258" s="199" t="s">
        <v>3057</v>
      </c>
      <c r="D1258" s="280">
        <v>24</v>
      </c>
      <c r="E1258" s="280">
        <v>18</v>
      </c>
      <c r="F1258" s="538">
        <f t="shared" si="28"/>
        <v>3</v>
      </c>
    </row>
    <row r="1259" spans="1:6">
      <c r="A1259" s="302">
        <v>1237</v>
      </c>
      <c r="B1259" s="771" t="s">
        <v>3058</v>
      </c>
      <c r="C1259" s="199" t="s">
        <v>3059</v>
      </c>
      <c r="D1259" s="280">
        <v>30</v>
      </c>
      <c r="E1259" s="280">
        <v>24</v>
      </c>
      <c r="F1259" s="538">
        <f t="shared" si="28"/>
        <v>5</v>
      </c>
    </row>
    <row r="1260" spans="1:6">
      <c r="A1260" s="302">
        <v>1238</v>
      </c>
      <c r="B1260" s="771" t="s">
        <v>3060</v>
      </c>
      <c r="C1260" s="199" t="s">
        <v>3061</v>
      </c>
      <c r="D1260" s="280">
        <v>36</v>
      </c>
      <c r="E1260" s="280">
        <v>30</v>
      </c>
      <c r="F1260" s="538">
        <f t="shared" si="28"/>
        <v>7.5</v>
      </c>
    </row>
    <row r="1261" spans="1:6">
      <c r="A1261" s="302">
        <v>1239</v>
      </c>
      <c r="B1261" s="771" t="s">
        <v>3062</v>
      </c>
      <c r="C1261" s="199" t="s">
        <v>3063</v>
      </c>
      <c r="D1261" s="280">
        <v>24</v>
      </c>
      <c r="E1261" s="280">
        <v>24</v>
      </c>
      <c r="F1261" s="538">
        <f t="shared" si="28"/>
        <v>4</v>
      </c>
    </row>
    <row r="1262" spans="1:6">
      <c r="A1262" s="302">
        <v>1240</v>
      </c>
      <c r="B1262" s="771" t="s">
        <v>3064</v>
      </c>
      <c r="C1262" s="199" t="s">
        <v>3065</v>
      </c>
      <c r="D1262" s="280">
        <v>30</v>
      </c>
      <c r="E1262" s="280">
        <v>30</v>
      </c>
      <c r="F1262" s="538">
        <f t="shared" si="28"/>
        <v>6.25</v>
      </c>
    </row>
    <row r="1263" spans="1:6">
      <c r="A1263" s="302">
        <v>1241</v>
      </c>
      <c r="B1263" s="771" t="s">
        <v>3066</v>
      </c>
      <c r="C1263" s="199" t="s">
        <v>3067</v>
      </c>
      <c r="D1263" s="280">
        <v>36</v>
      </c>
      <c r="E1263" s="280">
        <v>36</v>
      </c>
      <c r="F1263" s="538">
        <f t="shared" si="28"/>
        <v>9</v>
      </c>
    </row>
    <row r="1264" spans="1:6">
      <c r="A1264" s="302">
        <v>1242</v>
      </c>
      <c r="B1264" s="771" t="s">
        <v>3068</v>
      </c>
      <c r="C1264" s="199" t="s">
        <v>3069</v>
      </c>
      <c r="D1264" s="280">
        <v>48</v>
      </c>
      <c r="E1264" s="280">
        <v>48</v>
      </c>
      <c r="F1264" s="538">
        <f t="shared" si="28"/>
        <v>16</v>
      </c>
    </row>
    <row r="1265" spans="1:6">
      <c r="A1265" s="302">
        <v>1243</v>
      </c>
      <c r="B1265" s="771" t="s">
        <v>3070</v>
      </c>
      <c r="C1265" s="199" t="s">
        <v>3071</v>
      </c>
      <c r="D1265" s="280">
        <v>24</v>
      </c>
      <c r="E1265" s="280">
        <v>24</v>
      </c>
      <c r="F1265" s="538">
        <f t="shared" si="28"/>
        <v>4</v>
      </c>
    </row>
    <row r="1266" spans="1:6">
      <c r="A1266" s="302">
        <v>1244</v>
      </c>
      <c r="B1266" s="771" t="s">
        <v>3072</v>
      </c>
      <c r="C1266" s="199" t="s">
        <v>3073</v>
      </c>
      <c r="D1266" s="280">
        <v>30</v>
      </c>
      <c r="E1266" s="280">
        <v>30</v>
      </c>
      <c r="F1266" s="538">
        <f t="shared" si="28"/>
        <v>6.25</v>
      </c>
    </row>
    <row r="1267" spans="1:6">
      <c r="A1267" s="302">
        <v>1245</v>
      </c>
      <c r="B1267" s="771" t="s">
        <v>3074</v>
      </c>
      <c r="C1267" s="199" t="s">
        <v>3075</v>
      </c>
      <c r="D1267" s="280">
        <v>36</v>
      </c>
      <c r="E1267" s="280">
        <v>36</v>
      </c>
      <c r="F1267" s="538">
        <f t="shared" si="28"/>
        <v>9</v>
      </c>
    </row>
    <row r="1268" spans="1:6">
      <c r="A1268" s="302">
        <v>1246</v>
      </c>
      <c r="B1268" s="771" t="s">
        <v>3076</v>
      </c>
      <c r="C1268" s="199" t="s">
        <v>3077</v>
      </c>
      <c r="D1268" s="280">
        <v>48</v>
      </c>
      <c r="E1268" s="280">
        <v>48</v>
      </c>
      <c r="F1268" s="538">
        <f t="shared" si="28"/>
        <v>16</v>
      </c>
    </row>
    <row r="1269" spans="1:6">
      <c r="A1269" s="302">
        <v>1247</v>
      </c>
      <c r="B1269" s="771" t="s">
        <v>3078</v>
      </c>
      <c r="C1269" s="199" t="s">
        <v>3079</v>
      </c>
      <c r="D1269" s="280">
        <v>24</v>
      </c>
      <c r="E1269" s="280">
        <v>24</v>
      </c>
      <c r="F1269" s="538">
        <f t="shared" si="28"/>
        <v>4</v>
      </c>
    </row>
    <row r="1270" spans="1:6">
      <c r="A1270" s="302">
        <v>1248</v>
      </c>
      <c r="B1270" s="771" t="s">
        <v>3080</v>
      </c>
      <c r="C1270" s="199" t="s">
        <v>3081</v>
      </c>
      <c r="D1270" s="280">
        <v>30</v>
      </c>
      <c r="E1270" s="280">
        <v>30</v>
      </c>
      <c r="F1270" s="538">
        <f t="shared" si="28"/>
        <v>6.25</v>
      </c>
    </row>
    <row r="1271" spans="1:6">
      <c r="A1271" s="302">
        <v>1249</v>
      </c>
      <c r="B1271" s="771" t="s">
        <v>3082</v>
      </c>
      <c r="C1271" s="199" t="s">
        <v>3083</v>
      </c>
      <c r="D1271" s="280">
        <v>36</v>
      </c>
      <c r="E1271" s="280">
        <v>36</v>
      </c>
      <c r="F1271" s="538">
        <f t="shared" si="28"/>
        <v>9</v>
      </c>
    </row>
    <row r="1272" spans="1:6">
      <c r="A1272" s="302">
        <v>1250</v>
      </c>
      <c r="B1272" s="771" t="s">
        <v>3084</v>
      </c>
      <c r="C1272" s="199" t="s">
        <v>3085</v>
      </c>
      <c r="D1272" s="280">
        <v>48</v>
      </c>
      <c r="E1272" s="280">
        <v>48</v>
      </c>
      <c r="F1272" s="538">
        <f t="shared" si="28"/>
        <v>16</v>
      </c>
    </row>
    <row r="1273" spans="1:6">
      <c r="A1273" s="302">
        <v>1251</v>
      </c>
      <c r="B1273" s="771" t="s">
        <v>3086</v>
      </c>
      <c r="C1273" s="199" t="s">
        <v>3087</v>
      </c>
      <c r="D1273" s="280">
        <v>24</v>
      </c>
      <c r="E1273" s="280">
        <v>24</v>
      </c>
      <c r="F1273" s="538">
        <f t="shared" si="28"/>
        <v>4</v>
      </c>
    </row>
    <row r="1274" spans="1:6">
      <c r="A1274" s="302">
        <v>1252</v>
      </c>
      <c r="B1274" s="771" t="s">
        <v>3088</v>
      </c>
      <c r="C1274" s="199" t="s">
        <v>3089</v>
      </c>
      <c r="D1274" s="280">
        <v>30</v>
      </c>
      <c r="E1274" s="280">
        <v>30</v>
      </c>
      <c r="F1274" s="538">
        <f t="shared" si="28"/>
        <v>6.25</v>
      </c>
    </row>
    <row r="1275" spans="1:6">
      <c r="A1275" s="302">
        <v>1253</v>
      </c>
      <c r="B1275" s="771" t="s">
        <v>3090</v>
      </c>
      <c r="C1275" s="199" t="s">
        <v>3091</v>
      </c>
      <c r="D1275" s="280">
        <v>36</v>
      </c>
      <c r="E1275" s="280">
        <v>36</v>
      </c>
      <c r="F1275" s="538">
        <f t="shared" si="28"/>
        <v>9</v>
      </c>
    </row>
    <row r="1276" spans="1:6">
      <c r="A1276" s="302">
        <v>1254</v>
      </c>
      <c r="B1276" s="771" t="s">
        <v>3092</v>
      </c>
      <c r="C1276" s="199" t="s">
        <v>3093</v>
      </c>
      <c r="D1276" s="280">
        <v>48</v>
      </c>
      <c r="E1276" s="280">
        <v>48</v>
      </c>
      <c r="F1276" s="538">
        <f t="shared" si="28"/>
        <v>16</v>
      </c>
    </row>
    <row r="1277" spans="1:6">
      <c r="A1277" s="302">
        <v>1255</v>
      </c>
      <c r="B1277" s="771" t="s">
        <v>3094</v>
      </c>
      <c r="C1277" s="199" t="s">
        <v>3095</v>
      </c>
      <c r="D1277" s="280">
        <v>24</v>
      </c>
      <c r="E1277" s="280">
        <v>24</v>
      </c>
      <c r="F1277" s="538">
        <f t="shared" si="28"/>
        <v>4</v>
      </c>
    </row>
    <row r="1278" spans="1:6">
      <c r="A1278" s="302">
        <v>1256</v>
      </c>
      <c r="B1278" s="771" t="s">
        <v>3096</v>
      </c>
      <c r="C1278" s="199" t="s">
        <v>3097</v>
      </c>
      <c r="D1278" s="280">
        <v>30</v>
      </c>
      <c r="E1278" s="280">
        <v>30</v>
      </c>
      <c r="F1278" s="538">
        <f t="shared" si="28"/>
        <v>6.25</v>
      </c>
    </row>
    <row r="1279" spans="1:6">
      <c r="A1279" s="302">
        <v>1257</v>
      </c>
      <c r="B1279" s="771" t="s">
        <v>3098</v>
      </c>
      <c r="C1279" s="199" t="s">
        <v>3099</v>
      </c>
      <c r="D1279" s="280">
        <v>36</v>
      </c>
      <c r="E1279" s="280">
        <v>36</v>
      </c>
      <c r="F1279" s="538">
        <f t="shared" si="28"/>
        <v>9</v>
      </c>
    </row>
    <row r="1280" spans="1:6">
      <c r="A1280" s="302">
        <v>1258</v>
      </c>
      <c r="B1280" s="771" t="s">
        <v>3100</v>
      </c>
      <c r="C1280" s="199" t="s">
        <v>3101</v>
      </c>
      <c r="D1280" s="280">
        <v>48</v>
      </c>
      <c r="E1280" s="280">
        <v>48</v>
      </c>
      <c r="F1280" s="538">
        <f t="shared" si="28"/>
        <v>16</v>
      </c>
    </row>
    <row r="1281" spans="1:6">
      <c r="A1281" s="302">
        <v>1259</v>
      </c>
      <c r="B1281" s="771" t="s">
        <v>3102</v>
      </c>
      <c r="C1281" s="199" t="s">
        <v>3103</v>
      </c>
      <c r="D1281" s="280">
        <v>24</v>
      </c>
      <c r="E1281" s="280">
        <v>24</v>
      </c>
      <c r="F1281" s="538">
        <f t="shared" si="28"/>
        <v>4</v>
      </c>
    </row>
    <row r="1282" spans="1:6">
      <c r="A1282" s="302">
        <v>1260</v>
      </c>
      <c r="B1282" s="771" t="s">
        <v>3104</v>
      </c>
      <c r="C1282" s="199" t="s">
        <v>3105</v>
      </c>
      <c r="D1282" s="280">
        <v>30</v>
      </c>
      <c r="E1282" s="280">
        <v>30</v>
      </c>
      <c r="F1282" s="538">
        <f t="shared" si="28"/>
        <v>6.25</v>
      </c>
    </row>
    <row r="1283" spans="1:6">
      <c r="A1283" s="302">
        <v>1261</v>
      </c>
      <c r="B1283" s="771" t="s">
        <v>3106</v>
      </c>
      <c r="C1283" s="199" t="s">
        <v>3107</v>
      </c>
      <c r="D1283" s="280">
        <v>36</v>
      </c>
      <c r="E1283" s="280">
        <v>36</v>
      </c>
      <c r="F1283" s="538">
        <f t="shared" si="28"/>
        <v>9</v>
      </c>
    </row>
    <row r="1284" spans="1:6">
      <c r="A1284" s="302">
        <v>1262</v>
      </c>
      <c r="B1284" s="771" t="s">
        <v>3108</v>
      </c>
      <c r="C1284" s="199" t="s">
        <v>3109</v>
      </c>
      <c r="D1284" s="280">
        <v>48</v>
      </c>
      <c r="E1284" s="280">
        <v>48</v>
      </c>
      <c r="F1284" s="538">
        <f t="shared" si="28"/>
        <v>16</v>
      </c>
    </row>
    <row r="1285" spans="1:6">
      <c r="A1285" s="302">
        <v>1263</v>
      </c>
      <c r="B1285" s="771" t="s">
        <v>3110</v>
      </c>
      <c r="C1285" s="199" t="s">
        <v>3111</v>
      </c>
      <c r="D1285" s="280">
        <v>24</v>
      </c>
      <c r="E1285" s="280">
        <v>24</v>
      </c>
      <c r="F1285" s="538">
        <f t="shared" si="28"/>
        <v>4</v>
      </c>
    </row>
    <row r="1286" spans="1:6">
      <c r="A1286" s="302">
        <v>1264</v>
      </c>
      <c r="B1286" s="771" t="s">
        <v>3112</v>
      </c>
      <c r="C1286" s="199" t="s">
        <v>3113</v>
      </c>
      <c r="D1286" s="280">
        <v>30</v>
      </c>
      <c r="E1286" s="280">
        <v>30</v>
      </c>
      <c r="F1286" s="538">
        <f t="shared" si="28"/>
        <v>6.25</v>
      </c>
    </row>
    <row r="1287" spans="1:6">
      <c r="A1287" s="302">
        <v>1265</v>
      </c>
      <c r="B1287" s="771" t="s">
        <v>3114</v>
      </c>
      <c r="C1287" s="199" t="s">
        <v>3115</v>
      </c>
      <c r="D1287" s="280">
        <v>36</v>
      </c>
      <c r="E1287" s="280">
        <v>36</v>
      </c>
      <c r="F1287" s="538">
        <f t="shared" si="28"/>
        <v>9</v>
      </c>
    </row>
    <row r="1288" spans="1:6">
      <c r="A1288" s="302">
        <v>1266</v>
      </c>
      <c r="B1288" s="771" t="s">
        <v>3116</v>
      </c>
      <c r="C1288" s="199" t="s">
        <v>3117</v>
      </c>
      <c r="D1288" s="280">
        <v>48</v>
      </c>
      <c r="E1288" s="280">
        <v>48</v>
      </c>
      <c r="F1288" s="538">
        <f t="shared" si="28"/>
        <v>16</v>
      </c>
    </row>
    <row r="1289" spans="1:6">
      <c r="A1289" s="302">
        <v>1267</v>
      </c>
      <c r="B1289" s="771" t="s">
        <v>3118</v>
      </c>
      <c r="C1289" s="199" t="s">
        <v>3119</v>
      </c>
      <c r="D1289" s="280">
        <v>30</v>
      </c>
      <c r="E1289" s="280">
        <v>30</v>
      </c>
      <c r="F1289" s="538">
        <f t="shared" si="28"/>
        <v>6.25</v>
      </c>
    </row>
    <row r="1290" spans="1:6">
      <c r="A1290" s="302">
        <v>1268</v>
      </c>
      <c r="B1290" s="771" t="s">
        <v>3120</v>
      </c>
      <c r="C1290" s="199" t="s">
        <v>3121</v>
      </c>
      <c r="D1290" s="280">
        <v>36</v>
      </c>
      <c r="E1290" s="280">
        <v>36</v>
      </c>
      <c r="F1290" s="538">
        <f t="shared" si="28"/>
        <v>9</v>
      </c>
    </row>
    <row r="1291" spans="1:6">
      <c r="A1291" s="302">
        <v>1269</v>
      </c>
      <c r="B1291" s="771" t="s">
        <v>3122</v>
      </c>
      <c r="C1291" s="199" t="s">
        <v>3123</v>
      </c>
      <c r="D1291" s="280">
        <v>24</v>
      </c>
      <c r="E1291" s="280">
        <v>12</v>
      </c>
      <c r="F1291" s="538">
        <f t="shared" si="28"/>
        <v>2</v>
      </c>
    </row>
    <row r="1292" spans="1:6">
      <c r="A1292" s="302">
        <v>1270</v>
      </c>
      <c r="B1292" s="771" t="s">
        <v>3124</v>
      </c>
      <c r="C1292" s="199" t="s">
        <v>3125</v>
      </c>
      <c r="D1292" s="280">
        <v>30</v>
      </c>
      <c r="E1292" s="280">
        <v>30</v>
      </c>
      <c r="F1292" s="538">
        <f t="shared" si="28"/>
        <v>6.25</v>
      </c>
    </row>
    <row r="1293" spans="1:6">
      <c r="A1293" s="302">
        <v>1271</v>
      </c>
      <c r="B1293" s="771" t="s">
        <v>3126</v>
      </c>
      <c r="C1293" s="199" t="s">
        <v>3127</v>
      </c>
      <c r="D1293" s="280">
        <v>36</v>
      </c>
      <c r="E1293" s="280">
        <v>36</v>
      </c>
      <c r="F1293" s="538">
        <f t="shared" si="28"/>
        <v>9</v>
      </c>
    </row>
    <row r="1294" spans="1:6">
      <c r="A1294" s="302">
        <v>1272</v>
      </c>
      <c r="B1294" s="771" t="s">
        <v>186</v>
      </c>
      <c r="C1294" s="199" t="s">
        <v>3128</v>
      </c>
      <c r="D1294" s="280">
        <v>30</v>
      </c>
      <c r="E1294" s="280">
        <v>30</v>
      </c>
      <c r="F1294" s="538">
        <f t="shared" si="28"/>
        <v>6.25</v>
      </c>
    </row>
    <row r="1295" spans="1:6">
      <c r="A1295" s="302">
        <v>1273</v>
      </c>
      <c r="B1295" s="771" t="s">
        <v>187</v>
      </c>
      <c r="C1295" s="199" t="s">
        <v>3129</v>
      </c>
      <c r="D1295" s="280">
        <v>36</v>
      </c>
      <c r="E1295" s="280">
        <v>36</v>
      </c>
      <c r="F1295" s="538">
        <f t="shared" si="28"/>
        <v>9</v>
      </c>
    </row>
    <row r="1296" spans="1:6">
      <c r="A1296" s="302">
        <v>1274</v>
      </c>
      <c r="B1296" s="771" t="s">
        <v>3130</v>
      </c>
      <c r="C1296" s="199" t="s">
        <v>3131</v>
      </c>
      <c r="D1296" s="278">
        <v>18</v>
      </c>
      <c r="E1296" s="278">
        <v>18</v>
      </c>
      <c r="F1296" s="538">
        <f t="shared" si="28"/>
        <v>2.25</v>
      </c>
    </row>
    <row r="1297" spans="1:6">
      <c r="A1297" s="302">
        <v>1275</v>
      </c>
      <c r="B1297" s="771" t="s">
        <v>3132</v>
      </c>
      <c r="C1297" s="199" t="s">
        <v>3133</v>
      </c>
      <c r="D1297" s="280">
        <v>30</v>
      </c>
      <c r="E1297" s="280">
        <v>30</v>
      </c>
      <c r="F1297" s="538">
        <f t="shared" si="28"/>
        <v>6.25</v>
      </c>
    </row>
    <row r="1298" spans="1:6">
      <c r="A1298" s="302">
        <v>1276</v>
      </c>
      <c r="B1298" s="771" t="s">
        <v>188</v>
      </c>
      <c r="C1298" s="199" t="s">
        <v>3134</v>
      </c>
      <c r="D1298" s="280">
        <v>36</v>
      </c>
      <c r="E1298" s="280">
        <v>36</v>
      </c>
      <c r="F1298" s="538">
        <f t="shared" si="28"/>
        <v>9</v>
      </c>
    </row>
    <row r="1299" spans="1:6">
      <c r="A1299" s="302">
        <v>1277</v>
      </c>
      <c r="B1299" s="771" t="s">
        <v>189</v>
      </c>
      <c r="C1299" s="199" t="s">
        <v>3135</v>
      </c>
      <c r="D1299" s="280">
        <v>48</v>
      </c>
      <c r="E1299" s="280">
        <v>48</v>
      </c>
      <c r="F1299" s="538">
        <f t="shared" si="28"/>
        <v>16</v>
      </c>
    </row>
    <row r="1300" spans="1:6">
      <c r="A1300" s="302">
        <v>1278</v>
      </c>
      <c r="B1300" s="771" t="s">
        <v>3136</v>
      </c>
      <c r="C1300" s="199" t="s">
        <v>3137</v>
      </c>
      <c r="D1300" s="280">
        <v>78</v>
      </c>
      <c r="E1300" s="280">
        <v>24</v>
      </c>
      <c r="F1300" s="538">
        <f t="shared" si="28"/>
        <v>13</v>
      </c>
    </row>
    <row r="1301" spans="1:6">
      <c r="A1301" s="302">
        <v>1279</v>
      </c>
      <c r="B1301" s="771" t="s">
        <v>3138</v>
      </c>
      <c r="C1301" s="199" t="s">
        <v>3139</v>
      </c>
      <c r="D1301" s="280">
        <v>18</v>
      </c>
      <c r="E1301" s="280">
        <v>18</v>
      </c>
      <c r="F1301" s="538">
        <f t="shared" ref="F1301:F1364" si="29">(D1301*E1301)/144</f>
        <v>2.25</v>
      </c>
    </row>
    <row r="1302" spans="1:6">
      <c r="A1302" s="302">
        <v>1280</v>
      </c>
      <c r="B1302" s="771" t="s">
        <v>3140</v>
      </c>
      <c r="C1302" s="199" t="s">
        <v>3141</v>
      </c>
      <c r="D1302" s="280">
        <v>24</v>
      </c>
      <c r="E1302" s="280">
        <v>24</v>
      </c>
      <c r="F1302" s="538">
        <f t="shared" si="29"/>
        <v>4</v>
      </c>
    </row>
    <row r="1303" spans="1:6">
      <c r="A1303" s="302">
        <v>1281</v>
      </c>
      <c r="B1303" s="771" t="s">
        <v>3142</v>
      </c>
      <c r="C1303" s="199" t="s">
        <v>3143</v>
      </c>
      <c r="D1303" s="280">
        <v>30</v>
      </c>
      <c r="E1303" s="280">
        <v>30</v>
      </c>
      <c r="F1303" s="538">
        <f t="shared" si="29"/>
        <v>6.25</v>
      </c>
    </row>
    <row r="1304" spans="1:6">
      <c r="A1304" s="302">
        <v>1282</v>
      </c>
      <c r="B1304" s="771" t="s">
        <v>3144</v>
      </c>
      <c r="C1304" s="199" t="s">
        <v>3145</v>
      </c>
      <c r="D1304" s="280">
        <v>18</v>
      </c>
      <c r="E1304" s="280">
        <v>18</v>
      </c>
      <c r="F1304" s="538">
        <f t="shared" si="29"/>
        <v>2.25</v>
      </c>
    </row>
    <row r="1305" spans="1:6">
      <c r="A1305" s="302">
        <v>1283</v>
      </c>
      <c r="B1305" s="771" t="s">
        <v>3146</v>
      </c>
      <c r="C1305" s="199" t="s">
        <v>3147</v>
      </c>
      <c r="D1305" s="280">
        <v>24</v>
      </c>
      <c r="E1305" s="280">
        <v>24</v>
      </c>
      <c r="F1305" s="538">
        <f t="shared" si="29"/>
        <v>4</v>
      </c>
    </row>
    <row r="1306" spans="1:6">
      <c r="A1306" s="302">
        <v>1284</v>
      </c>
      <c r="B1306" s="771" t="s">
        <v>3148</v>
      </c>
      <c r="C1306" s="199" t="s">
        <v>3149</v>
      </c>
      <c r="D1306" s="280">
        <v>30</v>
      </c>
      <c r="E1306" s="280">
        <v>30</v>
      </c>
      <c r="F1306" s="538">
        <f t="shared" si="29"/>
        <v>6.25</v>
      </c>
    </row>
    <row r="1307" spans="1:6">
      <c r="A1307" s="302">
        <v>1285</v>
      </c>
      <c r="B1307" s="771" t="s">
        <v>3150</v>
      </c>
      <c r="C1307" s="199" t="s">
        <v>3151</v>
      </c>
      <c r="D1307" s="280">
        <v>18</v>
      </c>
      <c r="E1307" s="280">
        <v>18</v>
      </c>
      <c r="F1307" s="538">
        <f t="shared" si="29"/>
        <v>2.25</v>
      </c>
    </row>
    <row r="1308" spans="1:6">
      <c r="A1308" s="302">
        <v>1286</v>
      </c>
      <c r="B1308" s="771" t="s">
        <v>3152</v>
      </c>
      <c r="C1308" s="199" t="s">
        <v>3153</v>
      </c>
      <c r="D1308" s="280">
        <v>24</v>
      </c>
      <c r="E1308" s="280">
        <v>24</v>
      </c>
      <c r="F1308" s="538">
        <f t="shared" si="29"/>
        <v>4</v>
      </c>
    </row>
    <row r="1309" spans="1:6">
      <c r="A1309" s="302">
        <v>1287</v>
      </c>
      <c r="B1309" s="771" t="s">
        <v>3154</v>
      </c>
      <c r="C1309" s="199" t="s">
        <v>3155</v>
      </c>
      <c r="D1309" s="280">
        <v>30</v>
      </c>
      <c r="E1309" s="280">
        <v>30</v>
      </c>
      <c r="F1309" s="538">
        <f t="shared" si="29"/>
        <v>6.25</v>
      </c>
    </row>
    <row r="1310" spans="1:6">
      <c r="A1310" s="302">
        <v>1288</v>
      </c>
      <c r="B1310" s="771" t="s">
        <v>3156</v>
      </c>
      <c r="C1310" s="199" t="s">
        <v>3157</v>
      </c>
      <c r="D1310" s="280">
        <v>18</v>
      </c>
      <c r="E1310" s="280">
        <v>18</v>
      </c>
      <c r="F1310" s="538">
        <f t="shared" si="29"/>
        <v>2.25</v>
      </c>
    </row>
    <row r="1311" spans="1:6">
      <c r="A1311" s="302">
        <v>1289</v>
      </c>
      <c r="B1311" s="771" t="s">
        <v>3158</v>
      </c>
      <c r="C1311" s="199" t="s">
        <v>3159</v>
      </c>
      <c r="D1311" s="280">
        <v>24</v>
      </c>
      <c r="E1311" s="280">
        <v>24</v>
      </c>
      <c r="F1311" s="538">
        <f t="shared" si="29"/>
        <v>4</v>
      </c>
    </row>
    <row r="1312" spans="1:6">
      <c r="A1312" s="302">
        <v>1290</v>
      </c>
      <c r="B1312" s="771" t="s">
        <v>3160</v>
      </c>
      <c r="C1312" s="199" t="s">
        <v>3161</v>
      </c>
      <c r="D1312" s="280">
        <v>30</v>
      </c>
      <c r="E1312" s="280">
        <v>30</v>
      </c>
      <c r="F1312" s="538">
        <f t="shared" si="29"/>
        <v>6.25</v>
      </c>
    </row>
    <row r="1313" spans="1:6">
      <c r="A1313" s="302">
        <v>1291</v>
      </c>
      <c r="B1313" s="771" t="s">
        <v>3162</v>
      </c>
      <c r="C1313" s="199" t="s">
        <v>3163</v>
      </c>
      <c r="D1313" s="280">
        <v>18</v>
      </c>
      <c r="E1313" s="280">
        <v>18</v>
      </c>
      <c r="F1313" s="538">
        <f t="shared" si="29"/>
        <v>2.25</v>
      </c>
    </row>
    <row r="1314" spans="1:6">
      <c r="A1314" s="302">
        <v>1292</v>
      </c>
      <c r="B1314" s="771" t="s">
        <v>3164</v>
      </c>
      <c r="C1314" s="199" t="s">
        <v>3165</v>
      </c>
      <c r="D1314" s="280">
        <v>24</v>
      </c>
      <c r="E1314" s="280">
        <v>24</v>
      </c>
      <c r="F1314" s="538">
        <f t="shared" si="29"/>
        <v>4</v>
      </c>
    </row>
    <row r="1315" spans="1:6">
      <c r="A1315" s="302">
        <v>1293</v>
      </c>
      <c r="B1315" s="771" t="s">
        <v>3166</v>
      </c>
      <c r="C1315" s="199" t="s">
        <v>3167</v>
      </c>
      <c r="D1315" s="280">
        <v>30</v>
      </c>
      <c r="E1315" s="280">
        <v>30</v>
      </c>
      <c r="F1315" s="538">
        <f t="shared" si="29"/>
        <v>6.25</v>
      </c>
    </row>
    <row r="1316" spans="1:6">
      <c r="A1316" s="302">
        <v>1294</v>
      </c>
      <c r="B1316" s="771" t="s">
        <v>3168</v>
      </c>
      <c r="C1316" s="199" t="s">
        <v>3169</v>
      </c>
      <c r="D1316" s="280">
        <v>18</v>
      </c>
      <c r="E1316" s="280">
        <v>18</v>
      </c>
      <c r="F1316" s="538">
        <f t="shared" si="29"/>
        <v>2.25</v>
      </c>
    </row>
    <row r="1317" spans="1:6">
      <c r="A1317" s="302">
        <v>1295</v>
      </c>
      <c r="B1317" s="771" t="s">
        <v>3170</v>
      </c>
      <c r="C1317" s="199" t="s">
        <v>3171</v>
      </c>
      <c r="D1317" s="280">
        <v>24</v>
      </c>
      <c r="E1317" s="280">
        <v>24</v>
      </c>
      <c r="F1317" s="538">
        <f t="shared" si="29"/>
        <v>4</v>
      </c>
    </row>
    <row r="1318" spans="1:6">
      <c r="A1318" s="302">
        <v>1296</v>
      </c>
      <c r="B1318" s="771" t="s">
        <v>3172</v>
      </c>
      <c r="C1318" s="199" t="s">
        <v>3173</v>
      </c>
      <c r="D1318" s="280">
        <v>30</v>
      </c>
      <c r="E1318" s="280">
        <v>30</v>
      </c>
      <c r="F1318" s="538">
        <f t="shared" si="29"/>
        <v>6.25</v>
      </c>
    </row>
    <row r="1319" spans="1:6">
      <c r="A1319" s="302">
        <v>1297</v>
      </c>
      <c r="B1319" s="771" t="s">
        <v>3174</v>
      </c>
      <c r="C1319" s="199" t="s">
        <v>3175</v>
      </c>
      <c r="D1319" s="280">
        <v>18</v>
      </c>
      <c r="E1319" s="280">
        <v>18</v>
      </c>
      <c r="F1319" s="538">
        <f t="shared" si="29"/>
        <v>2.25</v>
      </c>
    </row>
    <row r="1320" spans="1:6">
      <c r="A1320" s="302">
        <v>1298</v>
      </c>
      <c r="B1320" s="771" t="s">
        <v>3176</v>
      </c>
      <c r="C1320" s="199" t="s">
        <v>3177</v>
      </c>
      <c r="D1320" s="280">
        <v>24</v>
      </c>
      <c r="E1320" s="280">
        <v>24</v>
      </c>
      <c r="F1320" s="538">
        <f t="shared" si="29"/>
        <v>4</v>
      </c>
    </row>
    <row r="1321" spans="1:6">
      <c r="A1321" s="302">
        <v>1299</v>
      </c>
      <c r="B1321" s="771" t="s">
        <v>3178</v>
      </c>
      <c r="C1321" s="199" t="s">
        <v>3179</v>
      </c>
      <c r="D1321" s="280">
        <v>30</v>
      </c>
      <c r="E1321" s="280">
        <v>30</v>
      </c>
      <c r="F1321" s="538">
        <f t="shared" si="29"/>
        <v>6.25</v>
      </c>
    </row>
    <row r="1322" spans="1:6">
      <c r="A1322" s="302">
        <v>1300</v>
      </c>
      <c r="B1322" s="771" t="s">
        <v>190</v>
      </c>
      <c r="C1322" s="199" t="s">
        <v>3180</v>
      </c>
      <c r="D1322" s="280">
        <v>24</v>
      </c>
      <c r="E1322" s="280">
        <v>30</v>
      </c>
      <c r="F1322" s="538">
        <f t="shared" si="29"/>
        <v>5</v>
      </c>
    </row>
    <row r="1323" spans="1:6">
      <c r="A1323" s="302">
        <v>1301</v>
      </c>
      <c r="B1323" s="771" t="s">
        <v>191</v>
      </c>
      <c r="C1323" s="199" t="s">
        <v>3181</v>
      </c>
      <c r="D1323" s="280">
        <v>36</v>
      </c>
      <c r="E1323" s="280">
        <v>48</v>
      </c>
      <c r="F1323" s="538">
        <f t="shared" si="29"/>
        <v>12</v>
      </c>
    </row>
    <row r="1324" spans="1:6">
      <c r="A1324" s="302">
        <v>1302</v>
      </c>
      <c r="B1324" s="771" t="s">
        <v>192</v>
      </c>
      <c r="C1324" s="199" t="s">
        <v>3182</v>
      </c>
      <c r="D1324" s="280">
        <v>48</v>
      </c>
      <c r="E1324" s="280">
        <v>60</v>
      </c>
      <c r="F1324" s="538">
        <f t="shared" si="29"/>
        <v>20</v>
      </c>
    </row>
    <row r="1325" spans="1:6">
      <c r="A1325" s="302">
        <v>1303</v>
      </c>
      <c r="B1325" s="771" t="s">
        <v>193</v>
      </c>
      <c r="C1325" s="199" t="s">
        <v>3183</v>
      </c>
      <c r="D1325" s="280">
        <v>24</v>
      </c>
      <c r="E1325" s="280">
        <v>30</v>
      </c>
      <c r="F1325" s="538">
        <f t="shared" si="29"/>
        <v>5</v>
      </c>
    </row>
    <row r="1326" spans="1:6">
      <c r="A1326" s="302">
        <v>1304</v>
      </c>
      <c r="B1326" s="771" t="s">
        <v>194</v>
      </c>
      <c r="C1326" s="199" t="s">
        <v>3184</v>
      </c>
      <c r="D1326" s="280">
        <v>36</v>
      </c>
      <c r="E1326" s="280">
        <v>48</v>
      </c>
      <c r="F1326" s="538">
        <f t="shared" si="29"/>
        <v>12</v>
      </c>
    </row>
    <row r="1327" spans="1:6">
      <c r="A1327" s="302">
        <v>1305</v>
      </c>
      <c r="B1327" s="771" t="s">
        <v>195</v>
      </c>
      <c r="C1327" s="199" t="s">
        <v>3185</v>
      </c>
      <c r="D1327" s="280">
        <v>48</v>
      </c>
      <c r="E1327" s="280">
        <v>60</v>
      </c>
      <c r="F1327" s="538">
        <f t="shared" si="29"/>
        <v>20</v>
      </c>
    </row>
    <row r="1328" spans="1:6">
      <c r="A1328" s="302">
        <v>1306</v>
      </c>
      <c r="B1328" s="771" t="s">
        <v>3186</v>
      </c>
      <c r="C1328" s="199" t="s">
        <v>3187</v>
      </c>
      <c r="D1328" s="280">
        <v>36</v>
      </c>
      <c r="E1328" s="280">
        <v>36</v>
      </c>
      <c r="F1328" s="538">
        <f t="shared" si="29"/>
        <v>9</v>
      </c>
    </row>
    <row r="1329" spans="1:6">
      <c r="A1329" s="302">
        <v>1307</v>
      </c>
      <c r="B1329" s="771" t="s">
        <v>3188</v>
      </c>
      <c r="C1329" s="199" t="s">
        <v>3189</v>
      </c>
      <c r="D1329" s="280">
        <v>24</v>
      </c>
      <c r="E1329" s="280">
        <v>42</v>
      </c>
      <c r="F1329" s="538">
        <f t="shared" si="29"/>
        <v>7</v>
      </c>
    </row>
    <row r="1330" spans="1:6">
      <c r="A1330" s="302">
        <v>1308</v>
      </c>
      <c r="B1330" s="771" t="s">
        <v>3190</v>
      </c>
      <c r="C1330" s="199" t="s">
        <v>3191</v>
      </c>
      <c r="D1330" s="280">
        <v>36</v>
      </c>
      <c r="E1330" s="280">
        <v>60</v>
      </c>
      <c r="F1330" s="538">
        <f t="shared" si="29"/>
        <v>15</v>
      </c>
    </row>
    <row r="1331" spans="1:6">
      <c r="A1331" s="302">
        <v>1309</v>
      </c>
      <c r="B1331" s="771" t="s">
        <v>3192</v>
      </c>
      <c r="C1331" s="199" t="s">
        <v>3193</v>
      </c>
      <c r="D1331" s="280">
        <v>48</v>
      </c>
      <c r="E1331" s="280">
        <v>84</v>
      </c>
      <c r="F1331" s="538">
        <f t="shared" si="29"/>
        <v>28</v>
      </c>
    </row>
    <row r="1332" spans="1:6">
      <c r="A1332" s="302">
        <v>1310</v>
      </c>
      <c r="B1332" s="771" t="s">
        <v>3194</v>
      </c>
      <c r="C1332" s="199" t="s">
        <v>3195</v>
      </c>
      <c r="D1332" s="280">
        <v>24</v>
      </c>
      <c r="E1332" s="280">
        <v>42</v>
      </c>
      <c r="F1332" s="538">
        <f t="shared" si="29"/>
        <v>7</v>
      </c>
    </row>
    <row r="1333" spans="1:6">
      <c r="A1333" s="302">
        <v>1311</v>
      </c>
      <c r="B1333" s="771" t="s">
        <v>3196</v>
      </c>
      <c r="C1333" s="199" t="s">
        <v>3197</v>
      </c>
      <c r="D1333" s="280">
        <v>36</v>
      </c>
      <c r="E1333" s="280">
        <v>60</v>
      </c>
      <c r="F1333" s="538">
        <f t="shared" si="29"/>
        <v>15</v>
      </c>
    </row>
    <row r="1334" spans="1:6">
      <c r="A1334" s="302">
        <v>1312</v>
      </c>
      <c r="B1334" s="771" t="s">
        <v>3198</v>
      </c>
      <c r="C1334" s="199" t="s">
        <v>3199</v>
      </c>
      <c r="D1334" s="280">
        <v>48</v>
      </c>
      <c r="E1334" s="280">
        <v>84</v>
      </c>
      <c r="F1334" s="538">
        <f t="shared" si="29"/>
        <v>28</v>
      </c>
    </row>
    <row r="1335" spans="1:6">
      <c r="A1335" s="302">
        <v>1313</v>
      </c>
      <c r="B1335" s="771" t="s">
        <v>3200</v>
      </c>
      <c r="C1335" s="199" t="s">
        <v>3201</v>
      </c>
      <c r="D1335" s="280">
        <v>24</v>
      </c>
      <c r="E1335" s="280">
        <v>24</v>
      </c>
      <c r="F1335" s="538">
        <f t="shared" si="29"/>
        <v>4</v>
      </c>
    </row>
    <row r="1336" spans="1:6">
      <c r="A1336" s="302">
        <v>1314</v>
      </c>
      <c r="B1336" s="771" t="s">
        <v>3202</v>
      </c>
      <c r="C1336" s="199" t="s">
        <v>3203</v>
      </c>
      <c r="D1336" s="280">
        <v>30</v>
      </c>
      <c r="E1336" s="280">
        <v>30</v>
      </c>
      <c r="F1336" s="538">
        <f t="shared" si="29"/>
        <v>6.25</v>
      </c>
    </row>
    <row r="1337" spans="1:6">
      <c r="A1337" s="302">
        <v>1315</v>
      </c>
      <c r="B1337" s="771" t="s">
        <v>3204</v>
      </c>
      <c r="C1337" s="199" t="s">
        <v>3205</v>
      </c>
      <c r="D1337" s="280">
        <v>36</v>
      </c>
      <c r="E1337" s="280">
        <v>36</v>
      </c>
      <c r="F1337" s="538">
        <f t="shared" si="29"/>
        <v>9</v>
      </c>
    </row>
    <row r="1338" spans="1:6">
      <c r="A1338" s="302">
        <v>1316</v>
      </c>
      <c r="B1338" s="771" t="s">
        <v>3206</v>
      </c>
      <c r="C1338" s="199" t="s">
        <v>3207</v>
      </c>
      <c r="D1338" s="280">
        <v>48</v>
      </c>
      <c r="E1338" s="280">
        <v>48</v>
      </c>
      <c r="F1338" s="538">
        <f t="shared" si="29"/>
        <v>16</v>
      </c>
    </row>
    <row r="1339" spans="1:6">
      <c r="A1339" s="302">
        <v>1317</v>
      </c>
      <c r="B1339" s="771" t="s">
        <v>3208</v>
      </c>
      <c r="C1339" s="199" t="s">
        <v>3209</v>
      </c>
      <c r="D1339" s="280">
        <v>36</v>
      </c>
      <c r="E1339" s="280">
        <v>8</v>
      </c>
      <c r="F1339" s="538">
        <f t="shared" si="29"/>
        <v>2</v>
      </c>
    </row>
    <row r="1340" spans="1:6">
      <c r="A1340" s="302">
        <v>1318</v>
      </c>
      <c r="B1340" s="771" t="s">
        <v>3210</v>
      </c>
      <c r="C1340" s="199" t="s">
        <v>3211</v>
      </c>
      <c r="D1340" s="280">
        <v>36</v>
      </c>
      <c r="E1340" s="280">
        <v>8</v>
      </c>
      <c r="F1340" s="538">
        <f t="shared" si="29"/>
        <v>2</v>
      </c>
    </row>
    <row r="1341" spans="1:6">
      <c r="A1341" s="302">
        <v>1319</v>
      </c>
      <c r="B1341" s="771" t="s">
        <v>3212</v>
      </c>
      <c r="C1341" s="199" t="s">
        <v>3213</v>
      </c>
      <c r="D1341" s="280">
        <v>24</v>
      </c>
      <c r="E1341" s="280">
        <v>24</v>
      </c>
      <c r="F1341" s="538">
        <f t="shared" si="29"/>
        <v>4</v>
      </c>
    </row>
    <row r="1342" spans="1:6">
      <c r="A1342" s="302">
        <v>1320</v>
      </c>
      <c r="B1342" s="771" t="s">
        <v>3214</v>
      </c>
      <c r="C1342" s="199" t="s">
        <v>3215</v>
      </c>
      <c r="D1342" s="280">
        <v>30</v>
      </c>
      <c r="E1342" s="280">
        <v>30</v>
      </c>
      <c r="F1342" s="538">
        <f t="shared" si="29"/>
        <v>6.25</v>
      </c>
    </row>
    <row r="1343" spans="1:6">
      <c r="A1343" s="302">
        <v>1321</v>
      </c>
      <c r="B1343" s="771" t="s">
        <v>3216</v>
      </c>
      <c r="C1343" s="199" t="s">
        <v>3217</v>
      </c>
      <c r="D1343" s="280">
        <v>36</v>
      </c>
      <c r="E1343" s="280">
        <v>36</v>
      </c>
      <c r="F1343" s="538">
        <f t="shared" si="29"/>
        <v>9</v>
      </c>
    </row>
    <row r="1344" spans="1:6">
      <c r="A1344" s="302">
        <v>1322</v>
      </c>
      <c r="B1344" s="771" t="s">
        <v>3218</v>
      </c>
      <c r="C1344" s="199" t="s">
        <v>3219</v>
      </c>
      <c r="D1344" s="280">
        <v>48</v>
      </c>
      <c r="E1344" s="280">
        <v>48</v>
      </c>
      <c r="F1344" s="538">
        <f t="shared" si="29"/>
        <v>16</v>
      </c>
    </row>
    <row r="1345" spans="1:6">
      <c r="A1345" s="302">
        <v>1323</v>
      </c>
      <c r="B1345" s="771" t="s">
        <v>3220</v>
      </c>
      <c r="C1345" s="199" t="s">
        <v>3221</v>
      </c>
      <c r="D1345" s="280">
        <v>36</v>
      </c>
      <c r="E1345" s="280">
        <v>8</v>
      </c>
      <c r="F1345" s="538">
        <f t="shared" si="29"/>
        <v>2</v>
      </c>
    </row>
    <row r="1346" spans="1:6">
      <c r="A1346" s="302">
        <v>1324</v>
      </c>
      <c r="B1346" s="771" t="s">
        <v>3222</v>
      </c>
      <c r="C1346" s="199" t="s">
        <v>3223</v>
      </c>
      <c r="D1346" s="280">
        <v>36</v>
      </c>
      <c r="E1346" s="280">
        <v>8</v>
      </c>
      <c r="F1346" s="538">
        <f t="shared" si="29"/>
        <v>2</v>
      </c>
    </row>
    <row r="1347" spans="1:6">
      <c r="A1347" s="302">
        <v>1325</v>
      </c>
      <c r="B1347" s="771" t="s">
        <v>3224</v>
      </c>
      <c r="C1347" s="199" t="s">
        <v>3225</v>
      </c>
      <c r="D1347" s="279">
        <v>40</v>
      </c>
      <c r="E1347" s="279">
        <v>30</v>
      </c>
      <c r="F1347" s="538">
        <v>3.86</v>
      </c>
    </row>
    <row r="1348" spans="1:6">
      <c r="A1348" s="302">
        <v>1326</v>
      </c>
      <c r="B1348" s="771" t="s">
        <v>3226</v>
      </c>
      <c r="C1348" s="199" t="s">
        <v>3227</v>
      </c>
      <c r="D1348" s="279">
        <v>48</v>
      </c>
      <c r="E1348" s="279">
        <v>36</v>
      </c>
      <c r="F1348" s="538">
        <v>5.56</v>
      </c>
    </row>
    <row r="1349" spans="1:6">
      <c r="A1349" s="302">
        <v>1327</v>
      </c>
      <c r="B1349" s="771" t="s">
        <v>3228</v>
      </c>
      <c r="C1349" s="199" t="s">
        <v>3229</v>
      </c>
      <c r="D1349" s="279">
        <v>64</v>
      </c>
      <c r="E1349" s="279">
        <v>48</v>
      </c>
      <c r="F1349" s="538">
        <v>10.66</v>
      </c>
    </row>
    <row r="1350" spans="1:6">
      <c r="A1350" s="302">
        <v>1328</v>
      </c>
      <c r="B1350" s="771" t="s">
        <v>3230</v>
      </c>
      <c r="C1350" s="199" t="s">
        <v>3231</v>
      </c>
      <c r="D1350" s="280">
        <v>18</v>
      </c>
      <c r="E1350" s="280">
        <v>18</v>
      </c>
      <c r="F1350" s="538">
        <f t="shared" si="29"/>
        <v>2.25</v>
      </c>
    </row>
    <row r="1351" spans="1:6">
      <c r="A1351" s="302">
        <v>1329</v>
      </c>
      <c r="B1351" s="771" t="s">
        <v>3232</v>
      </c>
      <c r="C1351" s="199" t="s">
        <v>3233</v>
      </c>
      <c r="D1351" s="280">
        <v>24</v>
      </c>
      <c r="E1351" s="280">
        <v>24</v>
      </c>
      <c r="F1351" s="538">
        <f t="shared" si="29"/>
        <v>4</v>
      </c>
    </row>
    <row r="1352" spans="1:6">
      <c r="A1352" s="302">
        <v>1330</v>
      </c>
      <c r="B1352" s="771" t="s">
        <v>196</v>
      </c>
      <c r="C1352" s="199" t="s">
        <v>3234</v>
      </c>
      <c r="D1352" s="280">
        <v>30</v>
      </c>
      <c r="E1352" s="280">
        <v>30</v>
      </c>
      <c r="F1352" s="538">
        <f t="shared" si="29"/>
        <v>6.25</v>
      </c>
    </row>
    <row r="1353" spans="1:6">
      <c r="A1353" s="302">
        <v>1331</v>
      </c>
      <c r="B1353" s="771" t="s">
        <v>197</v>
      </c>
      <c r="C1353" s="199" t="s">
        <v>3235</v>
      </c>
      <c r="D1353" s="280">
        <v>36</v>
      </c>
      <c r="E1353" s="280">
        <v>36</v>
      </c>
      <c r="F1353" s="538">
        <f t="shared" si="29"/>
        <v>9</v>
      </c>
    </row>
    <row r="1354" spans="1:6">
      <c r="A1354" s="302">
        <v>1332</v>
      </c>
      <c r="B1354" s="771" t="s">
        <v>3236</v>
      </c>
      <c r="C1354" s="199" t="s">
        <v>3237</v>
      </c>
      <c r="D1354" s="280">
        <v>48</v>
      </c>
      <c r="E1354" s="280">
        <v>48</v>
      </c>
      <c r="F1354" s="538">
        <f t="shared" si="29"/>
        <v>16</v>
      </c>
    </row>
    <row r="1355" spans="1:6">
      <c r="A1355" s="302">
        <v>1333</v>
      </c>
      <c r="B1355" s="771" t="s">
        <v>3238</v>
      </c>
      <c r="C1355" s="199" t="s">
        <v>3239</v>
      </c>
      <c r="D1355" s="280">
        <v>18</v>
      </c>
      <c r="E1355" s="280">
        <v>24</v>
      </c>
      <c r="F1355" s="538">
        <f t="shared" si="29"/>
        <v>3</v>
      </c>
    </row>
    <row r="1356" spans="1:6">
      <c r="A1356" s="302">
        <v>1334</v>
      </c>
      <c r="B1356" s="771" t="s">
        <v>3240</v>
      </c>
      <c r="C1356" s="199" t="s">
        <v>3241</v>
      </c>
      <c r="D1356" s="280">
        <v>24</v>
      </c>
      <c r="E1356" s="280">
        <v>30</v>
      </c>
      <c r="F1356" s="538">
        <f t="shared" si="29"/>
        <v>5</v>
      </c>
    </row>
    <row r="1357" spans="1:6">
      <c r="A1357" s="302">
        <v>1335</v>
      </c>
      <c r="B1357" s="771" t="s">
        <v>3242</v>
      </c>
      <c r="C1357" s="199" t="s">
        <v>3243</v>
      </c>
      <c r="D1357" s="280">
        <v>18</v>
      </c>
      <c r="E1357" s="280">
        <v>12</v>
      </c>
      <c r="F1357" s="538">
        <f t="shared" si="29"/>
        <v>1.5</v>
      </c>
    </row>
    <row r="1358" spans="1:6">
      <c r="A1358" s="302">
        <v>1336</v>
      </c>
      <c r="B1358" s="771" t="s">
        <v>3244</v>
      </c>
      <c r="C1358" s="199" t="s">
        <v>3245</v>
      </c>
      <c r="D1358" s="280">
        <v>24</v>
      </c>
      <c r="E1358" s="280">
        <v>18</v>
      </c>
      <c r="F1358" s="538">
        <f t="shared" si="29"/>
        <v>3</v>
      </c>
    </row>
    <row r="1359" spans="1:6">
      <c r="A1359" s="302">
        <v>1337</v>
      </c>
      <c r="B1359" s="771" t="s">
        <v>3246</v>
      </c>
      <c r="C1359" s="199" t="s">
        <v>3247</v>
      </c>
      <c r="D1359" s="280">
        <v>30</v>
      </c>
      <c r="E1359" s="280">
        <v>24</v>
      </c>
      <c r="F1359" s="538">
        <f t="shared" si="29"/>
        <v>5</v>
      </c>
    </row>
    <row r="1360" spans="1:6">
      <c r="A1360" s="302">
        <v>1338</v>
      </c>
      <c r="B1360" s="771" t="s">
        <v>3248</v>
      </c>
      <c r="C1360" s="199" t="s">
        <v>3245</v>
      </c>
      <c r="D1360" s="280">
        <v>24</v>
      </c>
      <c r="E1360" s="280">
        <v>18</v>
      </c>
      <c r="F1360" s="538">
        <f t="shared" si="29"/>
        <v>3</v>
      </c>
    </row>
    <row r="1361" spans="1:6">
      <c r="A1361" s="302">
        <v>1339</v>
      </c>
      <c r="B1361" s="771" t="s">
        <v>3249</v>
      </c>
      <c r="C1361" s="199" t="s">
        <v>3247</v>
      </c>
      <c r="D1361" s="280">
        <v>30</v>
      </c>
      <c r="E1361" s="280">
        <v>24</v>
      </c>
      <c r="F1361" s="538">
        <f t="shared" si="29"/>
        <v>5</v>
      </c>
    </row>
    <row r="1362" spans="1:6">
      <c r="A1362" s="302">
        <v>1340</v>
      </c>
      <c r="B1362" s="771" t="s">
        <v>3250</v>
      </c>
      <c r="C1362" s="199" t="s">
        <v>3251</v>
      </c>
      <c r="D1362" s="280">
        <v>18</v>
      </c>
      <c r="E1362" s="280">
        <v>9</v>
      </c>
      <c r="F1362" s="538">
        <f t="shared" si="29"/>
        <v>1.125</v>
      </c>
    </row>
    <row r="1363" spans="1:6">
      <c r="A1363" s="302">
        <v>1341</v>
      </c>
      <c r="B1363" s="771" t="s">
        <v>3252</v>
      </c>
      <c r="C1363" s="199" t="s">
        <v>3253</v>
      </c>
      <c r="D1363" s="280">
        <v>24</v>
      </c>
      <c r="E1363" s="280">
        <v>12</v>
      </c>
      <c r="F1363" s="538">
        <f t="shared" si="29"/>
        <v>2</v>
      </c>
    </row>
    <row r="1364" spans="1:6">
      <c r="A1364" s="302">
        <v>1342</v>
      </c>
      <c r="B1364" s="771" t="s">
        <v>3254</v>
      </c>
      <c r="C1364" s="199" t="s">
        <v>3255</v>
      </c>
      <c r="D1364" s="280">
        <v>30</v>
      </c>
      <c r="E1364" s="280">
        <v>18</v>
      </c>
      <c r="F1364" s="538">
        <f t="shared" si="29"/>
        <v>3.75</v>
      </c>
    </row>
    <row r="1365" spans="1:6">
      <c r="A1365" s="302">
        <v>1343</v>
      </c>
      <c r="B1365" s="771" t="s">
        <v>3256</v>
      </c>
      <c r="C1365" s="199" t="s">
        <v>3253</v>
      </c>
      <c r="D1365" s="280">
        <v>24</v>
      </c>
      <c r="E1365" s="280">
        <v>12</v>
      </c>
      <c r="F1365" s="538">
        <f t="shared" ref="F1365:F1434" si="30">(D1365*E1365)/144</f>
        <v>2</v>
      </c>
    </row>
    <row r="1366" spans="1:6">
      <c r="A1366" s="302">
        <v>1344</v>
      </c>
      <c r="B1366" s="771" t="s">
        <v>3257</v>
      </c>
      <c r="C1366" s="199" t="s">
        <v>3255</v>
      </c>
      <c r="D1366" s="280">
        <v>30</v>
      </c>
      <c r="E1366" s="280">
        <v>18</v>
      </c>
      <c r="F1366" s="538">
        <f t="shared" si="30"/>
        <v>3.75</v>
      </c>
    </row>
    <row r="1367" spans="1:6">
      <c r="A1367" s="302">
        <v>1345</v>
      </c>
      <c r="B1367" s="771" t="s">
        <v>3258</v>
      </c>
      <c r="C1367" s="199" t="s">
        <v>3259</v>
      </c>
      <c r="D1367" s="280">
        <v>30</v>
      </c>
      <c r="E1367" s="280">
        <v>24</v>
      </c>
      <c r="F1367" s="538">
        <f t="shared" si="30"/>
        <v>5</v>
      </c>
    </row>
    <row r="1368" spans="1:6">
      <c r="A1368" s="302">
        <v>1346</v>
      </c>
      <c r="B1368" s="771" t="s">
        <v>3260</v>
      </c>
      <c r="C1368" s="199" t="s">
        <v>3261</v>
      </c>
      <c r="D1368" s="280">
        <v>30</v>
      </c>
      <c r="E1368" s="280">
        <v>12</v>
      </c>
      <c r="F1368" s="538">
        <f t="shared" si="30"/>
        <v>2.5</v>
      </c>
    </row>
    <row r="1369" spans="1:6">
      <c r="A1369" s="302">
        <v>1347</v>
      </c>
      <c r="B1369" s="771" t="s">
        <v>3262</v>
      </c>
      <c r="C1369" s="199" t="s">
        <v>3263</v>
      </c>
      <c r="D1369" s="280">
        <v>30</v>
      </c>
      <c r="E1369" s="280">
        <v>24</v>
      </c>
      <c r="F1369" s="538">
        <f t="shared" si="30"/>
        <v>5</v>
      </c>
    </row>
    <row r="1370" spans="1:6">
      <c r="A1370" s="302">
        <v>1348</v>
      </c>
      <c r="B1370" s="771" t="s">
        <v>3264</v>
      </c>
      <c r="C1370" s="199" t="s">
        <v>3265</v>
      </c>
      <c r="D1370" s="280">
        <v>24</v>
      </c>
      <c r="E1370" s="280">
        <v>18</v>
      </c>
      <c r="F1370" s="538">
        <f t="shared" si="30"/>
        <v>3</v>
      </c>
    </row>
    <row r="1371" spans="1:6">
      <c r="A1371" s="302">
        <v>1349</v>
      </c>
      <c r="B1371" s="771" t="s">
        <v>3266</v>
      </c>
      <c r="C1371" s="199" t="s">
        <v>3267</v>
      </c>
      <c r="D1371" s="280">
        <v>24</v>
      </c>
      <c r="E1371" s="280">
        <v>12</v>
      </c>
      <c r="F1371" s="538">
        <f t="shared" si="30"/>
        <v>2</v>
      </c>
    </row>
    <row r="1372" spans="1:6">
      <c r="A1372" s="302">
        <v>1350</v>
      </c>
      <c r="B1372" s="771" t="s">
        <v>3268</v>
      </c>
      <c r="C1372" s="199" t="s">
        <v>3269</v>
      </c>
      <c r="D1372" s="280">
        <v>30</v>
      </c>
      <c r="E1372" s="280">
        <v>18</v>
      </c>
      <c r="F1372" s="538">
        <f t="shared" si="30"/>
        <v>3.75</v>
      </c>
    </row>
    <row r="1373" spans="1:6">
      <c r="A1373" s="302">
        <v>1351</v>
      </c>
      <c r="B1373" s="771" t="s">
        <v>3270</v>
      </c>
      <c r="C1373" s="199" t="s">
        <v>3271</v>
      </c>
      <c r="D1373" s="280">
        <v>24</v>
      </c>
      <c r="E1373" s="280">
        <v>18</v>
      </c>
      <c r="F1373" s="538">
        <f t="shared" si="30"/>
        <v>3</v>
      </c>
    </row>
    <row r="1374" spans="1:6">
      <c r="A1374" s="302">
        <v>1352</v>
      </c>
      <c r="B1374" s="771" t="s">
        <v>3272</v>
      </c>
      <c r="C1374" s="199" t="s">
        <v>3273</v>
      </c>
      <c r="D1374" s="280">
        <v>24</v>
      </c>
      <c r="E1374" s="280">
        <v>18</v>
      </c>
      <c r="F1374" s="538">
        <f t="shared" si="30"/>
        <v>3</v>
      </c>
    </row>
    <row r="1375" spans="1:6">
      <c r="A1375" s="302">
        <v>1353</v>
      </c>
      <c r="B1375" s="771" t="s">
        <v>3274</v>
      </c>
      <c r="C1375" s="199" t="s">
        <v>4809</v>
      </c>
      <c r="D1375" s="280">
        <v>24</v>
      </c>
      <c r="E1375" s="280">
        <v>18</v>
      </c>
      <c r="F1375" s="538">
        <f t="shared" si="30"/>
        <v>3</v>
      </c>
    </row>
    <row r="1376" spans="1:6">
      <c r="A1376" s="302">
        <v>1354</v>
      </c>
      <c r="B1376" s="771" t="s">
        <v>3275</v>
      </c>
      <c r="C1376" s="199" t="s">
        <v>4810</v>
      </c>
      <c r="D1376" s="280">
        <v>24</v>
      </c>
      <c r="E1376" s="280">
        <v>18</v>
      </c>
      <c r="F1376" s="538">
        <f t="shared" si="30"/>
        <v>3</v>
      </c>
    </row>
    <row r="1377" spans="1:7">
      <c r="A1377" s="302">
        <v>1355</v>
      </c>
      <c r="B1377" s="771" t="s">
        <v>3276</v>
      </c>
      <c r="C1377" s="199" t="s">
        <v>3277</v>
      </c>
      <c r="D1377" s="280">
        <v>30</v>
      </c>
      <c r="E1377" s="280">
        <v>18</v>
      </c>
      <c r="F1377" s="538">
        <f t="shared" si="30"/>
        <v>3.75</v>
      </c>
    </row>
    <row r="1378" spans="1:7">
      <c r="A1378" s="302">
        <v>1356</v>
      </c>
      <c r="B1378" s="771" t="s">
        <v>3278</v>
      </c>
      <c r="C1378" s="199" t="s">
        <v>3279</v>
      </c>
      <c r="D1378" s="280">
        <v>30</v>
      </c>
      <c r="E1378" s="280">
        <v>18</v>
      </c>
      <c r="F1378" s="538">
        <f t="shared" si="30"/>
        <v>3.75</v>
      </c>
    </row>
    <row r="1379" spans="1:7">
      <c r="A1379" s="302">
        <v>1357</v>
      </c>
      <c r="B1379" s="771" t="s">
        <v>3280</v>
      </c>
      <c r="C1379" s="199" t="s">
        <v>3281</v>
      </c>
      <c r="D1379" s="280">
        <v>24</v>
      </c>
      <c r="E1379" s="280">
        <v>12</v>
      </c>
      <c r="F1379" s="538">
        <f t="shared" si="30"/>
        <v>2</v>
      </c>
    </row>
    <row r="1380" spans="1:7">
      <c r="A1380" s="302">
        <v>1358</v>
      </c>
      <c r="B1380" s="771" t="s">
        <v>3282</v>
      </c>
      <c r="C1380" s="199" t="s">
        <v>3283</v>
      </c>
      <c r="D1380" s="280">
        <v>30</v>
      </c>
      <c r="E1380" s="280">
        <v>18</v>
      </c>
      <c r="F1380" s="538">
        <f t="shared" si="30"/>
        <v>3.75</v>
      </c>
    </row>
    <row r="1381" spans="1:7">
      <c r="A1381" s="302">
        <v>1359</v>
      </c>
      <c r="B1381" s="771" t="s">
        <v>3284</v>
      </c>
      <c r="C1381" s="199" t="s">
        <v>3285</v>
      </c>
      <c r="D1381" s="280">
        <v>24</v>
      </c>
      <c r="E1381" s="280">
        <v>12</v>
      </c>
      <c r="F1381" s="538">
        <f t="shared" si="30"/>
        <v>2</v>
      </c>
    </row>
    <row r="1382" spans="1:7">
      <c r="A1382" s="302">
        <v>1360</v>
      </c>
      <c r="B1382" s="771" t="s">
        <v>3286</v>
      </c>
      <c r="C1382" s="199" t="s">
        <v>3287</v>
      </c>
      <c r="D1382" s="280">
        <v>30</v>
      </c>
      <c r="E1382" s="280">
        <v>18</v>
      </c>
      <c r="F1382" s="538">
        <f t="shared" si="30"/>
        <v>3.75</v>
      </c>
    </row>
    <row r="1383" spans="1:7">
      <c r="A1383" s="302">
        <v>1361</v>
      </c>
      <c r="B1383" s="771" t="s">
        <v>3288</v>
      </c>
      <c r="C1383" s="199" t="s">
        <v>3289</v>
      </c>
      <c r="D1383" s="280">
        <v>21</v>
      </c>
      <c r="E1383" s="280">
        <v>15</v>
      </c>
      <c r="F1383" s="538">
        <f t="shared" si="30"/>
        <v>2.1875</v>
      </c>
    </row>
    <row r="1384" spans="1:7">
      <c r="A1384" s="302">
        <v>1362</v>
      </c>
      <c r="B1384" s="771" t="s">
        <v>3290</v>
      </c>
      <c r="C1384" s="199" t="s">
        <v>3281</v>
      </c>
      <c r="D1384" s="280">
        <v>24</v>
      </c>
      <c r="E1384" s="280">
        <v>12</v>
      </c>
      <c r="F1384" s="538">
        <f t="shared" si="30"/>
        <v>2</v>
      </c>
    </row>
    <row r="1385" spans="1:7">
      <c r="A1385" s="302">
        <v>1363</v>
      </c>
      <c r="B1385" s="771" t="s">
        <v>3291</v>
      </c>
      <c r="C1385" s="199" t="s">
        <v>3283</v>
      </c>
      <c r="D1385" s="280">
        <v>30</v>
      </c>
      <c r="E1385" s="280">
        <v>18</v>
      </c>
      <c r="F1385" s="538">
        <f t="shared" si="30"/>
        <v>3.75</v>
      </c>
    </row>
    <row r="1386" spans="1:7">
      <c r="A1386" s="302">
        <v>1364</v>
      </c>
      <c r="B1386" s="771" t="s">
        <v>3292</v>
      </c>
      <c r="C1386" s="199" t="s">
        <v>3293</v>
      </c>
      <c r="D1386" s="280">
        <v>21</v>
      </c>
      <c r="E1386" s="280">
        <v>15</v>
      </c>
      <c r="F1386" s="538">
        <f t="shared" si="30"/>
        <v>2.1875</v>
      </c>
    </row>
    <row r="1387" spans="1:7">
      <c r="A1387" s="302">
        <v>1365</v>
      </c>
      <c r="B1387" s="771" t="s">
        <v>3294</v>
      </c>
      <c r="C1387" s="199" t="s">
        <v>3285</v>
      </c>
      <c r="D1387" s="280">
        <v>24</v>
      </c>
      <c r="E1387" s="280">
        <v>12</v>
      </c>
      <c r="F1387" s="538">
        <f t="shared" si="30"/>
        <v>2</v>
      </c>
    </row>
    <row r="1388" spans="1:7">
      <c r="A1388" s="302">
        <v>1366</v>
      </c>
      <c r="B1388" s="771" t="s">
        <v>3295</v>
      </c>
      <c r="C1388" s="199" t="s">
        <v>3287</v>
      </c>
      <c r="D1388" s="280">
        <v>30</v>
      </c>
      <c r="E1388" s="280">
        <v>18</v>
      </c>
      <c r="F1388" s="538">
        <f t="shared" si="30"/>
        <v>3.75</v>
      </c>
    </row>
    <row r="1389" spans="1:7">
      <c r="A1389" s="561">
        <v>1367</v>
      </c>
      <c r="B1389" s="773" t="s">
        <v>3296</v>
      </c>
      <c r="C1389" s="766" t="s">
        <v>3297</v>
      </c>
      <c r="D1389" s="281"/>
      <c r="E1389" s="281">
        <v>9</v>
      </c>
      <c r="F1389" s="562">
        <v>0</v>
      </c>
      <c r="G1389" t="s">
        <v>4823</v>
      </c>
    </row>
    <row r="1390" spans="1:7">
      <c r="A1390" s="561" t="s">
        <v>4828</v>
      </c>
      <c r="B1390" s="773" t="s">
        <v>3296</v>
      </c>
      <c r="C1390" s="766" t="s">
        <v>4824</v>
      </c>
      <c r="D1390" s="281">
        <v>48</v>
      </c>
      <c r="E1390" s="281">
        <v>9</v>
      </c>
      <c r="F1390" s="562">
        <f>(D1390*E1390)/144</f>
        <v>3</v>
      </c>
    </row>
    <row r="1391" spans="1:7">
      <c r="A1391" s="561">
        <v>1368</v>
      </c>
      <c r="B1391" s="773" t="s">
        <v>3298</v>
      </c>
      <c r="C1391" s="766" t="s">
        <v>3299</v>
      </c>
      <c r="D1391" s="281"/>
      <c r="E1391" s="281">
        <v>18</v>
      </c>
      <c r="F1391" s="562">
        <v>0</v>
      </c>
      <c r="G1391" t="s">
        <v>4822</v>
      </c>
    </row>
    <row r="1392" spans="1:7">
      <c r="A1392" s="561" t="s">
        <v>4829</v>
      </c>
      <c r="B1392" s="773" t="s">
        <v>3298</v>
      </c>
      <c r="C1392" s="766" t="s">
        <v>4825</v>
      </c>
      <c r="D1392" s="281">
        <v>48</v>
      </c>
      <c r="E1392" s="281">
        <v>18</v>
      </c>
      <c r="F1392" s="562">
        <f t="shared" ref="F1392" si="31">(D1392*E1392)/144</f>
        <v>6</v>
      </c>
    </row>
    <row r="1393" spans="1:6">
      <c r="A1393" s="561" t="s">
        <v>4830</v>
      </c>
      <c r="B1393" s="773" t="s">
        <v>3298</v>
      </c>
      <c r="C1393" s="766" t="s">
        <v>4814</v>
      </c>
      <c r="D1393" s="281">
        <v>42</v>
      </c>
      <c r="E1393" s="281">
        <v>18</v>
      </c>
      <c r="F1393" s="562">
        <f t="shared" si="30"/>
        <v>5.25</v>
      </c>
    </row>
    <row r="1394" spans="1:6">
      <c r="A1394" s="561" t="s">
        <v>4831</v>
      </c>
      <c r="B1394" s="773" t="s">
        <v>3298</v>
      </c>
      <c r="C1394" s="766" t="s">
        <v>4826</v>
      </c>
      <c r="D1394" s="281">
        <v>48</v>
      </c>
      <c r="E1394" s="281">
        <v>18</v>
      </c>
      <c r="F1394" s="562">
        <f t="shared" ref="F1394" si="32">(D1394*E1394)/144</f>
        <v>6</v>
      </c>
    </row>
    <row r="1395" spans="1:6">
      <c r="A1395" s="561" t="s">
        <v>4832</v>
      </c>
      <c r="B1395" s="773" t="s">
        <v>3298</v>
      </c>
      <c r="C1395" s="766" t="s">
        <v>4815</v>
      </c>
      <c r="D1395" s="281">
        <v>30</v>
      </c>
      <c r="E1395" s="281">
        <v>24</v>
      </c>
      <c r="F1395" s="562">
        <f t="shared" ref="F1395" si="33">(D1395*E1395)/144</f>
        <v>5</v>
      </c>
    </row>
    <row r="1396" spans="1:6">
      <c r="A1396" s="561" t="s">
        <v>4833</v>
      </c>
      <c r="B1396" s="773" t="s">
        <v>3298</v>
      </c>
      <c r="C1396" s="766" t="s">
        <v>4827</v>
      </c>
      <c r="D1396" s="281">
        <v>48</v>
      </c>
      <c r="E1396" s="281">
        <v>24</v>
      </c>
      <c r="F1396" s="562">
        <f t="shared" ref="F1396" si="34">(D1396*E1396)/144</f>
        <v>8</v>
      </c>
    </row>
    <row r="1397" spans="1:6">
      <c r="A1397" s="302">
        <v>1369</v>
      </c>
      <c r="B1397" s="771" t="s">
        <v>3300</v>
      </c>
      <c r="C1397" s="199" t="s">
        <v>3301</v>
      </c>
      <c r="D1397" s="280">
        <v>24</v>
      </c>
      <c r="E1397" s="280">
        <v>12</v>
      </c>
      <c r="F1397" s="538">
        <f t="shared" si="30"/>
        <v>2</v>
      </c>
    </row>
    <row r="1398" spans="1:6">
      <c r="A1398" s="302">
        <v>1370</v>
      </c>
      <c r="B1398" s="771" t="s">
        <v>3302</v>
      </c>
      <c r="C1398" s="199" t="s">
        <v>3303</v>
      </c>
      <c r="D1398" s="280">
        <v>30</v>
      </c>
      <c r="E1398" s="280">
        <v>18</v>
      </c>
      <c r="F1398" s="538">
        <f t="shared" si="30"/>
        <v>3.75</v>
      </c>
    </row>
    <row r="1399" spans="1:6">
      <c r="A1399" s="302">
        <v>1371</v>
      </c>
      <c r="B1399" s="771" t="s">
        <v>3304</v>
      </c>
      <c r="C1399" s="199" t="s">
        <v>3301</v>
      </c>
      <c r="D1399" s="280">
        <v>24</v>
      </c>
      <c r="E1399" s="280">
        <v>12</v>
      </c>
      <c r="F1399" s="538">
        <f t="shared" si="30"/>
        <v>2</v>
      </c>
    </row>
    <row r="1400" spans="1:6">
      <c r="A1400" s="302">
        <v>1372</v>
      </c>
      <c r="B1400" s="771" t="s">
        <v>3305</v>
      </c>
      <c r="C1400" s="199" t="s">
        <v>3303</v>
      </c>
      <c r="D1400" s="280">
        <v>30</v>
      </c>
      <c r="E1400" s="280">
        <v>18</v>
      </c>
      <c r="F1400" s="538">
        <f t="shared" si="30"/>
        <v>3.75</v>
      </c>
    </row>
    <row r="1401" spans="1:6">
      <c r="A1401" s="302">
        <v>1373</v>
      </c>
      <c r="B1401" s="771" t="s">
        <v>3306</v>
      </c>
      <c r="C1401" s="199" t="s">
        <v>3307</v>
      </c>
      <c r="D1401" s="280">
        <v>24</v>
      </c>
      <c r="E1401" s="280">
        <v>12</v>
      </c>
      <c r="F1401" s="538">
        <f t="shared" si="30"/>
        <v>2</v>
      </c>
    </row>
    <row r="1402" spans="1:6">
      <c r="A1402" s="302">
        <v>1374</v>
      </c>
      <c r="B1402" s="771" t="s">
        <v>3308</v>
      </c>
      <c r="C1402" s="199" t="s">
        <v>3309</v>
      </c>
      <c r="D1402" s="280">
        <v>36</v>
      </c>
      <c r="E1402" s="280">
        <v>18</v>
      </c>
      <c r="F1402" s="538">
        <f t="shared" si="30"/>
        <v>4.5</v>
      </c>
    </row>
    <row r="1403" spans="1:6">
      <c r="A1403" s="302">
        <v>1375</v>
      </c>
      <c r="B1403" s="771" t="s">
        <v>3310</v>
      </c>
      <c r="C1403" s="199" t="s">
        <v>3311</v>
      </c>
      <c r="D1403" s="280">
        <v>48</v>
      </c>
      <c r="E1403" s="280">
        <v>24</v>
      </c>
      <c r="F1403" s="538">
        <f t="shared" si="30"/>
        <v>8</v>
      </c>
    </row>
    <row r="1404" spans="1:6">
      <c r="A1404" s="302">
        <v>1376</v>
      </c>
      <c r="B1404" s="771" t="s">
        <v>3312</v>
      </c>
      <c r="C1404" s="199" t="s">
        <v>1945</v>
      </c>
      <c r="D1404" s="280">
        <v>24</v>
      </c>
      <c r="E1404" s="280">
        <v>18</v>
      </c>
      <c r="F1404" s="538">
        <f t="shared" si="30"/>
        <v>3</v>
      </c>
    </row>
    <row r="1405" spans="1:6">
      <c r="A1405" s="302">
        <v>1377</v>
      </c>
      <c r="B1405" s="771" t="s">
        <v>3313</v>
      </c>
      <c r="C1405" s="199" t="s">
        <v>1947</v>
      </c>
      <c r="D1405" s="280">
        <v>36</v>
      </c>
      <c r="E1405" s="280">
        <v>30</v>
      </c>
      <c r="F1405" s="538">
        <f t="shared" si="30"/>
        <v>7.5</v>
      </c>
    </row>
    <row r="1406" spans="1:6">
      <c r="A1406" s="302">
        <v>1378</v>
      </c>
      <c r="B1406" s="771" t="s">
        <v>3314</v>
      </c>
      <c r="C1406" s="199" t="s">
        <v>1949</v>
      </c>
      <c r="D1406" s="280">
        <v>48</v>
      </c>
      <c r="E1406" s="280">
        <v>36</v>
      </c>
      <c r="F1406" s="538">
        <f t="shared" si="30"/>
        <v>12</v>
      </c>
    </row>
    <row r="1407" spans="1:6">
      <c r="A1407" s="302">
        <v>1379</v>
      </c>
      <c r="B1407" s="771" t="s">
        <v>3315</v>
      </c>
      <c r="C1407" s="199" t="s">
        <v>3316</v>
      </c>
      <c r="D1407" s="280">
        <v>24</v>
      </c>
      <c r="E1407" s="280">
        <v>12</v>
      </c>
      <c r="F1407" s="538">
        <f t="shared" si="30"/>
        <v>2</v>
      </c>
    </row>
    <row r="1408" spans="1:6">
      <c r="A1408" s="302">
        <v>1380</v>
      </c>
      <c r="B1408" s="771" t="s">
        <v>3317</v>
      </c>
      <c r="C1408" s="199" t="s">
        <v>3318</v>
      </c>
      <c r="D1408" s="280">
        <v>30</v>
      </c>
      <c r="E1408" s="280">
        <v>18</v>
      </c>
      <c r="F1408" s="538">
        <f t="shared" si="30"/>
        <v>3.75</v>
      </c>
    </row>
    <row r="1409" spans="1:6">
      <c r="A1409" s="302">
        <v>1381</v>
      </c>
      <c r="B1409" s="771" t="s">
        <v>3319</v>
      </c>
      <c r="C1409" s="199" t="s">
        <v>3320</v>
      </c>
      <c r="D1409" s="280">
        <v>24</v>
      </c>
      <c r="E1409" s="280">
        <v>18</v>
      </c>
      <c r="F1409" s="538">
        <f t="shared" si="30"/>
        <v>3</v>
      </c>
    </row>
    <row r="1410" spans="1:6">
      <c r="A1410" s="302">
        <v>1382</v>
      </c>
      <c r="B1410" s="771" t="s">
        <v>3321</v>
      </c>
      <c r="C1410" s="199" t="s">
        <v>3322</v>
      </c>
      <c r="D1410" s="280">
        <v>24</v>
      </c>
      <c r="E1410" s="280">
        <v>18</v>
      </c>
      <c r="F1410" s="538">
        <f t="shared" si="30"/>
        <v>3</v>
      </c>
    </row>
    <row r="1411" spans="1:6">
      <c r="A1411" s="302">
        <v>1383</v>
      </c>
      <c r="B1411" s="771" t="s">
        <v>3323</v>
      </c>
      <c r="C1411" s="199" t="s">
        <v>3324</v>
      </c>
      <c r="D1411" s="280">
        <v>24</v>
      </c>
      <c r="E1411" s="280">
        <v>12</v>
      </c>
      <c r="F1411" s="538">
        <f t="shared" si="30"/>
        <v>2</v>
      </c>
    </row>
    <row r="1412" spans="1:6">
      <c r="A1412" s="302">
        <v>1384</v>
      </c>
      <c r="B1412" s="758" t="s">
        <v>3325</v>
      </c>
      <c r="C1412" s="764" t="s">
        <v>3326</v>
      </c>
      <c r="D1412" s="279">
        <v>252</v>
      </c>
      <c r="E1412" s="279">
        <v>36</v>
      </c>
      <c r="F1412" s="538">
        <f t="shared" si="30"/>
        <v>63</v>
      </c>
    </row>
    <row r="1413" spans="1:6">
      <c r="A1413" s="302">
        <v>1385</v>
      </c>
      <c r="B1413" s="771" t="s">
        <v>3327</v>
      </c>
      <c r="C1413" s="199" t="s">
        <v>3328</v>
      </c>
      <c r="D1413" s="280">
        <v>24</v>
      </c>
      <c r="E1413" s="280">
        <v>12</v>
      </c>
      <c r="F1413" s="538">
        <f t="shared" si="30"/>
        <v>2</v>
      </c>
    </row>
    <row r="1414" spans="1:6">
      <c r="A1414" s="302">
        <v>1386</v>
      </c>
      <c r="B1414" s="771" t="s">
        <v>3329</v>
      </c>
      <c r="C1414" s="199" t="s">
        <v>3330</v>
      </c>
      <c r="D1414" s="280">
        <v>24</v>
      </c>
      <c r="E1414" s="280">
        <v>12</v>
      </c>
      <c r="F1414" s="538">
        <f t="shared" si="30"/>
        <v>2</v>
      </c>
    </row>
    <row r="1415" spans="1:6">
      <c r="A1415" s="302">
        <v>1387</v>
      </c>
      <c r="B1415" s="771" t="s">
        <v>3331</v>
      </c>
      <c r="C1415" s="199" t="s">
        <v>3332</v>
      </c>
      <c r="D1415" s="280">
        <v>24</v>
      </c>
      <c r="E1415" s="280">
        <v>24</v>
      </c>
      <c r="F1415" s="538">
        <f t="shared" si="30"/>
        <v>4</v>
      </c>
    </row>
    <row r="1416" spans="1:6">
      <c r="A1416" s="302">
        <v>1388</v>
      </c>
      <c r="B1416" s="771" t="s">
        <v>3333</v>
      </c>
      <c r="C1416" s="199" t="s">
        <v>3334</v>
      </c>
      <c r="D1416" s="280">
        <v>30</v>
      </c>
      <c r="E1416" s="280">
        <v>30</v>
      </c>
      <c r="F1416" s="538">
        <f t="shared" si="30"/>
        <v>6.25</v>
      </c>
    </row>
    <row r="1417" spans="1:6">
      <c r="A1417" s="302">
        <v>1389</v>
      </c>
      <c r="B1417" s="771" t="s">
        <v>3335</v>
      </c>
      <c r="C1417" s="199" t="s">
        <v>3336</v>
      </c>
      <c r="D1417" s="280">
        <v>36</v>
      </c>
      <c r="E1417" s="280">
        <v>36</v>
      </c>
      <c r="F1417" s="538">
        <f t="shared" si="30"/>
        <v>9</v>
      </c>
    </row>
    <row r="1418" spans="1:6">
      <c r="A1418" s="302">
        <v>1390</v>
      </c>
      <c r="B1418" s="771" t="s">
        <v>3337</v>
      </c>
      <c r="C1418" s="199" t="s">
        <v>3338</v>
      </c>
      <c r="D1418" s="280">
        <v>48</v>
      </c>
      <c r="E1418" s="280">
        <v>48</v>
      </c>
      <c r="F1418" s="538">
        <f t="shared" si="30"/>
        <v>16</v>
      </c>
    </row>
    <row r="1419" spans="1:6">
      <c r="A1419" s="302">
        <v>1391</v>
      </c>
      <c r="B1419" s="771" t="s">
        <v>3339</v>
      </c>
      <c r="C1419" s="199" t="s">
        <v>3340</v>
      </c>
      <c r="D1419" s="280">
        <v>144</v>
      </c>
      <c r="E1419" s="280">
        <v>48</v>
      </c>
      <c r="F1419" s="538">
        <f t="shared" si="30"/>
        <v>48</v>
      </c>
    </row>
    <row r="1420" spans="1:6">
      <c r="A1420" s="302">
        <v>1392</v>
      </c>
      <c r="B1420" s="771" t="s">
        <v>3341</v>
      </c>
      <c r="C1420" s="199" t="s">
        <v>3342</v>
      </c>
      <c r="D1420" s="280">
        <v>144</v>
      </c>
      <c r="E1420" s="280">
        <v>48</v>
      </c>
      <c r="F1420" s="538">
        <f t="shared" si="30"/>
        <v>48</v>
      </c>
    </row>
    <row r="1421" spans="1:6">
      <c r="A1421" s="302">
        <v>1393</v>
      </c>
      <c r="B1421" s="771" t="s">
        <v>3343</v>
      </c>
      <c r="C1421" s="199" t="s">
        <v>3344</v>
      </c>
      <c r="D1421" s="280">
        <v>48</v>
      </c>
      <c r="E1421" s="280">
        <v>48</v>
      </c>
      <c r="F1421" s="538">
        <f t="shared" si="30"/>
        <v>16</v>
      </c>
    </row>
    <row r="1422" spans="1:6">
      <c r="A1422" s="302">
        <v>1394</v>
      </c>
      <c r="B1422" s="771" t="s">
        <v>3345</v>
      </c>
      <c r="C1422" s="199" t="s">
        <v>3346</v>
      </c>
      <c r="D1422" s="280">
        <v>48</v>
      </c>
      <c r="E1422" s="280">
        <v>48</v>
      </c>
      <c r="F1422" s="538">
        <f t="shared" si="30"/>
        <v>16</v>
      </c>
    </row>
    <row r="1423" spans="1:6">
      <c r="A1423" s="302">
        <v>1395</v>
      </c>
      <c r="B1423" s="771" t="s">
        <v>3347</v>
      </c>
      <c r="C1423" s="199" t="s">
        <v>3348</v>
      </c>
      <c r="D1423" s="280">
        <v>90</v>
      </c>
      <c r="E1423" s="280">
        <v>48</v>
      </c>
      <c r="F1423" s="538">
        <f t="shared" si="30"/>
        <v>30</v>
      </c>
    </row>
    <row r="1424" spans="1:6">
      <c r="A1424" s="302">
        <v>1396</v>
      </c>
      <c r="B1424" s="771" t="s">
        <v>3349</v>
      </c>
      <c r="C1424" s="199" t="s">
        <v>3350</v>
      </c>
      <c r="D1424" s="280">
        <v>30</v>
      </c>
      <c r="E1424" s="280">
        <v>30</v>
      </c>
      <c r="F1424" s="538">
        <f t="shared" si="30"/>
        <v>6.25</v>
      </c>
    </row>
    <row r="1425" spans="1:6">
      <c r="A1425" s="302">
        <v>1397</v>
      </c>
      <c r="B1425" s="771" t="s">
        <v>3351</v>
      </c>
      <c r="C1425" s="199" t="s">
        <v>3352</v>
      </c>
      <c r="D1425" s="280">
        <v>48</v>
      </c>
      <c r="E1425" s="280">
        <v>48</v>
      </c>
      <c r="F1425" s="538">
        <f t="shared" si="30"/>
        <v>16</v>
      </c>
    </row>
    <row r="1426" spans="1:6">
      <c r="A1426" s="302">
        <v>1398</v>
      </c>
      <c r="B1426" s="771" t="s">
        <v>3353</v>
      </c>
      <c r="C1426" s="199" t="s">
        <v>3354</v>
      </c>
      <c r="D1426" s="280">
        <v>30</v>
      </c>
      <c r="E1426" s="280">
        <v>30</v>
      </c>
      <c r="F1426" s="538">
        <f t="shared" si="30"/>
        <v>6.25</v>
      </c>
    </row>
    <row r="1427" spans="1:6">
      <c r="A1427" s="302">
        <v>1399</v>
      </c>
      <c r="B1427" s="771" t="s">
        <v>3355</v>
      </c>
      <c r="C1427" s="199" t="s">
        <v>3356</v>
      </c>
      <c r="D1427" s="280">
        <v>48</v>
      </c>
      <c r="E1427" s="280">
        <v>48</v>
      </c>
      <c r="F1427" s="538">
        <f t="shared" si="30"/>
        <v>16</v>
      </c>
    </row>
    <row r="1428" spans="1:6">
      <c r="A1428" s="302">
        <v>1400</v>
      </c>
      <c r="B1428" s="771" t="s">
        <v>3357</v>
      </c>
      <c r="C1428" s="199" t="s">
        <v>3358</v>
      </c>
      <c r="D1428" s="280">
        <v>30</v>
      </c>
      <c r="E1428" s="280">
        <v>30</v>
      </c>
      <c r="F1428" s="538">
        <f t="shared" si="30"/>
        <v>6.25</v>
      </c>
    </row>
    <row r="1429" spans="1:6">
      <c r="A1429" s="302">
        <v>1401</v>
      </c>
      <c r="B1429" s="771" t="s">
        <v>3359</v>
      </c>
      <c r="C1429" s="199" t="s">
        <v>3360</v>
      </c>
      <c r="D1429" s="280">
        <v>48</v>
      </c>
      <c r="E1429" s="280">
        <v>48</v>
      </c>
      <c r="F1429" s="538">
        <f t="shared" si="30"/>
        <v>16</v>
      </c>
    </row>
    <row r="1430" spans="1:6">
      <c r="A1430" s="302">
        <v>1402</v>
      </c>
      <c r="B1430" s="771" t="s">
        <v>3361</v>
      </c>
      <c r="C1430" s="199" t="s">
        <v>3362</v>
      </c>
      <c r="D1430" s="280">
        <v>30</v>
      </c>
      <c r="E1430" s="280">
        <v>30</v>
      </c>
      <c r="F1430" s="538">
        <f t="shared" si="30"/>
        <v>6.25</v>
      </c>
    </row>
    <row r="1431" spans="1:6">
      <c r="A1431" s="302">
        <v>1403</v>
      </c>
      <c r="B1431" s="771" t="s">
        <v>3363</v>
      </c>
      <c r="C1431" s="199" t="s">
        <v>3364</v>
      </c>
      <c r="D1431" s="280">
        <v>48</v>
      </c>
      <c r="E1431" s="280">
        <v>48</v>
      </c>
      <c r="F1431" s="538">
        <f t="shared" si="30"/>
        <v>16</v>
      </c>
    </row>
    <row r="1432" spans="1:6">
      <c r="A1432" s="302">
        <v>1404</v>
      </c>
      <c r="B1432" s="771" t="s">
        <v>3365</v>
      </c>
      <c r="C1432" s="199" t="s">
        <v>3366</v>
      </c>
      <c r="D1432" s="280">
        <v>30</v>
      </c>
      <c r="E1432" s="280">
        <v>30</v>
      </c>
      <c r="F1432" s="538">
        <f t="shared" si="30"/>
        <v>6.25</v>
      </c>
    </row>
    <row r="1433" spans="1:6">
      <c r="A1433" s="302">
        <v>1405</v>
      </c>
      <c r="B1433" s="771" t="s">
        <v>3367</v>
      </c>
      <c r="C1433" s="199" t="s">
        <v>3368</v>
      </c>
      <c r="D1433" s="280">
        <v>48</v>
      </c>
      <c r="E1433" s="280">
        <v>48</v>
      </c>
      <c r="F1433" s="538">
        <f t="shared" si="30"/>
        <v>16</v>
      </c>
    </row>
    <row r="1434" spans="1:6">
      <c r="A1434" s="302">
        <v>1406</v>
      </c>
      <c r="B1434" s="771" t="s">
        <v>3369</v>
      </c>
      <c r="C1434" s="199" t="s">
        <v>3370</v>
      </c>
      <c r="D1434" s="280">
        <v>30</v>
      </c>
      <c r="E1434" s="280">
        <v>30</v>
      </c>
      <c r="F1434" s="538">
        <f t="shared" si="30"/>
        <v>6.25</v>
      </c>
    </row>
    <row r="1435" spans="1:6">
      <c r="A1435" s="302">
        <v>1407</v>
      </c>
      <c r="B1435" s="771" t="s">
        <v>3371</v>
      </c>
      <c r="C1435" s="199" t="s">
        <v>3372</v>
      </c>
      <c r="D1435" s="280">
        <v>48</v>
      </c>
      <c r="E1435" s="280">
        <v>48</v>
      </c>
      <c r="F1435" s="538">
        <f t="shared" ref="F1435:F1498" si="35">(D1435*E1435)/144</f>
        <v>16</v>
      </c>
    </row>
    <row r="1436" spans="1:6">
      <c r="A1436" s="302">
        <v>1408</v>
      </c>
      <c r="B1436" s="771" t="s">
        <v>3373</v>
      </c>
      <c r="C1436" s="199" t="s">
        <v>3374</v>
      </c>
      <c r="D1436" s="280">
        <v>30</v>
      </c>
      <c r="E1436" s="280">
        <v>30</v>
      </c>
      <c r="F1436" s="538">
        <f t="shared" si="35"/>
        <v>6.25</v>
      </c>
    </row>
    <row r="1437" spans="1:6">
      <c r="A1437" s="302">
        <v>1409</v>
      </c>
      <c r="B1437" s="771" t="s">
        <v>3375</v>
      </c>
      <c r="C1437" s="199" t="s">
        <v>3376</v>
      </c>
      <c r="D1437" s="280">
        <v>48</v>
      </c>
      <c r="E1437" s="280">
        <v>48</v>
      </c>
      <c r="F1437" s="538">
        <f t="shared" si="35"/>
        <v>16</v>
      </c>
    </row>
    <row r="1438" spans="1:6">
      <c r="A1438" s="302">
        <v>1410</v>
      </c>
      <c r="B1438" s="771" t="s">
        <v>3377</v>
      </c>
      <c r="C1438" s="199" t="s">
        <v>3378</v>
      </c>
      <c r="D1438" s="280">
        <v>30</v>
      </c>
      <c r="E1438" s="280">
        <v>30</v>
      </c>
      <c r="F1438" s="538">
        <f t="shared" si="35"/>
        <v>6.25</v>
      </c>
    </row>
    <row r="1439" spans="1:6">
      <c r="A1439" s="302">
        <v>1411</v>
      </c>
      <c r="B1439" s="771" t="s">
        <v>3379</v>
      </c>
      <c r="C1439" s="199" t="s">
        <v>3380</v>
      </c>
      <c r="D1439" s="280">
        <v>48</v>
      </c>
      <c r="E1439" s="280">
        <v>48</v>
      </c>
      <c r="F1439" s="538">
        <f t="shared" si="35"/>
        <v>16</v>
      </c>
    </row>
    <row r="1440" spans="1:6">
      <c r="A1440" s="302">
        <v>1412</v>
      </c>
      <c r="B1440" s="771" t="s">
        <v>3381</v>
      </c>
      <c r="C1440" s="199" t="s">
        <v>3382</v>
      </c>
      <c r="D1440" s="280">
        <v>30</v>
      </c>
      <c r="E1440" s="280">
        <v>30</v>
      </c>
      <c r="F1440" s="538">
        <f t="shared" si="35"/>
        <v>6.25</v>
      </c>
    </row>
    <row r="1441" spans="1:6">
      <c r="A1441" s="302">
        <v>1413</v>
      </c>
      <c r="B1441" s="771" t="s">
        <v>3383</v>
      </c>
      <c r="C1441" s="199" t="s">
        <v>3384</v>
      </c>
      <c r="D1441" s="280">
        <v>48</v>
      </c>
      <c r="E1441" s="280">
        <v>48</v>
      </c>
      <c r="F1441" s="538">
        <f t="shared" si="35"/>
        <v>16</v>
      </c>
    </row>
    <row r="1442" spans="1:6">
      <c r="A1442" s="302">
        <v>1414</v>
      </c>
      <c r="B1442" s="771" t="s">
        <v>3385</v>
      </c>
      <c r="C1442" s="199" t="s">
        <v>3386</v>
      </c>
      <c r="D1442" s="280">
        <v>24</v>
      </c>
      <c r="E1442" s="280">
        <v>24</v>
      </c>
      <c r="F1442" s="538">
        <f t="shared" si="35"/>
        <v>4</v>
      </c>
    </row>
    <row r="1443" spans="1:6">
      <c r="A1443" s="302">
        <v>1415</v>
      </c>
      <c r="B1443" s="771" t="s">
        <v>3387</v>
      </c>
      <c r="C1443" s="199" t="s">
        <v>3388</v>
      </c>
      <c r="D1443" s="280">
        <v>30</v>
      </c>
      <c r="E1443" s="280">
        <v>30</v>
      </c>
      <c r="F1443" s="538">
        <f t="shared" si="35"/>
        <v>6.25</v>
      </c>
    </row>
    <row r="1444" spans="1:6">
      <c r="A1444" s="302">
        <v>1416</v>
      </c>
      <c r="B1444" s="771" t="s">
        <v>3389</v>
      </c>
      <c r="C1444" s="199" t="s">
        <v>3390</v>
      </c>
      <c r="D1444" s="280">
        <v>48</v>
      </c>
      <c r="E1444" s="280">
        <v>48</v>
      </c>
      <c r="F1444" s="538">
        <f t="shared" si="35"/>
        <v>16</v>
      </c>
    </row>
    <row r="1445" spans="1:6">
      <c r="A1445" s="302">
        <v>1417</v>
      </c>
      <c r="B1445" s="771" t="s">
        <v>3391</v>
      </c>
      <c r="C1445" s="199" t="s">
        <v>3392</v>
      </c>
      <c r="D1445" s="280">
        <v>30</v>
      </c>
      <c r="E1445" s="280">
        <v>30</v>
      </c>
      <c r="F1445" s="538">
        <f t="shared" si="35"/>
        <v>6.25</v>
      </c>
    </row>
    <row r="1446" spans="1:6">
      <c r="A1446" s="302">
        <v>1418</v>
      </c>
      <c r="B1446" s="771" t="s">
        <v>3393</v>
      </c>
      <c r="C1446" s="199" t="s">
        <v>3394</v>
      </c>
      <c r="D1446" s="280">
        <v>48</v>
      </c>
      <c r="E1446" s="280">
        <v>48</v>
      </c>
      <c r="F1446" s="538">
        <f t="shared" si="35"/>
        <v>16</v>
      </c>
    </row>
    <row r="1447" spans="1:6">
      <c r="A1447" s="302">
        <v>1419</v>
      </c>
      <c r="B1447" s="771" t="s">
        <v>522</v>
      </c>
      <c r="C1447" s="199" t="s">
        <v>3395</v>
      </c>
      <c r="D1447" s="280">
        <v>30</v>
      </c>
      <c r="E1447" s="280">
        <v>30</v>
      </c>
      <c r="F1447" s="538">
        <f t="shared" si="35"/>
        <v>6.25</v>
      </c>
    </row>
    <row r="1448" spans="1:6">
      <c r="A1448" s="302">
        <v>1420</v>
      </c>
      <c r="B1448" s="771" t="s">
        <v>523</v>
      </c>
      <c r="C1448" s="199" t="s">
        <v>3396</v>
      </c>
      <c r="D1448" s="280">
        <v>48</v>
      </c>
      <c r="E1448" s="280">
        <v>48</v>
      </c>
      <c r="F1448" s="538">
        <f t="shared" si="35"/>
        <v>16</v>
      </c>
    </row>
    <row r="1449" spans="1:6">
      <c r="A1449" s="302">
        <v>1421</v>
      </c>
      <c r="B1449" s="771" t="s">
        <v>3397</v>
      </c>
      <c r="C1449" s="199" t="s">
        <v>3398</v>
      </c>
      <c r="D1449" s="280">
        <v>30</v>
      </c>
      <c r="E1449" s="280">
        <v>30</v>
      </c>
      <c r="F1449" s="538">
        <f t="shared" si="35"/>
        <v>6.25</v>
      </c>
    </row>
    <row r="1450" spans="1:6">
      <c r="A1450" s="302">
        <v>1422</v>
      </c>
      <c r="B1450" s="771" t="s">
        <v>524</v>
      </c>
      <c r="C1450" s="199" t="s">
        <v>3399</v>
      </c>
      <c r="D1450" s="280">
        <v>48</v>
      </c>
      <c r="E1450" s="280">
        <v>48</v>
      </c>
      <c r="F1450" s="538">
        <f t="shared" si="35"/>
        <v>16</v>
      </c>
    </row>
    <row r="1451" spans="1:6">
      <c r="A1451" s="302">
        <v>1423</v>
      </c>
      <c r="B1451" s="771" t="s">
        <v>3400</v>
      </c>
      <c r="C1451" s="199" t="s">
        <v>3401</v>
      </c>
      <c r="D1451" s="280">
        <v>30</v>
      </c>
      <c r="E1451" s="280">
        <v>30</v>
      </c>
      <c r="F1451" s="538">
        <f t="shared" si="35"/>
        <v>6.25</v>
      </c>
    </row>
    <row r="1452" spans="1:6">
      <c r="A1452" s="302">
        <v>1424</v>
      </c>
      <c r="B1452" s="771" t="s">
        <v>3402</v>
      </c>
      <c r="C1452" s="199" t="s">
        <v>3403</v>
      </c>
      <c r="D1452" s="280">
        <v>48</v>
      </c>
      <c r="E1452" s="280">
        <v>48</v>
      </c>
      <c r="F1452" s="538">
        <f t="shared" si="35"/>
        <v>16</v>
      </c>
    </row>
    <row r="1453" spans="1:6">
      <c r="A1453" s="302">
        <v>1425</v>
      </c>
      <c r="B1453" s="771" t="s">
        <v>3404</v>
      </c>
      <c r="C1453" s="199" t="s">
        <v>3405</v>
      </c>
      <c r="D1453" s="280">
        <v>30</v>
      </c>
      <c r="E1453" s="280">
        <v>30</v>
      </c>
      <c r="F1453" s="538">
        <f t="shared" si="35"/>
        <v>6.25</v>
      </c>
    </row>
    <row r="1454" spans="1:6">
      <c r="A1454" s="302">
        <v>1426</v>
      </c>
      <c r="B1454" s="771" t="s">
        <v>3406</v>
      </c>
      <c r="C1454" s="199" t="s">
        <v>3407</v>
      </c>
      <c r="D1454" s="280">
        <v>48</v>
      </c>
      <c r="E1454" s="280">
        <v>48</v>
      </c>
      <c r="F1454" s="538">
        <f t="shared" si="35"/>
        <v>16</v>
      </c>
    </row>
    <row r="1455" spans="1:6">
      <c r="A1455" s="302">
        <v>1427</v>
      </c>
      <c r="B1455" s="771" t="s">
        <v>3408</v>
      </c>
      <c r="C1455" s="199" t="s">
        <v>3409</v>
      </c>
      <c r="D1455" s="280">
        <v>30</v>
      </c>
      <c r="E1455" s="280">
        <v>30</v>
      </c>
      <c r="F1455" s="538">
        <f t="shared" si="35"/>
        <v>6.25</v>
      </c>
    </row>
    <row r="1456" spans="1:6">
      <c r="A1456" s="302">
        <v>1428</v>
      </c>
      <c r="B1456" s="771" t="s">
        <v>3410</v>
      </c>
      <c r="C1456" s="199" t="s">
        <v>3411</v>
      </c>
      <c r="D1456" s="280">
        <v>48</v>
      </c>
      <c r="E1456" s="280">
        <v>48</v>
      </c>
      <c r="F1456" s="538">
        <f t="shared" si="35"/>
        <v>16</v>
      </c>
    </row>
    <row r="1457" spans="1:6">
      <c r="A1457" s="302">
        <v>1429</v>
      </c>
      <c r="B1457" s="771" t="s">
        <v>3412</v>
      </c>
      <c r="C1457" s="199" t="s">
        <v>3413</v>
      </c>
      <c r="D1457" s="280">
        <v>30</v>
      </c>
      <c r="E1457" s="280">
        <v>30</v>
      </c>
      <c r="F1457" s="538">
        <f t="shared" si="35"/>
        <v>6.25</v>
      </c>
    </row>
    <row r="1458" spans="1:6">
      <c r="A1458" s="302">
        <v>1430</v>
      </c>
      <c r="B1458" s="771" t="s">
        <v>3414</v>
      </c>
      <c r="C1458" s="199" t="s">
        <v>3415</v>
      </c>
      <c r="D1458" s="280">
        <v>48</v>
      </c>
      <c r="E1458" s="280">
        <v>48</v>
      </c>
      <c r="F1458" s="538">
        <f t="shared" si="35"/>
        <v>16</v>
      </c>
    </row>
    <row r="1459" spans="1:6">
      <c r="A1459" s="302">
        <v>1431</v>
      </c>
      <c r="B1459" s="771" t="s">
        <v>3416</v>
      </c>
      <c r="C1459" s="199" t="s">
        <v>3417</v>
      </c>
      <c r="D1459" s="280">
        <v>30</v>
      </c>
      <c r="E1459" s="280">
        <v>30</v>
      </c>
      <c r="F1459" s="538">
        <f t="shared" si="35"/>
        <v>6.25</v>
      </c>
    </row>
    <row r="1460" spans="1:6">
      <c r="A1460" s="302">
        <v>1432</v>
      </c>
      <c r="B1460" s="771" t="s">
        <v>525</v>
      </c>
      <c r="C1460" s="199" t="s">
        <v>3418</v>
      </c>
      <c r="D1460" s="280">
        <v>48</v>
      </c>
      <c r="E1460" s="280">
        <v>48</v>
      </c>
      <c r="F1460" s="538">
        <f t="shared" si="35"/>
        <v>16</v>
      </c>
    </row>
    <row r="1461" spans="1:6">
      <c r="A1461" s="302">
        <v>1433</v>
      </c>
      <c r="B1461" s="771" t="s">
        <v>3419</v>
      </c>
      <c r="C1461" s="199" t="s">
        <v>3420</v>
      </c>
      <c r="D1461" s="280">
        <v>30</v>
      </c>
      <c r="E1461" s="280">
        <v>30</v>
      </c>
      <c r="F1461" s="538">
        <f t="shared" si="35"/>
        <v>6.25</v>
      </c>
    </row>
    <row r="1462" spans="1:6">
      <c r="A1462" s="302">
        <v>1434</v>
      </c>
      <c r="B1462" s="771" t="s">
        <v>3421</v>
      </c>
      <c r="C1462" s="199" t="s">
        <v>3422</v>
      </c>
      <c r="D1462" s="280">
        <v>48</v>
      </c>
      <c r="E1462" s="280">
        <v>48</v>
      </c>
      <c r="F1462" s="538">
        <f t="shared" si="35"/>
        <v>16</v>
      </c>
    </row>
    <row r="1463" spans="1:6">
      <c r="A1463" s="302">
        <v>1435</v>
      </c>
      <c r="B1463" s="771" t="s">
        <v>3423</v>
      </c>
      <c r="C1463" s="199" t="s">
        <v>3424</v>
      </c>
      <c r="D1463" s="280">
        <v>30</v>
      </c>
      <c r="E1463" s="280">
        <v>30</v>
      </c>
      <c r="F1463" s="538">
        <f t="shared" si="35"/>
        <v>6.25</v>
      </c>
    </row>
    <row r="1464" spans="1:6">
      <c r="A1464" s="302">
        <v>1436</v>
      </c>
      <c r="B1464" s="771" t="s">
        <v>3425</v>
      </c>
      <c r="C1464" s="199" t="s">
        <v>3426</v>
      </c>
      <c r="D1464" s="280">
        <v>36</v>
      </c>
      <c r="E1464" s="280">
        <v>36</v>
      </c>
      <c r="F1464" s="538">
        <f t="shared" si="35"/>
        <v>9</v>
      </c>
    </row>
    <row r="1465" spans="1:6">
      <c r="A1465" s="302">
        <v>1437</v>
      </c>
      <c r="B1465" s="771" t="s">
        <v>3427</v>
      </c>
      <c r="C1465" s="199" t="s">
        <v>3428</v>
      </c>
      <c r="D1465" s="280">
        <v>48</v>
      </c>
      <c r="E1465" s="280">
        <v>48</v>
      </c>
      <c r="F1465" s="538">
        <f t="shared" si="35"/>
        <v>16</v>
      </c>
    </row>
    <row r="1466" spans="1:6">
      <c r="A1466" s="302">
        <v>1438</v>
      </c>
      <c r="B1466" s="771" t="s">
        <v>3429</v>
      </c>
      <c r="C1466" s="199" t="s">
        <v>3430</v>
      </c>
      <c r="D1466" s="280">
        <v>30</v>
      </c>
      <c r="E1466" s="280">
        <v>30</v>
      </c>
      <c r="F1466" s="538">
        <f t="shared" si="35"/>
        <v>6.25</v>
      </c>
    </row>
    <row r="1467" spans="1:6">
      <c r="A1467" s="302">
        <v>1439</v>
      </c>
      <c r="B1467" s="771" t="s">
        <v>3431</v>
      </c>
      <c r="C1467" s="199" t="s">
        <v>3432</v>
      </c>
      <c r="D1467" s="280">
        <v>48</v>
      </c>
      <c r="E1467" s="280">
        <v>48</v>
      </c>
      <c r="F1467" s="538">
        <f t="shared" si="35"/>
        <v>16</v>
      </c>
    </row>
    <row r="1468" spans="1:6">
      <c r="A1468" s="302">
        <v>1440</v>
      </c>
      <c r="B1468" s="771" t="s">
        <v>3433</v>
      </c>
      <c r="C1468" s="199" t="s">
        <v>3434</v>
      </c>
      <c r="D1468" s="280">
        <v>36</v>
      </c>
      <c r="E1468" s="280">
        <v>36</v>
      </c>
      <c r="F1468" s="538">
        <f t="shared" si="35"/>
        <v>9</v>
      </c>
    </row>
    <row r="1469" spans="1:6">
      <c r="A1469" s="302">
        <v>1441</v>
      </c>
      <c r="B1469" s="771" t="s">
        <v>3435</v>
      </c>
      <c r="C1469" s="199" t="s">
        <v>3436</v>
      </c>
      <c r="D1469" s="280">
        <v>48</v>
      </c>
      <c r="E1469" s="280">
        <v>48</v>
      </c>
      <c r="F1469" s="538">
        <f t="shared" si="35"/>
        <v>16</v>
      </c>
    </row>
    <row r="1470" spans="1:6">
      <c r="A1470" s="302">
        <v>1442</v>
      </c>
      <c r="B1470" s="771" t="s">
        <v>3437</v>
      </c>
      <c r="C1470" s="199" t="s">
        <v>3438</v>
      </c>
      <c r="D1470" s="280">
        <v>30</v>
      </c>
      <c r="E1470" s="280">
        <v>18</v>
      </c>
      <c r="F1470" s="538">
        <f t="shared" si="35"/>
        <v>3.75</v>
      </c>
    </row>
    <row r="1471" spans="1:6">
      <c r="A1471" s="302">
        <v>1443</v>
      </c>
      <c r="B1471" s="771" t="s">
        <v>3439</v>
      </c>
      <c r="C1471" s="199" t="s">
        <v>3440</v>
      </c>
      <c r="D1471" s="280">
        <v>36</v>
      </c>
      <c r="E1471" s="280">
        <v>36</v>
      </c>
      <c r="F1471" s="538">
        <f t="shared" si="35"/>
        <v>9</v>
      </c>
    </row>
    <row r="1472" spans="1:6">
      <c r="A1472" s="302">
        <v>1444</v>
      </c>
      <c r="B1472" s="771" t="s">
        <v>3441</v>
      </c>
      <c r="C1472" s="199" t="s">
        <v>3442</v>
      </c>
      <c r="D1472" s="280">
        <v>48</v>
      </c>
      <c r="E1472" s="280">
        <v>48</v>
      </c>
      <c r="F1472" s="538">
        <f t="shared" si="35"/>
        <v>16</v>
      </c>
    </row>
    <row r="1473" spans="1:6">
      <c r="A1473" s="302">
        <v>1445</v>
      </c>
      <c r="B1473" s="771" t="s">
        <v>446</v>
      </c>
      <c r="C1473" s="199" t="s">
        <v>3443</v>
      </c>
      <c r="D1473" s="280">
        <v>30</v>
      </c>
      <c r="E1473" s="280">
        <v>30</v>
      </c>
      <c r="F1473" s="538">
        <f t="shared" si="35"/>
        <v>6.25</v>
      </c>
    </row>
    <row r="1474" spans="1:6">
      <c r="A1474" s="302">
        <v>1446</v>
      </c>
      <c r="B1474" s="771" t="s">
        <v>3444</v>
      </c>
      <c r="C1474" s="199" t="s">
        <v>3445</v>
      </c>
      <c r="D1474" s="280">
        <v>24</v>
      </c>
      <c r="E1474" s="280">
        <v>18</v>
      </c>
      <c r="F1474" s="538">
        <f t="shared" si="35"/>
        <v>3</v>
      </c>
    </row>
    <row r="1475" spans="1:6">
      <c r="A1475" s="302">
        <v>1447</v>
      </c>
      <c r="B1475" s="771" t="s">
        <v>3446</v>
      </c>
      <c r="C1475" s="199" t="s">
        <v>3447</v>
      </c>
      <c r="D1475" s="280">
        <v>36</v>
      </c>
      <c r="E1475" s="280">
        <v>24</v>
      </c>
      <c r="F1475" s="538">
        <f t="shared" si="35"/>
        <v>6</v>
      </c>
    </row>
    <row r="1476" spans="1:6">
      <c r="A1476" s="302">
        <v>1448</v>
      </c>
      <c r="B1476" s="771" t="s">
        <v>3448</v>
      </c>
      <c r="C1476" s="199" t="s">
        <v>3449</v>
      </c>
      <c r="D1476" s="280">
        <v>30</v>
      </c>
      <c r="E1476" s="280">
        <v>30</v>
      </c>
      <c r="F1476" s="538">
        <f t="shared" si="35"/>
        <v>6.25</v>
      </c>
    </row>
    <row r="1477" spans="1:6">
      <c r="A1477" s="302">
        <v>1449</v>
      </c>
      <c r="B1477" s="771" t="s">
        <v>3450</v>
      </c>
      <c r="C1477" s="199" t="s">
        <v>3451</v>
      </c>
      <c r="D1477" s="280">
        <v>36</v>
      </c>
      <c r="E1477" s="280">
        <v>36</v>
      </c>
      <c r="F1477" s="538">
        <f t="shared" si="35"/>
        <v>9</v>
      </c>
    </row>
    <row r="1478" spans="1:6">
      <c r="A1478" s="302">
        <v>1450</v>
      </c>
      <c r="B1478" s="771" t="s">
        <v>3452</v>
      </c>
      <c r="C1478" s="199" t="s">
        <v>3453</v>
      </c>
      <c r="D1478" s="280">
        <v>30</v>
      </c>
      <c r="E1478" s="280">
        <v>30</v>
      </c>
      <c r="F1478" s="538">
        <f t="shared" si="35"/>
        <v>6.25</v>
      </c>
    </row>
    <row r="1479" spans="1:6">
      <c r="A1479" s="302">
        <v>1451</v>
      </c>
      <c r="B1479" s="771" t="s">
        <v>3454</v>
      </c>
      <c r="C1479" s="199" t="s">
        <v>3455</v>
      </c>
      <c r="D1479" s="280">
        <v>36</v>
      </c>
      <c r="E1479" s="280">
        <v>36</v>
      </c>
      <c r="F1479" s="538">
        <f t="shared" si="35"/>
        <v>9</v>
      </c>
    </row>
    <row r="1480" spans="1:6">
      <c r="A1480" s="302">
        <v>1452</v>
      </c>
      <c r="B1480" s="771" t="s">
        <v>3456</v>
      </c>
      <c r="C1480" s="199" t="s">
        <v>3457</v>
      </c>
      <c r="D1480" s="280">
        <v>30</v>
      </c>
      <c r="E1480" s="280">
        <v>30</v>
      </c>
      <c r="F1480" s="538">
        <f t="shared" si="35"/>
        <v>6.25</v>
      </c>
    </row>
    <row r="1481" spans="1:6">
      <c r="A1481" s="302">
        <v>1453</v>
      </c>
      <c r="B1481" s="771" t="s">
        <v>3458</v>
      </c>
      <c r="C1481" s="199" t="s">
        <v>3459</v>
      </c>
      <c r="D1481" s="280">
        <v>48</v>
      </c>
      <c r="E1481" s="280">
        <v>48</v>
      </c>
      <c r="F1481" s="538">
        <f t="shared" si="35"/>
        <v>16</v>
      </c>
    </row>
    <row r="1482" spans="1:6">
      <c r="A1482" s="302">
        <v>1454</v>
      </c>
      <c r="B1482" s="771" t="s">
        <v>526</v>
      </c>
      <c r="C1482" s="199" t="s">
        <v>3460</v>
      </c>
      <c r="D1482" s="280">
        <v>42</v>
      </c>
      <c r="E1482" s="280">
        <v>36</v>
      </c>
      <c r="F1482" s="538">
        <f t="shared" si="35"/>
        <v>10.5</v>
      </c>
    </row>
    <row r="1483" spans="1:6">
      <c r="A1483" s="302">
        <v>1455</v>
      </c>
      <c r="B1483" s="771" t="s">
        <v>3461</v>
      </c>
      <c r="C1483" s="199" t="s">
        <v>3462</v>
      </c>
      <c r="D1483" s="280">
        <v>36</v>
      </c>
      <c r="E1483" s="280">
        <v>30</v>
      </c>
      <c r="F1483" s="538">
        <f t="shared" si="35"/>
        <v>7.5</v>
      </c>
    </row>
    <row r="1484" spans="1:6">
      <c r="A1484" s="302">
        <v>1456</v>
      </c>
      <c r="B1484" s="771" t="s">
        <v>3463</v>
      </c>
      <c r="C1484" s="199" t="s">
        <v>3464</v>
      </c>
      <c r="D1484" s="280">
        <v>42</v>
      </c>
      <c r="E1484" s="280">
        <v>36</v>
      </c>
      <c r="F1484" s="538">
        <f t="shared" si="35"/>
        <v>10.5</v>
      </c>
    </row>
    <row r="1485" spans="1:6">
      <c r="A1485" s="302">
        <v>1457</v>
      </c>
      <c r="B1485" s="771" t="s">
        <v>3465</v>
      </c>
      <c r="C1485" s="199" t="s">
        <v>3466</v>
      </c>
      <c r="D1485" s="280">
        <v>48</v>
      </c>
      <c r="E1485" s="280">
        <v>24</v>
      </c>
      <c r="F1485" s="538">
        <f t="shared" si="35"/>
        <v>8</v>
      </c>
    </row>
    <row r="1486" spans="1:6">
      <c r="A1486" s="302">
        <v>1458</v>
      </c>
      <c r="B1486" s="771" t="s">
        <v>3467</v>
      </c>
      <c r="C1486" s="199" t="s">
        <v>3468</v>
      </c>
      <c r="D1486" s="280">
        <v>36</v>
      </c>
      <c r="E1486" s="280">
        <v>36</v>
      </c>
      <c r="F1486" s="538">
        <f t="shared" si="35"/>
        <v>9</v>
      </c>
    </row>
    <row r="1487" spans="1:6">
      <c r="A1487" s="302">
        <v>1459</v>
      </c>
      <c r="B1487" s="771" t="s">
        <v>3469</v>
      </c>
      <c r="C1487" s="199" t="s">
        <v>3470</v>
      </c>
      <c r="D1487" s="280">
        <v>30</v>
      </c>
      <c r="E1487" s="280">
        <v>24</v>
      </c>
      <c r="F1487" s="538">
        <f t="shared" si="35"/>
        <v>5</v>
      </c>
    </row>
    <row r="1488" spans="1:6">
      <c r="A1488" s="302">
        <v>1460</v>
      </c>
      <c r="B1488" s="771" t="s">
        <v>3471</v>
      </c>
      <c r="C1488" s="199" t="s">
        <v>3472</v>
      </c>
      <c r="D1488" s="280">
        <v>36</v>
      </c>
      <c r="E1488" s="280">
        <v>30</v>
      </c>
      <c r="F1488" s="538">
        <f t="shared" si="35"/>
        <v>7.5</v>
      </c>
    </row>
    <row r="1489" spans="1:6">
      <c r="A1489" s="302">
        <v>1461</v>
      </c>
      <c r="B1489" s="771" t="s">
        <v>3473</v>
      </c>
      <c r="C1489" s="199" t="s">
        <v>3474</v>
      </c>
      <c r="D1489" s="280">
        <v>30</v>
      </c>
      <c r="E1489" s="280">
        <v>30</v>
      </c>
      <c r="F1489" s="538">
        <f t="shared" si="35"/>
        <v>6.25</v>
      </c>
    </row>
    <row r="1490" spans="1:6">
      <c r="A1490" s="302">
        <v>1462</v>
      </c>
      <c r="B1490" s="771" t="s">
        <v>3475</v>
      </c>
      <c r="C1490" s="199" t="s">
        <v>3476</v>
      </c>
      <c r="D1490" s="280">
        <v>48</v>
      </c>
      <c r="E1490" s="280">
        <v>48</v>
      </c>
      <c r="F1490" s="538">
        <f t="shared" si="35"/>
        <v>16</v>
      </c>
    </row>
    <row r="1491" spans="1:6">
      <c r="A1491" s="302">
        <v>1463</v>
      </c>
      <c r="B1491" s="771" t="s">
        <v>3477</v>
      </c>
      <c r="C1491" s="199" t="s">
        <v>3478</v>
      </c>
      <c r="D1491" s="280">
        <v>30</v>
      </c>
      <c r="E1491" s="280">
        <v>30</v>
      </c>
      <c r="F1491" s="538">
        <f t="shared" si="35"/>
        <v>6.25</v>
      </c>
    </row>
    <row r="1492" spans="1:6">
      <c r="A1492" s="302">
        <v>1464</v>
      </c>
      <c r="B1492" s="771" t="s">
        <v>3479</v>
      </c>
      <c r="C1492" s="199" t="s">
        <v>3480</v>
      </c>
      <c r="D1492" s="280">
        <v>48</v>
      </c>
      <c r="E1492" s="280">
        <v>48</v>
      </c>
      <c r="F1492" s="538">
        <f t="shared" si="35"/>
        <v>16</v>
      </c>
    </row>
    <row r="1493" spans="1:6">
      <c r="A1493" s="302">
        <v>1465</v>
      </c>
      <c r="B1493" s="771" t="s">
        <v>3481</v>
      </c>
      <c r="C1493" s="199" t="s">
        <v>3482</v>
      </c>
      <c r="D1493" s="280">
        <v>30</v>
      </c>
      <c r="E1493" s="280">
        <v>30</v>
      </c>
      <c r="F1493" s="538">
        <f t="shared" si="35"/>
        <v>6.25</v>
      </c>
    </row>
    <row r="1494" spans="1:6">
      <c r="A1494" s="302">
        <v>1466</v>
      </c>
      <c r="B1494" s="771" t="s">
        <v>3483</v>
      </c>
      <c r="C1494" s="199" t="s">
        <v>3484</v>
      </c>
      <c r="D1494" s="280">
        <v>48</v>
      </c>
      <c r="E1494" s="280">
        <v>48</v>
      </c>
      <c r="F1494" s="538">
        <f t="shared" si="35"/>
        <v>16</v>
      </c>
    </row>
    <row r="1495" spans="1:6">
      <c r="A1495" s="302">
        <v>1467</v>
      </c>
      <c r="B1495" s="771" t="s">
        <v>3485</v>
      </c>
      <c r="C1495" s="199" t="s">
        <v>3486</v>
      </c>
      <c r="D1495" s="280">
        <v>30</v>
      </c>
      <c r="E1495" s="280">
        <v>30</v>
      </c>
      <c r="F1495" s="538">
        <f t="shared" si="35"/>
        <v>6.25</v>
      </c>
    </row>
    <row r="1496" spans="1:6">
      <c r="A1496" s="302">
        <v>1468</v>
      </c>
      <c r="B1496" s="771" t="s">
        <v>447</v>
      </c>
      <c r="C1496" s="199" t="s">
        <v>3487</v>
      </c>
      <c r="D1496" s="280">
        <v>24</v>
      </c>
      <c r="E1496" s="280">
        <v>30</v>
      </c>
      <c r="F1496" s="538">
        <f t="shared" si="35"/>
        <v>5</v>
      </c>
    </row>
    <row r="1497" spans="1:6">
      <c r="A1497" s="302">
        <v>1469</v>
      </c>
      <c r="B1497" s="771" t="s">
        <v>527</v>
      </c>
      <c r="C1497" s="199" t="s">
        <v>3488</v>
      </c>
      <c r="D1497" s="280">
        <v>48</v>
      </c>
      <c r="E1497" s="280">
        <v>48</v>
      </c>
      <c r="F1497" s="538">
        <f t="shared" si="35"/>
        <v>16</v>
      </c>
    </row>
    <row r="1498" spans="1:6">
      <c r="A1498" s="302">
        <v>1470</v>
      </c>
      <c r="B1498" s="771" t="s">
        <v>528</v>
      </c>
      <c r="C1498" s="199" t="s">
        <v>3488</v>
      </c>
      <c r="D1498" s="280">
        <v>54</v>
      </c>
      <c r="E1498" s="280">
        <v>12</v>
      </c>
      <c r="F1498" s="538">
        <f t="shared" si="35"/>
        <v>4.5</v>
      </c>
    </row>
    <row r="1499" spans="1:6">
      <c r="A1499" s="302">
        <v>1471</v>
      </c>
      <c r="B1499" s="771" t="s">
        <v>448</v>
      </c>
      <c r="C1499" s="199" t="s">
        <v>3489</v>
      </c>
      <c r="D1499" s="280">
        <v>24</v>
      </c>
      <c r="E1499" s="280">
        <v>30</v>
      </c>
      <c r="F1499" s="538">
        <f t="shared" ref="F1499" si="36">(D1499*E1499)/144</f>
        <v>5</v>
      </c>
    </row>
    <row r="1500" spans="1:6">
      <c r="A1500" s="302"/>
      <c r="B1500" s="771"/>
      <c r="C1500" s="199"/>
      <c r="D1500" s="280"/>
      <c r="E1500" s="280"/>
      <c r="F1500" s="539"/>
    </row>
    <row r="1501" spans="1:6" ht="23.25">
      <c r="A1501" s="202"/>
      <c r="B1501" s="938" t="s">
        <v>3490</v>
      </c>
      <c r="C1501" s="938"/>
      <c r="D1501" s="938"/>
      <c r="E1501" s="938"/>
      <c r="F1501" s="939"/>
    </row>
    <row r="1502" spans="1:6">
      <c r="A1502" s="302"/>
      <c r="B1502" s="771"/>
      <c r="C1502" s="199"/>
      <c r="D1502" s="280"/>
      <c r="E1502" s="280"/>
      <c r="F1502" s="539"/>
    </row>
    <row r="1503" spans="1:6">
      <c r="A1503" s="302">
        <v>1472</v>
      </c>
      <c r="B1503" s="771" t="s">
        <v>449</v>
      </c>
      <c r="C1503" s="199" t="s">
        <v>3491</v>
      </c>
      <c r="D1503" s="280">
        <v>24</v>
      </c>
      <c r="E1503" s="280">
        <v>24</v>
      </c>
      <c r="F1503" s="539">
        <f>(D1503*E1503)/144</f>
        <v>4</v>
      </c>
    </row>
    <row r="1504" spans="1:6">
      <c r="A1504" s="302">
        <v>1473</v>
      </c>
      <c r="B1504" s="771" t="s">
        <v>3492</v>
      </c>
      <c r="C1504" s="199" t="s">
        <v>3493</v>
      </c>
      <c r="D1504" s="280">
        <v>30</v>
      </c>
      <c r="E1504" s="280">
        <v>24</v>
      </c>
      <c r="F1504" s="539">
        <f t="shared" ref="F1504:F1567" si="37">(D1504*E1504)/144</f>
        <v>5</v>
      </c>
    </row>
    <row r="1505" spans="1:6">
      <c r="A1505" s="302">
        <v>1474</v>
      </c>
      <c r="B1505" s="771" t="s">
        <v>450</v>
      </c>
      <c r="C1505" s="199" t="s">
        <v>3494</v>
      </c>
      <c r="D1505" s="280">
        <v>36</v>
      </c>
      <c r="E1505" s="280">
        <v>36</v>
      </c>
      <c r="F1505" s="539">
        <f t="shared" si="37"/>
        <v>9</v>
      </c>
    </row>
    <row r="1506" spans="1:6">
      <c r="A1506" s="302">
        <v>1475</v>
      </c>
      <c r="B1506" s="771" t="s">
        <v>3495</v>
      </c>
      <c r="C1506" s="199" t="s">
        <v>3496</v>
      </c>
      <c r="D1506" s="280">
        <v>45</v>
      </c>
      <c r="E1506" s="280">
        <v>36</v>
      </c>
      <c r="F1506" s="539">
        <f t="shared" si="37"/>
        <v>11.25</v>
      </c>
    </row>
    <row r="1507" spans="1:6">
      <c r="A1507" s="302">
        <v>1476</v>
      </c>
      <c r="B1507" s="771" t="s">
        <v>3497</v>
      </c>
      <c r="C1507" s="199" t="s">
        <v>3498</v>
      </c>
      <c r="D1507" s="280">
        <v>24</v>
      </c>
      <c r="E1507" s="280">
        <v>24</v>
      </c>
      <c r="F1507" s="539">
        <f t="shared" si="37"/>
        <v>4</v>
      </c>
    </row>
    <row r="1508" spans="1:6">
      <c r="A1508" s="302">
        <v>1477</v>
      </c>
      <c r="B1508" s="771" t="s">
        <v>3499</v>
      </c>
      <c r="C1508" s="199" t="s">
        <v>3500</v>
      </c>
      <c r="D1508" s="280">
        <v>30</v>
      </c>
      <c r="E1508" s="280">
        <v>24</v>
      </c>
      <c r="F1508" s="539">
        <f t="shared" si="37"/>
        <v>5</v>
      </c>
    </row>
    <row r="1509" spans="1:6">
      <c r="A1509" s="302">
        <v>1478</v>
      </c>
      <c r="B1509" s="771" t="s">
        <v>3501</v>
      </c>
      <c r="C1509" s="199" t="s">
        <v>3502</v>
      </c>
      <c r="D1509" s="280">
        <v>36</v>
      </c>
      <c r="E1509" s="280">
        <v>36</v>
      </c>
      <c r="F1509" s="539">
        <f t="shared" si="37"/>
        <v>9</v>
      </c>
    </row>
    <row r="1510" spans="1:6">
      <c r="A1510" s="302">
        <v>1479</v>
      </c>
      <c r="B1510" s="771" t="s">
        <v>3503</v>
      </c>
      <c r="C1510" s="199" t="s">
        <v>3504</v>
      </c>
      <c r="D1510" s="280">
        <v>45</v>
      </c>
      <c r="E1510" s="280">
        <v>36</v>
      </c>
      <c r="F1510" s="539">
        <f t="shared" si="37"/>
        <v>11.25</v>
      </c>
    </row>
    <row r="1511" spans="1:6">
      <c r="A1511" s="302">
        <v>1480</v>
      </c>
      <c r="B1511" s="771" t="s">
        <v>3505</v>
      </c>
      <c r="C1511" s="199" t="s">
        <v>3506</v>
      </c>
      <c r="D1511" s="280">
        <v>24</v>
      </c>
      <c r="E1511" s="280">
        <v>24</v>
      </c>
      <c r="F1511" s="539">
        <f t="shared" si="37"/>
        <v>4</v>
      </c>
    </row>
    <row r="1512" spans="1:6">
      <c r="A1512" s="302">
        <v>1481</v>
      </c>
      <c r="B1512" s="771" t="s">
        <v>3507</v>
      </c>
      <c r="C1512" s="199" t="s">
        <v>3508</v>
      </c>
      <c r="D1512" s="280">
        <v>30</v>
      </c>
      <c r="E1512" s="280">
        <v>24</v>
      </c>
      <c r="F1512" s="539">
        <f t="shared" si="37"/>
        <v>5</v>
      </c>
    </row>
    <row r="1513" spans="1:6">
      <c r="A1513" s="302">
        <v>1482</v>
      </c>
      <c r="B1513" s="771" t="s">
        <v>3509</v>
      </c>
      <c r="C1513" s="199" t="s">
        <v>3510</v>
      </c>
      <c r="D1513" s="280">
        <v>36</v>
      </c>
      <c r="E1513" s="280">
        <v>36</v>
      </c>
      <c r="F1513" s="539">
        <f t="shared" si="37"/>
        <v>9</v>
      </c>
    </row>
    <row r="1514" spans="1:6">
      <c r="A1514" s="302">
        <v>1483</v>
      </c>
      <c r="B1514" s="771" t="s">
        <v>3511</v>
      </c>
      <c r="C1514" s="199" t="s">
        <v>3512</v>
      </c>
      <c r="D1514" s="280">
        <v>45</v>
      </c>
      <c r="E1514" s="280">
        <v>36</v>
      </c>
      <c r="F1514" s="539">
        <f t="shared" si="37"/>
        <v>11.25</v>
      </c>
    </row>
    <row r="1515" spans="1:6">
      <c r="A1515" s="302">
        <v>1484</v>
      </c>
      <c r="B1515" s="771" t="s">
        <v>451</v>
      </c>
      <c r="C1515" s="199" t="s">
        <v>3513</v>
      </c>
      <c r="D1515" s="280">
        <v>24</v>
      </c>
      <c r="E1515" s="280">
        <v>24</v>
      </c>
      <c r="F1515" s="539">
        <f t="shared" si="37"/>
        <v>4</v>
      </c>
    </row>
    <row r="1516" spans="1:6">
      <c r="A1516" s="302">
        <v>1485</v>
      </c>
      <c r="B1516" s="771" t="s">
        <v>3514</v>
      </c>
      <c r="C1516" s="199" t="s">
        <v>3515</v>
      </c>
      <c r="D1516" s="280">
        <v>30</v>
      </c>
      <c r="E1516" s="280">
        <v>24</v>
      </c>
      <c r="F1516" s="539">
        <f t="shared" si="37"/>
        <v>5</v>
      </c>
    </row>
    <row r="1517" spans="1:6">
      <c r="A1517" s="302">
        <v>1486</v>
      </c>
      <c r="B1517" s="771" t="s">
        <v>452</v>
      </c>
      <c r="C1517" s="199" t="s">
        <v>3516</v>
      </c>
      <c r="D1517" s="280">
        <v>36</v>
      </c>
      <c r="E1517" s="280">
        <v>36</v>
      </c>
      <c r="F1517" s="539">
        <f t="shared" si="37"/>
        <v>9</v>
      </c>
    </row>
    <row r="1518" spans="1:6">
      <c r="A1518" s="302">
        <v>1487</v>
      </c>
      <c r="B1518" s="771" t="s">
        <v>3517</v>
      </c>
      <c r="C1518" s="199" t="s">
        <v>3518</v>
      </c>
      <c r="D1518" s="280">
        <v>45</v>
      </c>
      <c r="E1518" s="280">
        <v>36</v>
      </c>
      <c r="F1518" s="539">
        <f t="shared" si="37"/>
        <v>11.25</v>
      </c>
    </row>
    <row r="1519" spans="1:6">
      <c r="A1519" s="302">
        <v>1488</v>
      </c>
      <c r="B1519" s="771" t="s">
        <v>453</v>
      </c>
      <c r="C1519" s="199" t="s">
        <v>3519</v>
      </c>
      <c r="D1519" s="280">
        <v>24</v>
      </c>
      <c r="E1519" s="280">
        <v>24</v>
      </c>
      <c r="F1519" s="539">
        <f t="shared" si="37"/>
        <v>4</v>
      </c>
    </row>
    <row r="1520" spans="1:6">
      <c r="A1520" s="302">
        <v>1489</v>
      </c>
      <c r="B1520" s="771" t="s">
        <v>3520</v>
      </c>
      <c r="C1520" s="199" t="s">
        <v>3521</v>
      </c>
      <c r="D1520" s="280">
        <v>30</v>
      </c>
      <c r="E1520" s="280">
        <v>24</v>
      </c>
      <c r="F1520" s="539">
        <f t="shared" si="37"/>
        <v>5</v>
      </c>
    </row>
    <row r="1521" spans="1:6">
      <c r="A1521" s="302">
        <v>1490</v>
      </c>
      <c r="B1521" s="771" t="s">
        <v>454</v>
      </c>
      <c r="C1521" s="199" t="s">
        <v>3522</v>
      </c>
      <c r="D1521" s="280">
        <v>36</v>
      </c>
      <c r="E1521" s="280">
        <v>36</v>
      </c>
      <c r="F1521" s="539">
        <f t="shared" si="37"/>
        <v>9</v>
      </c>
    </row>
    <row r="1522" spans="1:6">
      <c r="A1522" s="302">
        <v>1491</v>
      </c>
      <c r="B1522" s="771" t="s">
        <v>3523</v>
      </c>
      <c r="C1522" s="199" t="s">
        <v>3524</v>
      </c>
      <c r="D1522" s="280">
        <v>45</v>
      </c>
      <c r="E1522" s="280">
        <v>36</v>
      </c>
      <c r="F1522" s="539">
        <f t="shared" si="37"/>
        <v>11.25</v>
      </c>
    </row>
    <row r="1523" spans="1:6">
      <c r="A1523" s="302">
        <v>1492</v>
      </c>
      <c r="B1523" s="771" t="s">
        <v>3525</v>
      </c>
      <c r="C1523" s="199" t="s">
        <v>3526</v>
      </c>
      <c r="D1523" s="280">
        <v>24</v>
      </c>
      <c r="E1523" s="280">
        <v>24</v>
      </c>
      <c r="F1523" s="539">
        <f t="shared" si="37"/>
        <v>4</v>
      </c>
    </row>
    <row r="1524" spans="1:6">
      <c r="A1524" s="302">
        <v>1493</v>
      </c>
      <c r="B1524" s="771" t="s">
        <v>3527</v>
      </c>
      <c r="C1524" s="199" t="s">
        <v>3528</v>
      </c>
      <c r="D1524" s="280">
        <v>36</v>
      </c>
      <c r="E1524" s="280">
        <v>36</v>
      </c>
      <c r="F1524" s="539">
        <f t="shared" si="37"/>
        <v>9</v>
      </c>
    </row>
    <row r="1525" spans="1:6">
      <c r="A1525" s="302">
        <v>1494</v>
      </c>
      <c r="B1525" s="771" t="s">
        <v>3529</v>
      </c>
      <c r="C1525" s="199" t="s">
        <v>3530</v>
      </c>
      <c r="D1525" s="280">
        <v>18</v>
      </c>
      <c r="E1525" s="280">
        <v>18</v>
      </c>
      <c r="F1525" s="539">
        <f t="shared" si="37"/>
        <v>2.25</v>
      </c>
    </row>
    <row r="1526" spans="1:6">
      <c r="A1526" s="302">
        <v>1495</v>
      </c>
      <c r="B1526" s="771" t="s">
        <v>3531</v>
      </c>
      <c r="C1526" s="199" t="s">
        <v>3532</v>
      </c>
      <c r="D1526" s="280">
        <v>24</v>
      </c>
      <c r="E1526" s="280">
        <v>24</v>
      </c>
      <c r="F1526" s="539">
        <f t="shared" si="37"/>
        <v>4</v>
      </c>
    </row>
    <row r="1527" spans="1:6">
      <c r="A1527" s="302">
        <v>1496</v>
      </c>
      <c r="B1527" s="771" t="s">
        <v>3533</v>
      </c>
      <c r="C1527" s="199" t="s">
        <v>3534</v>
      </c>
      <c r="D1527" s="280">
        <v>36</v>
      </c>
      <c r="E1527" s="280">
        <v>36</v>
      </c>
      <c r="F1527" s="539">
        <f t="shared" si="37"/>
        <v>9</v>
      </c>
    </row>
    <row r="1528" spans="1:6">
      <c r="A1528" s="302">
        <v>1497</v>
      </c>
      <c r="B1528" s="773" t="s">
        <v>3535</v>
      </c>
      <c r="C1528" s="766" t="s">
        <v>3536</v>
      </c>
      <c r="D1528" s="281">
        <v>12</v>
      </c>
      <c r="E1528" s="281">
        <v>18</v>
      </c>
      <c r="F1528" s="539">
        <f t="shared" si="37"/>
        <v>1.5</v>
      </c>
    </row>
    <row r="1529" spans="1:6">
      <c r="A1529" s="302">
        <v>1498</v>
      </c>
      <c r="B1529" s="773" t="s">
        <v>3537</v>
      </c>
      <c r="C1529" s="766" t="s">
        <v>3538</v>
      </c>
      <c r="D1529" s="281">
        <v>18</v>
      </c>
      <c r="E1529" s="281">
        <v>24</v>
      </c>
      <c r="F1529" s="539">
        <f t="shared" si="37"/>
        <v>3</v>
      </c>
    </row>
    <row r="1530" spans="1:6">
      <c r="A1530" s="302">
        <v>1499</v>
      </c>
      <c r="B1530" s="773" t="s">
        <v>3539</v>
      </c>
      <c r="C1530" s="766" t="s">
        <v>3540</v>
      </c>
      <c r="D1530" s="281">
        <v>12</v>
      </c>
      <c r="E1530" s="281">
        <v>18</v>
      </c>
      <c r="F1530" s="539">
        <f t="shared" si="37"/>
        <v>1.5</v>
      </c>
    </row>
    <row r="1531" spans="1:6">
      <c r="A1531" s="302">
        <v>1500</v>
      </c>
      <c r="B1531" s="773" t="s">
        <v>3541</v>
      </c>
      <c r="C1531" s="766" t="s">
        <v>3542</v>
      </c>
      <c r="D1531" s="281">
        <v>18</v>
      </c>
      <c r="E1531" s="281">
        <v>24</v>
      </c>
      <c r="F1531" s="539">
        <f t="shared" si="37"/>
        <v>3</v>
      </c>
    </row>
    <row r="1532" spans="1:6">
      <c r="A1532" s="302">
        <v>1501</v>
      </c>
      <c r="B1532" s="773" t="s">
        <v>3543</v>
      </c>
      <c r="C1532" s="766" t="s">
        <v>3544</v>
      </c>
      <c r="D1532" s="281">
        <v>12</v>
      </c>
      <c r="E1532" s="281">
        <v>18</v>
      </c>
      <c r="F1532" s="539">
        <f t="shared" si="37"/>
        <v>1.5</v>
      </c>
    </row>
    <row r="1533" spans="1:6">
      <c r="A1533" s="302">
        <v>1502</v>
      </c>
      <c r="B1533" s="773" t="s">
        <v>3545</v>
      </c>
      <c r="C1533" s="766" t="s">
        <v>3546</v>
      </c>
      <c r="D1533" s="281">
        <v>18</v>
      </c>
      <c r="E1533" s="281">
        <v>24</v>
      </c>
      <c r="F1533" s="539">
        <f t="shared" si="37"/>
        <v>3</v>
      </c>
    </row>
    <row r="1534" spans="1:6">
      <c r="A1534" s="302">
        <v>1503</v>
      </c>
      <c r="B1534" s="771" t="s">
        <v>3547</v>
      </c>
      <c r="C1534" s="199" t="s">
        <v>3548</v>
      </c>
      <c r="D1534" s="281">
        <v>12</v>
      </c>
      <c r="E1534" s="281">
        <v>6</v>
      </c>
      <c r="F1534" s="539">
        <f t="shared" si="37"/>
        <v>0.5</v>
      </c>
    </row>
    <row r="1535" spans="1:6">
      <c r="A1535" s="302">
        <v>1504</v>
      </c>
      <c r="B1535" s="771" t="s">
        <v>3549</v>
      </c>
      <c r="C1535" s="199" t="s">
        <v>3550</v>
      </c>
      <c r="D1535" s="280">
        <v>21</v>
      </c>
      <c r="E1535" s="280">
        <v>15</v>
      </c>
      <c r="F1535" s="539">
        <f t="shared" si="37"/>
        <v>2.1875</v>
      </c>
    </row>
    <row r="1536" spans="1:6">
      <c r="A1536" s="302">
        <v>1505</v>
      </c>
      <c r="B1536" s="771" t="s">
        <v>3551</v>
      </c>
      <c r="C1536" s="199" t="s">
        <v>3552</v>
      </c>
      <c r="D1536" s="280">
        <v>30</v>
      </c>
      <c r="E1536" s="280">
        <v>21</v>
      </c>
      <c r="F1536" s="539">
        <f t="shared" si="37"/>
        <v>4.375</v>
      </c>
    </row>
    <row r="1537" spans="1:6">
      <c r="A1537" s="302">
        <v>1506</v>
      </c>
      <c r="B1537" s="771" t="s">
        <v>3553</v>
      </c>
      <c r="C1537" s="199" t="s">
        <v>3554</v>
      </c>
      <c r="D1537" s="280">
        <v>60</v>
      </c>
      <c r="E1537" s="280">
        <v>48</v>
      </c>
      <c r="F1537" s="539">
        <f t="shared" si="37"/>
        <v>20</v>
      </c>
    </row>
    <row r="1538" spans="1:6">
      <c r="A1538" s="302">
        <v>1507</v>
      </c>
      <c r="B1538" s="771" t="s">
        <v>3555</v>
      </c>
      <c r="C1538" s="199" t="s">
        <v>3556</v>
      </c>
      <c r="D1538" s="281">
        <v>12</v>
      </c>
      <c r="E1538" s="281">
        <v>6</v>
      </c>
      <c r="F1538" s="539">
        <f t="shared" si="37"/>
        <v>0.5</v>
      </c>
    </row>
    <row r="1539" spans="1:6">
      <c r="A1539" s="302">
        <v>1508</v>
      </c>
      <c r="B1539" s="771" t="s">
        <v>455</v>
      </c>
      <c r="C1539" s="199" t="s">
        <v>3557</v>
      </c>
      <c r="D1539" s="280">
        <v>24</v>
      </c>
      <c r="E1539" s="280">
        <v>12</v>
      </c>
      <c r="F1539" s="539">
        <f t="shared" si="37"/>
        <v>2</v>
      </c>
    </row>
    <row r="1540" spans="1:6">
      <c r="A1540" s="302">
        <v>1509</v>
      </c>
      <c r="B1540" s="771" t="s">
        <v>3558</v>
      </c>
      <c r="C1540" s="199" t="s">
        <v>3559</v>
      </c>
      <c r="D1540" s="280">
        <v>36</v>
      </c>
      <c r="E1540" s="280">
        <v>18</v>
      </c>
      <c r="F1540" s="539">
        <f t="shared" si="37"/>
        <v>4.5</v>
      </c>
    </row>
    <row r="1541" spans="1:6">
      <c r="A1541" s="302">
        <v>1510</v>
      </c>
      <c r="B1541" s="771" t="s">
        <v>3560</v>
      </c>
      <c r="C1541" s="199" t="s">
        <v>3561</v>
      </c>
      <c r="D1541" s="281">
        <v>12</v>
      </c>
      <c r="E1541" s="281">
        <v>6</v>
      </c>
      <c r="F1541" s="539">
        <f t="shared" si="37"/>
        <v>0.5</v>
      </c>
    </row>
    <row r="1542" spans="1:6">
      <c r="A1542" s="302">
        <v>1511</v>
      </c>
      <c r="B1542" s="771" t="s">
        <v>456</v>
      </c>
      <c r="C1542" s="199" t="s">
        <v>3562</v>
      </c>
      <c r="D1542" s="280">
        <v>24</v>
      </c>
      <c r="E1542" s="280">
        <v>12</v>
      </c>
      <c r="F1542" s="539">
        <f t="shared" si="37"/>
        <v>2</v>
      </c>
    </row>
    <row r="1543" spans="1:6">
      <c r="A1543" s="302">
        <v>1512</v>
      </c>
      <c r="B1543" s="771" t="s">
        <v>3563</v>
      </c>
      <c r="C1543" s="199" t="s">
        <v>3564</v>
      </c>
      <c r="D1543" s="280">
        <v>36</v>
      </c>
      <c r="E1543" s="280">
        <v>18</v>
      </c>
      <c r="F1543" s="539">
        <f t="shared" si="37"/>
        <v>4.5</v>
      </c>
    </row>
    <row r="1544" spans="1:6">
      <c r="A1544" s="302">
        <v>1513</v>
      </c>
      <c r="B1544" s="771" t="s">
        <v>3565</v>
      </c>
      <c r="C1544" s="199" t="s">
        <v>3566</v>
      </c>
      <c r="D1544" s="281">
        <v>12</v>
      </c>
      <c r="E1544" s="281">
        <v>6</v>
      </c>
      <c r="F1544" s="539">
        <f t="shared" si="37"/>
        <v>0.5</v>
      </c>
    </row>
    <row r="1545" spans="1:6">
      <c r="A1545" s="302">
        <v>1514</v>
      </c>
      <c r="B1545" s="771" t="s">
        <v>457</v>
      </c>
      <c r="C1545" s="199" t="s">
        <v>3567</v>
      </c>
      <c r="D1545" s="280">
        <v>24</v>
      </c>
      <c r="E1545" s="280">
        <v>12</v>
      </c>
      <c r="F1545" s="539">
        <f t="shared" si="37"/>
        <v>2</v>
      </c>
    </row>
    <row r="1546" spans="1:6">
      <c r="A1546" s="302">
        <v>1515</v>
      </c>
      <c r="B1546" s="771" t="s">
        <v>3568</v>
      </c>
      <c r="C1546" s="199" t="s">
        <v>3569</v>
      </c>
      <c r="D1546" s="280">
        <v>36</v>
      </c>
      <c r="E1546" s="280">
        <v>18</v>
      </c>
      <c r="F1546" s="539">
        <f t="shared" si="37"/>
        <v>4.5</v>
      </c>
    </row>
    <row r="1547" spans="1:6">
      <c r="A1547" s="302">
        <v>1516</v>
      </c>
      <c r="B1547" s="771" t="s">
        <v>3570</v>
      </c>
      <c r="C1547" s="199" t="s">
        <v>3571</v>
      </c>
      <c r="D1547" s="281">
        <v>12</v>
      </c>
      <c r="E1547" s="281">
        <v>6</v>
      </c>
      <c r="F1547" s="539">
        <f t="shared" si="37"/>
        <v>0.5</v>
      </c>
    </row>
    <row r="1548" spans="1:6">
      <c r="A1548" s="302">
        <v>1517</v>
      </c>
      <c r="B1548" s="771" t="s">
        <v>458</v>
      </c>
      <c r="C1548" s="199" t="s">
        <v>3572</v>
      </c>
      <c r="D1548" s="280">
        <v>24</v>
      </c>
      <c r="E1548" s="280">
        <v>12</v>
      </c>
      <c r="F1548" s="539">
        <f t="shared" si="37"/>
        <v>2</v>
      </c>
    </row>
    <row r="1549" spans="1:6">
      <c r="A1549" s="302">
        <v>1518</v>
      </c>
      <c r="B1549" s="771" t="s">
        <v>3573</v>
      </c>
      <c r="C1549" s="199" t="s">
        <v>3574</v>
      </c>
      <c r="D1549" s="280">
        <v>36</v>
      </c>
      <c r="E1549" s="280">
        <v>18</v>
      </c>
      <c r="F1549" s="539">
        <f t="shared" si="37"/>
        <v>4.5</v>
      </c>
    </row>
    <row r="1550" spans="1:6">
      <c r="A1550" s="302">
        <v>1519</v>
      </c>
      <c r="B1550" s="771" t="s">
        <v>3575</v>
      </c>
      <c r="C1550" s="199" t="s">
        <v>3576</v>
      </c>
      <c r="D1550" s="281">
        <v>12</v>
      </c>
      <c r="E1550" s="281">
        <v>6</v>
      </c>
      <c r="F1550" s="539">
        <f t="shared" si="37"/>
        <v>0.5</v>
      </c>
    </row>
    <row r="1551" spans="1:6">
      <c r="A1551" s="302">
        <v>1520</v>
      </c>
      <c r="B1551" s="771" t="s">
        <v>3577</v>
      </c>
      <c r="C1551" s="199" t="s">
        <v>3578</v>
      </c>
      <c r="D1551" s="280">
        <v>24</v>
      </c>
      <c r="E1551" s="280">
        <v>12</v>
      </c>
      <c r="F1551" s="539">
        <f t="shared" si="37"/>
        <v>2</v>
      </c>
    </row>
    <row r="1552" spans="1:6">
      <c r="A1552" s="302">
        <v>1521</v>
      </c>
      <c r="B1552" s="771" t="s">
        <v>3579</v>
      </c>
      <c r="C1552" s="199" t="s">
        <v>3580</v>
      </c>
      <c r="D1552" s="280">
        <v>36</v>
      </c>
      <c r="E1552" s="280">
        <v>18</v>
      </c>
      <c r="F1552" s="539">
        <f t="shared" si="37"/>
        <v>4.5</v>
      </c>
    </row>
    <row r="1553" spans="1:6">
      <c r="A1553" s="302">
        <v>1522</v>
      </c>
      <c r="B1553" s="771" t="s">
        <v>3581</v>
      </c>
      <c r="C1553" s="199" t="s">
        <v>3582</v>
      </c>
      <c r="D1553" s="281">
        <v>12</v>
      </c>
      <c r="E1553" s="281">
        <v>6</v>
      </c>
      <c r="F1553" s="539">
        <f t="shared" si="37"/>
        <v>0.5</v>
      </c>
    </row>
    <row r="1554" spans="1:6">
      <c r="A1554" s="302">
        <v>1523</v>
      </c>
      <c r="B1554" s="771" t="s">
        <v>459</v>
      </c>
      <c r="C1554" s="199" t="s">
        <v>3583</v>
      </c>
      <c r="D1554" s="280">
        <v>24</v>
      </c>
      <c r="E1554" s="280">
        <v>12</v>
      </c>
      <c r="F1554" s="539">
        <f t="shared" si="37"/>
        <v>2</v>
      </c>
    </row>
    <row r="1555" spans="1:6">
      <c r="A1555" s="302">
        <v>1524</v>
      </c>
      <c r="B1555" s="771" t="s">
        <v>3584</v>
      </c>
      <c r="C1555" s="199" t="s">
        <v>3585</v>
      </c>
      <c r="D1555" s="280">
        <v>36</v>
      </c>
      <c r="E1555" s="280">
        <v>18</v>
      </c>
      <c r="F1555" s="539">
        <f t="shared" si="37"/>
        <v>4.5</v>
      </c>
    </row>
    <row r="1556" spans="1:6">
      <c r="A1556" s="302">
        <v>1525</v>
      </c>
      <c r="B1556" s="771" t="s">
        <v>3586</v>
      </c>
      <c r="C1556" s="199" t="s">
        <v>3587</v>
      </c>
      <c r="D1556" s="281">
        <v>12</v>
      </c>
      <c r="E1556" s="281">
        <v>6</v>
      </c>
      <c r="F1556" s="539">
        <f t="shared" si="37"/>
        <v>0.5</v>
      </c>
    </row>
    <row r="1557" spans="1:6">
      <c r="A1557" s="302">
        <v>1526</v>
      </c>
      <c r="B1557" s="771" t="s">
        <v>3588</v>
      </c>
      <c r="C1557" s="199" t="s">
        <v>3589</v>
      </c>
      <c r="D1557" s="280">
        <v>24</v>
      </c>
      <c r="E1557" s="280">
        <v>12</v>
      </c>
      <c r="F1557" s="539">
        <f t="shared" si="37"/>
        <v>2</v>
      </c>
    </row>
    <row r="1558" spans="1:6">
      <c r="A1558" s="302">
        <v>1527</v>
      </c>
      <c r="B1558" s="771" t="s">
        <v>3590</v>
      </c>
      <c r="C1558" s="199" t="s">
        <v>3591</v>
      </c>
      <c r="D1558" s="280">
        <v>36</v>
      </c>
      <c r="E1558" s="280">
        <v>18</v>
      </c>
      <c r="F1558" s="539">
        <f t="shared" si="37"/>
        <v>4.5</v>
      </c>
    </row>
    <row r="1559" spans="1:6">
      <c r="A1559" s="302">
        <v>1528</v>
      </c>
      <c r="B1559" s="771" t="s">
        <v>3592</v>
      </c>
      <c r="C1559" s="199" t="s">
        <v>3593</v>
      </c>
      <c r="D1559" s="281">
        <v>12</v>
      </c>
      <c r="E1559" s="281">
        <v>6</v>
      </c>
      <c r="F1559" s="539">
        <f t="shared" si="37"/>
        <v>0.5</v>
      </c>
    </row>
    <row r="1560" spans="1:6">
      <c r="A1560" s="302">
        <v>1529</v>
      </c>
      <c r="B1560" s="771" t="s">
        <v>460</v>
      </c>
      <c r="C1560" s="199" t="s">
        <v>3594</v>
      </c>
      <c r="D1560" s="280">
        <v>24</v>
      </c>
      <c r="E1560" s="280">
        <v>12</v>
      </c>
      <c r="F1560" s="539">
        <f t="shared" si="37"/>
        <v>2</v>
      </c>
    </row>
    <row r="1561" spans="1:6">
      <c r="A1561" s="302">
        <v>1530</v>
      </c>
      <c r="B1561" s="771" t="s">
        <v>3595</v>
      </c>
      <c r="C1561" s="199" t="s">
        <v>3596</v>
      </c>
      <c r="D1561" s="280">
        <v>36</v>
      </c>
      <c r="E1561" s="280">
        <v>18</v>
      </c>
      <c r="F1561" s="539">
        <f t="shared" si="37"/>
        <v>4.5</v>
      </c>
    </row>
    <row r="1562" spans="1:6">
      <c r="A1562" s="302">
        <v>1531</v>
      </c>
      <c r="B1562" s="771" t="s">
        <v>461</v>
      </c>
      <c r="C1562" s="199" t="s">
        <v>3597</v>
      </c>
      <c r="D1562" s="280">
        <v>24</v>
      </c>
      <c r="E1562" s="280">
        <v>12</v>
      </c>
      <c r="F1562" s="539">
        <f t="shared" si="37"/>
        <v>2</v>
      </c>
    </row>
    <row r="1563" spans="1:6">
      <c r="A1563" s="302">
        <v>1532</v>
      </c>
      <c r="B1563" s="771" t="s">
        <v>3598</v>
      </c>
      <c r="C1563" s="199" t="s">
        <v>3599</v>
      </c>
      <c r="D1563" s="280">
        <v>36</v>
      </c>
      <c r="E1563" s="280">
        <v>18</v>
      </c>
      <c r="F1563" s="539">
        <f t="shared" si="37"/>
        <v>4.5</v>
      </c>
    </row>
    <row r="1564" spans="1:6">
      <c r="A1564" s="302">
        <v>1533</v>
      </c>
      <c r="B1564" s="771" t="s">
        <v>3600</v>
      </c>
      <c r="C1564" s="199" t="s">
        <v>3601</v>
      </c>
      <c r="D1564" s="281">
        <v>12</v>
      </c>
      <c r="E1564" s="281">
        <v>6</v>
      </c>
      <c r="F1564" s="539">
        <f t="shared" si="37"/>
        <v>0.5</v>
      </c>
    </row>
    <row r="1565" spans="1:6">
      <c r="A1565" s="302">
        <v>1534</v>
      </c>
      <c r="B1565" s="771" t="s">
        <v>462</v>
      </c>
      <c r="C1565" s="199" t="s">
        <v>3602</v>
      </c>
      <c r="D1565" s="280">
        <v>24</v>
      </c>
      <c r="E1565" s="280">
        <v>12</v>
      </c>
      <c r="F1565" s="539">
        <f t="shared" si="37"/>
        <v>2</v>
      </c>
    </row>
    <row r="1566" spans="1:6">
      <c r="A1566" s="302">
        <v>1535</v>
      </c>
      <c r="B1566" s="771" t="s">
        <v>3603</v>
      </c>
      <c r="C1566" s="199" t="s">
        <v>3604</v>
      </c>
      <c r="D1566" s="280">
        <v>36</v>
      </c>
      <c r="E1566" s="280">
        <v>18</v>
      </c>
      <c r="F1566" s="539">
        <f t="shared" si="37"/>
        <v>4.5</v>
      </c>
    </row>
    <row r="1567" spans="1:6">
      <c r="A1567" s="302">
        <v>1536</v>
      </c>
      <c r="B1567" s="771" t="s">
        <v>3605</v>
      </c>
      <c r="C1567" s="199" t="s">
        <v>3606</v>
      </c>
      <c r="D1567" s="281">
        <v>12</v>
      </c>
      <c r="E1567" s="281">
        <v>6</v>
      </c>
      <c r="F1567" s="539">
        <f t="shared" si="37"/>
        <v>0.5</v>
      </c>
    </row>
    <row r="1568" spans="1:6">
      <c r="A1568" s="302">
        <v>1537</v>
      </c>
      <c r="B1568" s="771" t="s">
        <v>463</v>
      </c>
      <c r="C1568" s="199" t="s">
        <v>3607</v>
      </c>
      <c r="D1568" s="280">
        <v>24</v>
      </c>
      <c r="E1568" s="280">
        <v>12</v>
      </c>
      <c r="F1568" s="539">
        <f t="shared" ref="F1568:F1631" si="38">(D1568*E1568)/144</f>
        <v>2</v>
      </c>
    </row>
    <row r="1569" spans="1:6">
      <c r="A1569" s="302">
        <v>1538</v>
      </c>
      <c r="B1569" s="771" t="s">
        <v>3608</v>
      </c>
      <c r="C1569" s="199" t="s">
        <v>3609</v>
      </c>
      <c r="D1569" s="280">
        <v>36</v>
      </c>
      <c r="E1569" s="280">
        <v>18</v>
      </c>
      <c r="F1569" s="539">
        <f t="shared" si="38"/>
        <v>4.5</v>
      </c>
    </row>
    <row r="1570" spans="1:6">
      <c r="A1570" s="302">
        <v>1539</v>
      </c>
      <c r="B1570" s="771" t="s">
        <v>3610</v>
      </c>
      <c r="C1570" s="199" t="s">
        <v>3611</v>
      </c>
      <c r="D1570" s="281">
        <v>12</v>
      </c>
      <c r="E1570" s="281">
        <v>6</v>
      </c>
      <c r="F1570" s="539">
        <f t="shared" si="38"/>
        <v>0.5</v>
      </c>
    </row>
    <row r="1571" spans="1:6">
      <c r="A1571" s="302">
        <v>1540</v>
      </c>
      <c r="B1571" s="771" t="s">
        <v>3612</v>
      </c>
      <c r="C1571" s="199" t="s">
        <v>3613</v>
      </c>
      <c r="D1571" s="280">
        <v>24</v>
      </c>
      <c r="E1571" s="280">
        <v>12</v>
      </c>
      <c r="F1571" s="539">
        <f t="shared" si="38"/>
        <v>2</v>
      </c>
    </row>
    <row r="1572" spans="1:6">
      <c r="A1572" s="302">
        <v>1541</v>
      </c>
      <c r="B1572" s="771" t="s">
        <v>3614</v>
      </c>
      <c r="C1572" s="199" t="s">
        <v>3615</v>
      </c>
      <c r="D1572" s="280">
        <v>36</v>
      </c>
      <c r="E1572" s="280">
        <v>18</v>
      </c>
      <c r="F1572" s="539">
        <f t="shared" si="38"/>
        <v>4.5</v>
      </c>
    </row>
    <row r="1573" spans="1:6">
      <c r="A1573" s="302">
        <v>1542</v>
      </c>
      <c r="B1573" s="771" t="s">
        <v>3616</v>
      </c>
      <c r="C1573" s="199" t="s">
        <v>3617</v>
      </c>
      <c r="D1573" s="281">
        <v>12</v>
      </c>
      <c r="E1573" s="281">
        <v>6</v>
      </c>
      <c r="F1573" s="539">
        <f t="shared" si="38"/>
        <v>0.5</v>
      </c>
    </row>
    <row r="1574" spans="1:6">
      <c r="A1574" s="302">
        <v>1543</v>
      </c>
      <c r="B1574" s="771" t="s">
        <v>3618</v>
      </c>
      <c r="C1574" s="199" t="s">
        <v>3619</v>
      </c>
      <c r="D1574" s="280">
        <v>24</v>
      </c>
      <c r="E1574" s="280">
        <v>12</v>
      </c>
      <c r="F1574" s="539">
        <f t="shared" si="38"/>
        <v>2</v>
      </c>
    </row>
    <row r="1575" spans="1:6">
      <c r="A1575" s="302">
        <v>1544</v>
      </c>
      <c r="B1575" s="771" t="s">
        <v>3620</v>
      </c>
      <c r="C1575" s="199" t="s">
        <v>3621</v>
      </c>
      <c r="D1575" s="280">
        <v>36</v>
      </c>
      <c r="E1575" s="280">
        <v>18</v>
      </c>
      <c r="F1575" s="539">
        <f t="shared" si="38"/>
        <v>4.5</v>
      </c>
    </row>
    <row r="1576" spans="1:6">
      <c r="A1576" s="302">
        <v>1545</v>
      </c>
      <c r="B1576" s="771" t="s">
        <v>3622</v>
      </c>
      <c r="C1576" s="199" t="s">
        <v>3623</v>
      </c>
      <c r="D1576" s="281">
        <v>12</v>
      </c>
      <c r="E1576" s="281">
        <v>6</v>
      </c>
      <c r="F1576" s="539">
        <f t="shared" si="38"/>
        <v>0.5</v>
      </c>
    </row>
    <row r="1577" spans="1:6">
      <c r="A1577" s="302">
        <v>1546</v>
      </c>
      <c r="B1577" s="771" t="s">
        <v>531</v>
      </c>
      <c r="C1577" s="199" t="s">
        <v>3624</v>
      </c>
      <c r="D1577" s="281">
        <v>30</v>
      </c>
      <c r="E1577" s="281">
        <v>15</v>
      </c>
      <c r="F1577" s="539">
        <f t="shared" si="38"/>
        <v>3.125</v>
      </c>
    </row>
    <row r="1578" spans="1:6">
      <c r="A1578" s="302">
        <v>1547</v>
      </c>
      <c r="B1578" s="771" t="s">
        <v>3625</v>
      </c>
      <c r="C1578" s="199" t="s">
        <v>3626</v>
      </c>
      <c r="D1578" s="281">
        <v>24</v>
      </c>
      <c r="E1578" s="281">
        <v>18</v>
      </c>
      <c r="F1578" s="539">
        <f t="shared" si="38"/>
        <v>3</v>
      </c>
    </row>
    <row r="1579" spans="1:6">
      <c r="A1579" s="302">
        <v>1548</v>
      </c>
      <c r="B1579" s="771" t="s">
        <v>3627</v>
      </c>
      <c r="C1579" s="199" t="s">
        <v>3628</v>
      </c>
      <c r="D1579" s="281">
        <v>24</v>
      </c>
      <c r="E1579" s="281">
        <v>12</v>
      </c>
      <c r="F1579" s="539">
        <f t="shared" si="38"/>
        <v>2</v>
      </c>
    </row>
    <row r="1580" spans="1:6">
      <c r="A1580" s="302">
        <v>1549</v>
      </c>
      <c r="B1580" s="771" t="s">
        <v>3629</v>
      </c>
      <c r="C1580" s="199" t="s">
        <v>3630</v>
      </c>
      <c r="D1580" s="281">
        <v>30</v>
      </c>
      <c r="E1580" s="281">
        <v>24</v>
      </c>
      <c r="F1580" s="539">
        <f t="shared" si="38"/>
        <v>5</v>
      </c>
    </row>
    <row r="1581" spans="1:6">
      <c r="A1581" s="302">
        <v>1550</v>
      </c>
      <c r="B1581" s="771" t="s">
        <v>3631</v>
      </c>
      <c r="C1581" s="199" t="s">
        <v>3632</v>
      </c>
      <c r="D1581" s="281">
        <v>30</v>
      </c>
      <c r="E1581" s="281">
        <v>24</v>
      </c>
      <c r="F1581" s="539">
        <f t="shared" si="38"/>
        <v>5</v>
      </c>
    </row>
    <row r="1582" spans="1:6">
      <c r="A1582" s="302">
        <v>1551</v>
      </c>
      <c r="B1582" s="771" t="s">
        <v>3633</v>
      </c>
      <c r="C1582" s="199" t="s">
        <v>3634</v>
      </c>
      <c r="D1582" s="281">
        <v>48</v>
      </c>
      <c r="E1582" s="281">
        <v>36</v>
      </c>
      <c r="F1582" s="539">
        <f t="shared" si="38"/>
        <v>12</v>
      </c>
    </row>
    <row r="1583" spans="1:6">
      <c r="A1583" s="302">
        <v>1552</v>
      </c>
      <c r="B1583" s="771" t="s">
        <v>3635</v>
      </c>
      <c r="C1583" s="199" t="s">
        <v>3636</v>
      </c>
      <c r="D1583" s="281">
        <v>48</v>
      </c>
      <c r="E1583" s="281">
        <v>36</v>
      </c>
      <c r="F1583" s="539">
        <f t="shared" si="38"/>
        <v>12</v>
      </c>
    </row>
    <row r="1584" spans="1:6">
      <c r="A1584" s="302">
        <v>1553</v>
      </c>
      <c r="B1584" s="771" t="s">
        <v>3637</v>
      </c>
      <c r="C1584" s="199" t="s">
        <v>3638</v>
      </c>
      <c r="D1584" s="281">
        <v>30</v>
      </c>
      <c r="E1584" s="281">
        <v>24</v>
      </c>
      <c r="F1584" s="539">
        <f t="shared" si="38"/>
        <v>5</v>
      </c>
    </row>
    <row r="1585" spans="1:6">
      <c r="A1585" s="302">
        <v>1554</v>
      </c>
      <c r="B1585" s="771" t="s">
        <v>3639</v>
      </c>
      <c r="C1585" s="199" t="s">
        <v>3640</v>
      </c>
      <c r="D1585" s="281">
        <v>48</v>
      </c>
      <c r="E1585" s="281">
        <v>36</v>
      </c>
      <c r="F1585" s="539">
        <f t="shared" si="38"/>
        <v>12</v>
      </c>
    </row>
    <row r="1586" spans="1:6">
      <c r="A1586" s="302">
        <v>1555</v>
      </c>
      <c r="B1586" s="771" t="s">
        <v>3641</v>
      </c>
      <c r="C1586" s="199" t="s">
        <v>3642</v>
      </c>
      <c r="D1586" s="281">
        <v>24</v>
      </c>
      <c r="E1586" s="281">
        <v>18</v>
      </c>
      <c r="F1586" s="539">
        <f t="shared" si="38"/>
        <v>3</v>
      </c>
    </row>
    <row r="1587" spans="1:6">
      <c r="A1587" s="302">
        <v>1556</v>
      </c>
      <c r="B1587" s="771" t="s">
        <v>3643</v>
      </c>
      <c r="C1587" s="199" t="s">
        <v>3644</v>
      </c>
      <c r="D1587" s="281">
        <v>24</v>
      </c>
      <c r="E1587" s="281">
        <v>18</v>
      </c>
      <c r="F1587" s="539">
        <f t="shared" si="38"/>
        <v>3</v>
      </c>
    </row>
    <row r="1588" spans="1:6">
      <c r="A1588" s="302">
        <v>1557</v>
      </c>
      <c r="B1588" s="771" t="s">
        <v>3645</v>
      </c>
      <c r="C1588" s="199" t="s">
        <v>3646</v>
      </c>
      <c r="D1588" s="281">
        <v>24</v>
      </c>
      <c r="E1588" s="281">
        <v>18</v>
      </c>
      <c r="F1588" s="539">
        <f t="shared" si="38"/>
        <v>3</v>
      </c>
    </row>
    <row r="1589" spans="1:6">
      <c r="A1589" s="302">
        <v>1558</v>
      </c>
      <c r="B1589" s="771" t="s">
        <v>3647</v>
      </c>
      <c r="C1589" s="199" t="s">
        <v>3648</v>
      </c>
      <c r="D1589" s="281">
        <v>30</v>
      </c>
      <c r="E1589" s="281">
        <v>24</v>
      </c>
      <c r="F1589" s="539">
        <f t="shared" si="38"/>
        <v>5</v>
      </c>
    </row>
    <row r="1590" spans="1:6">
      <c r="A1590" s="302">
        <v>1559</v>
      </c>
      <c r="B1590" s="771" t="s">
        <v>3649</v>
      </c>
      <c r="C1590" s="199" t="s">
        <v>3650</v>
      </c>
      <c r="D1590" s="281">
        <v>30</v>
      </c>
      <c r="E1590" s="281">
        <v>24</v>
      </c>
      <c r="F1590" s="539">
        <f t="shared" si="38"/>
        <v>5</v>
      </c>
    </row>
    <row r="1591" spans="1:6">
      <c r="A1591" s="302">
        <v>1560</v>
      </c>
      <c r="B1591" s="771" t="s">
        <v>3651</v>
      </c>
      <c r="C1591" s="199" t="s">
        <v>3652</v>
      </c>
      <c r="D1591" s="281">
        <v>30</v>
      </c>
      <c r="E1591" s="281">
        <v>24</v>
      </c>
      <c r="F1591" s="539">
        <f t="shared" si="38"/>
        <v>5</v>
      </c>
    </row>
    <row r="1592" spans="1:6">
      <c r="A1592" s="302">
        <v>1561</v>
      </c>
      <c r="B1592" s="771" t="s">
        <v>3653</v>
      </c>
      <c r="C1592" s="199" t="s">
        <v>3654</v>
      </c>
      <c r="D1592" s="281">
        <v>24</v>
      </c>
      <c r="E1592" s="281">
        <v>18</v>
      </c>
      <c r="F1592" s="539">
        <f t="shared" si="38"/>
        <v>3</v>
      </c>
    </row>
    <row r="1593" spans="1:6">
      <c r="A1593" s="302">
        <v>1562</v>
      </c>
      <c r="B1593" s="771" t="s">
        <v>3655</v>
      </c>
      <c r="C1593" s="199" t="s">
        <v>3656</v>
      </c>
      <c r="D1593" s="281">
        <v>24</v>
      </c>
      <c r="E1593" s="281">
        <v>18</v>
      </c>
      <c r="F1593" s="539">
        <f t="shared" si="38"/>
        <v>3</v>
      </c>
    </row>
    <row r="1594" spans="1:6">
      <c r="A1594" s="302">
        <v>1563</v>
      </c>
      <c r="B1594" s="771" t="s">
        <v>3657</v>
      </c>
      <c r="C1594" s="199" t="s">
        <v>3658</v>
      </c>
      <c r="D1594" s="281">
        <v>24</v>
      </c>
      <c r="E1594" s="281">
        <v>18</v>
      </c>
      <c r="F1594" s="539">
        <f t="shared" si="38"/>
        <v>3</v>
      </c>
    </row>
    <row r="1595" spans="1:6">
      <c r="A1595" s="302">
        <v>1564</v>
      </c>
      <c r="B1595" s="771" t="s">
        <v>3659</v>
      </c>
      <c r="C1595" s="199" t="s">
        <v>3660</v>
      </c>
      <c r="D1595" s="281">
        <v>30</v>
      </c>
      <c r="E1595" s="281">
        <v>24</v>
      </c>
      <c r="F1595" s="539">
        <f t="shared" si="38"/>
        <v>5</v>
      </c>
    </row>
    <row r="1596" spans="1:6">
      <c r="A1596" s="302">
        <v>1565</v>
      </c>
      <c r="B1596" s="771" t="s">
        <v>3661</v>
      </c>
      <c r="C1596" s="199" t="s">
        <v>3662</v>
      </c>
      <c r="D1596" s="281">
        <v>30</v>
      </c>
      <c r="E1596" s="281">
        <v>24</v>
      </c>
      <c r="F1596" s="539">
        <f t="shared" si="38"/>
        <v>5</v>
      </c>
    </row>
    <row r="1597" spans="1:6">
      <c r="A1597" s="302">
        <v>1566</v>
      </c>
      <c r="B1597" s="771" t="s">
        <v>3663</v>
      </c>
      <c r="C1597" s="199" t="s">
        <v>3664</v>
      </c>
      <c r="D1597" s="281">
        <v>30</v>
      </c>
      <c r="E1597" s="281">
        <v>24</v>
      </c>
      <c r="F1597" s="539">
        <f t="shared" si="38"/>
        <v>5</v>
      </c>
    </row>
    <row r="1598" spans="1:6">
      <c r="A1598" s="302">
        <v>1567</v>
      </c>
      <c r="B1598" s="771" t="s">
        <v>3665</v>
      </c>
      <c r="C1598" s="199" t="s">
        <v>3666</v>
      </c>
      <c r="D1598" s="281">
        <v>24</v>
      </c>
      <c r="E1598" s="281">
        <v>18</v>
      </c>
      <c r="F1598" s="539">
        <f t="shared" si="38"/>
        <v>3</v>
      </c>
    </row>
    <row r="1599" spans="1:6">
      <c r="A1599" s="302">
        <v>1568</v>
      </c>
      <c r="B1599" s="771" t="s">
        <v>3667</v>
      </c>
      <c r="C1599" s="199" t="s">
        <v>3668</v>
      </c>
      <c r="D1599" s="281">
        <v>24</v>
      </c>
      <c r="E1599" s="281">
        <v>18</v>
      </c>
      <c r="F1599" s="539">
        <f t="shared" si="38"/>
        <v>3</v>
      </c>
    </row>
    <row r="1600" spans="1:6">
      <c r="A1600" s="302">
        <v>1569</v>
      </c>
      <c r="B1600" s="771" t="s">
        <v>3669</v>
      </c>
      <c r="C1600" s="199" t="s">
        <v>3670</v>
      </c>
      <c r="D1600" s="281">
        <v>24</v>
      </c>
      <c r="E1600" s="281">
        <v>18</v>
      </c>
      <c r="F1600" s="539">
        <f t="shared" si="38"/>
        <v>3</v>
      </c>
    </row>
    <row r="1601" spans="1:6">
      <c r="A1601" s="302">
        <v>1570</v>
      </c>
      <c r="B1601" s="771" t="s">
        <v>3671</v>
      </c>
      <c r="C1601" s="199" t="s">
        <v>3672</v>
      </c>
      <c r="D1601" s="281">
        <v>30</v>
      </c>
      <c r="E1601" s="281">
        <v>24</v>
      </c>
      <c r="F1601" s="539">
        <f t="shared" si="38"/>
        <v>5</v>
      </c>
    </row>
    <row r="1602" spans="1:6">
      <c r="A1602" s="302">
        <v>1571</v>
      </c>
      <c r="B1602" s="771" t="s">
        <v>3673</v>
      </c>
      <c r="C1602" s="199" t="s">
        <v>3674</v>
      </c>
      <c r="D1602" s="281">
        <v>30</v>
      </c>
      <c r="E1602" s="281">
        <v>24</v>
      </c>
      <c r="F1602" s="539">
        <f t="shared" si="38"/>
        <v>5</v>
      </c>
    </row>
    <row r="1603" spans="1:6">
      <c r="A1603" s="302">
        <v>1572</v>
      </c>
      <c r="B1603" s="771" t="s">
        <v>3675</v>
      </c>
      <c r="C1603" s="199" t="s">
        <v>3676</v>
      </c>
      <c r="D1603" s="281">
        <v>30</v>
      </c>
      <c r="E1603" s="281">
        <v>24</v>
      </c>
      <c r="F1603" s="539">
        <f t="shared" si="38"/>
        <v>5</v>
      </c>
    </row>
    <row r="1604" spans="1:6">
      <c r="A1604" s="302">
        <v>1573</v>
      </c>
      <c r="B1604" s="771" t="s">
        <v>3677</v>
      </c>
      <c r="C1604" s="199" t="s">
        <v>3678</v>
      </c>
      <c r="D1604" s="281">
        <v>48</v>
      </c>
      <c r="E1604" s="281">
        <v>18</v>
      </c>
      <c r="F1604" s="539">
        <f t="shared" si="38"/>
        <v>6</v>
      </c>
    </row>
    <row r="1605" spans="1:6">
      <c r="A1605" s="302">
        <v>1574</v>
      </c>
      <c r="B1605" s="771" t="s">
        <v>3679</v>
      </c>
      <c r="C1605" s="199" t="s">
        <v>3680</v>
      </c>
      <c r="D1605" s="281">
        <v>48</v>
      </c>
      <c r="E1605" s="281">
        <v>18</v>
      </c>
      <c r="F1605" s="539">
        <f t="shared" si="38"/>
        <v>6</v>
      </c>
    </row>
    <row r="1606" spans="1:6">
      <c r="A1606" s="302">
        <v>1575</v>
      </c>
      <c r="B1606" s="771" t="s">
        <v>3681</v>
      </c>
      <c r="C1606" s="199" t="s">
        <v>3682</v>
      </c>
      <c r="D1606" s="281">
        <v>12</v>
      </c>
      <c r="E1606" s="281">
        <v>6</v>
      </c>
      <c r="F1606" s="539">
        <f t="shared" si="38"/>
        <v>0.5</v>
      </c>
    </row>
    <row r="1607" spans="1:6">
      <c r="A1607" s="302">
        <v>1576</v>
      </c>
      <c r="B1607" s="771" t="s">
        <v>3683</v>
      </c>
      <c r="C1607" s="199" t="s">
        <v>3684</v>
      </c>
      <c r="D1607" s="280">
        <v>24</v>
      </c>
      <c r="E1607" s="280">
        <v>12</v>
      </c>
      <c r="F1607" s="539">
        <f t="shared" si="38"/>
        <v>2</v>
      </c>
    </row>
    <row r="1608" spans="1:6">
      <c r="A1608" s="302">
        <v>1577</v>
      </c>
      <c r="B1608" s="771" t="s">
        <v>3685</v>
      </c>
      <c r="C1608" s="764" t="s">
        <v>3686</v>
      </c>
      <c r="D1608" s="280">
        <v>36</v>
      </c>
      <c r="E1608" s="280">
        <v>18</v>
      </c>
      <c r="F1608" s="539">
        <f t="shared" si="38"/>
        <v>4.5</v>
      </c>
    </row>
    <row r="1609" spans="1:6">
      <c r="A1609" s="302">
        <v>1578</v>
      </c>
      <c r="B1609" s="758" t="s">
        <v>3687</v>
      </c>
      <c r="C1609" s="764" t="s">
        <v>3688</v>
      </c>
      <c r="D1609" s="280">
        <v>24</v>
      </c>
      <c r="E1609" s="280">
        <v>12</v>
      </c>
      <c r="F1609" s="539">
        <f t="shared" si="38"/>
        <v>2</v>
      </c>
    </row>
    <row r="1610" spans="1:6">
      <c r="A1610" s="302">
        <v>1579</v>
      </c>
      <c r="B1610" s="758" t="s">
        <v>3689</v>
      </c>
      <c r="C1610" s="764" t="s">
        <v>3690</v>
      </c>
      <c r="D1610" s="280">
        <v>36</v>
      </c>
      <c r="E1610" s="280">
        <v>18</v>
      </c>
      <c r="F1610" s="539">
        <f t="shared" si="38"/>
        <v>4.5</v>
      </c>
    </row>
    <row r="1611" spans="1:6">
      <c r="A1611" s="302">
        <v>1580</v>
      </c>
      <c r="B1611" s="758" t="s">
        <v>3691</v>
      </c>
      <c r="C1611" s="764" t="s">
        <v>3692</v>
      </c>
      <c r="D1611" s="280">
        <v>24</v>
      </c>
      <c r="E1611" s="280">
        <v>12</v>
      </c>
      <c r="F1611" s="539">
        <f t="shared" si="38"/>
        <v>2</v>
      </c>
    </row>
    <row r="1612" spans="1:6">
      <c r="A1612" s="302">
        <v>1581</v>
      </c>
      <c r="B1612" s="758" t="s">
        <v>3693</v>
      </c>
      <c r="C1612" s="764" t="s">
        <v>3694</v>
      </c>
      <c r="D1612" s="280">
        <v>36</v>
      </c>
      <c r="E1612" s="280">
        <v>18</v>
      </c>
      <c r="F1612" s="539">
        <f t="shared" si="38"/>
        <v>4.5</v>
      </c>
    </row>
    <row r="1613" spans="1:6">
      <c r="A1613" s="302">
        <v>1582</v>
      </c>
      <c r="B1613" s="758" t="s">
        <v>3695</v>
      </c>
      <c r="C1613" s="764" t="s">
        <v>3696</v>
      </c>
      <c r="D1613" s="279">
        <v>48</v>
      </c>
      <c r="E1613" s="279">
        <v>48</v>
      </c>
      <c r="F1613" s="539">
        <f t="shared" si="38"/>
        <v>16</v>
      </c>
    </row>
    <row r="1614" spans="1:6">
      <c r="A1614" s="302">
        <v>1583</v>
      </c>
      <c r="B1614" s="758" t="s">
        <v>3697</v>
      </c>
      <c r="C1614" s="764" t="s">
        <v>3698</v>
      </c>
      <c r="D1614" s="279">
        <v>48</v>
      </c>
      <c r="E1614" s="279">
        <v>48</v>
      </c>
      <c r="F1614" s="539">
        <f t="shared" si="38"/>
        <v>16</v>
      </c>
    </row>
    <row r="1615" spans="1:6">
      <c r="A1615" s="302">
        <v>1584</v>
      </c>
      <c r="B1615" s="758" t="s">
        <v>3699</v>
      </c>
      <c r="C1615" s="764" t="s">
        <v>3700</v>
      </c>
      <c r="D1615" s="279">
        <v>24</v>
      </c>
      <c r="E1615" s="279">
        <v>24</v>
      </c>
      <c r="F1615" s="539">
        <f t="shared" si="38"/>
        <v>4</v>
      </c>
    </row>
    <row r="1616" spans="1:6">
      <c r="A1616" s="302">
        <v>1585</v>
      </c>
      <c r="B1616" s="758" t="s">
        <v>3701</v>
      </c>
      <c r="C1616" s="764" t="s">
        <v>3702</v>
      </c>
      <c r="D1616" s="279">
        <v>36</v>
      </c>
      <c r="E1616" s="279">
        <v>36</v>
      </c>
      <c r="F1616" s="539">
        <f t="shared" si="38"/>
        <v>9</v>
      </c>
    </row>
    <row r="1617" spans="1:6">
      <c r="A1617" s="302">
        <v>1586</v>
      </c>
      <c r="B1617" s="771" t="s">
        <v>3703</v>
      </c>
      <c r="C1617" s="199" t="s">
        <v>3704</v>
      </c>
      <c r="D1617" s="279">
        <v>12</v>
      </c>
      <c r="E1617" s="279">
        <v>9</v>
      </c>
      <c r="F1617" s="539">
        <f t="shared" si="38"/>
        <v>0.75</v>
      </c>
    </row>
    <row r="1618" spans="1:6">
      <c r="A1618" s="302">
        <v>1587</v>
      </c>
      <c r="B1618" s="771" t="s">
        <v>3705</v>
      </c>
      <c r="C1618" s="199" t="s">
        <v>3706</v>
      </c>
      <c r="D1618" s="279">
        <v>12</v>
      </c>
      <c r="E1618" s="279">
        <v>9</v>
      </c>
      <c r="F1618" s="539">
        <f t="shared" si="38"/>
        <v>0.75</v>
      </c>
    </row>
    <row r="1619" spans="1:6">
      <c r="A1619" s="302">
        <v>1588</v>
      </c>
      <c r="B1619" s="771" t="s">
        <v>3707</v>
      </c>
      <c r="C1619" s="199" t="s">
        <v>3704</v>
      </c>
      <c r="D1619" s="280">
        <v>21</v>
      </c>
      <c r="E1619" s="280">
        <v>15</v>
      </c>
      <c r="F1619" s="539">
        <f t="shared" si="38"/>
        <v>2.1875</v>
      </c>
    </row>
    <row r="1620" spans="1:6">
      <c r="A1620" s="302">
        <v>1589</v>
      </c>
      <c r="B1620" s="771" t="s">
        <v>3708</v>
      </c>
      <c r="C1620" s="199" t="s">
        <v>3706</v>
      </c>
      <c r="D1620" s="280">
        <v>21</v>
      </c>
      <c r="E1620" s="280">
        <v>15</v>
      </c>
      <c r="F1620" s="539">
        <f t="shared" si="38"/>
        <v>2.1875</v>
      </c>
    </row>
    <row r="1621" spans="1:6">
      <c r="A1621" s="302">
        <v>1590</v>
      </c>
      <c r="B1621" s="771" t="s">
        <v>3709</v>
      </c>
      <c r="C1621" s="199" t="s">
        <v>3710</v>
      </c>
      <c r="D1621" s="279">
        <v>12</v>
      </c>
      <c r="E1621" s="279">
        <v>9</v>
      </c>
      <c r="F1621" s="539">
        <f t="shared" si="38"/>
        <v>0.75</v>
      </c>
    </row>
    <row r="1622" spans="1:6">
      <c r="A1622" s="302">
        <v>1591</v>
      </c>
      <c r="B1622" s="771" t="s">
        <v>3711</v>
      </c>
      <c r="C1622" s="199" t="s">
        <v>3712</v>
      </c>
      <c r="D1622" s="279">
        <v>12</v>
      </c>
      <c r="E1622" s="279">
        <v>9</v>
      </c>
      <c r="F1622" s="539">
        <f t="shared" si="38"/>
        <v>0.75</v>
      </c>
    </row>
    <row r="1623" spans="1:6">
      <c r="A1623" s="302">
        <v>1592</v>
      </c>
      <c r="B1623" s="771" t="s">
        <v>3713</v>
      </c>
      <c r="C1623" s="199" t="s">
        <v>3710</v>
      </c>
      <c r="D1623" s="280">
        <v>21</v>
      </c>
      <c r="E1623" s="280">
        <v>15</v>
      </c>
      <c r="F1623" s="539">
        <f t="shared" si="38"/>
        <v>2.1875</v>
      </c>
    </row>
    <row r="1624" spans="1:6">
      <c r="A1624" s="302">
        <v>1593</v>
      </c>
      <c r="B1624" s="771" t="s">
        <v>3714</v>
      </c>
      <c r="C1624" s="199" t="s">
        <v>3712</v>
      </c>
      <c r="D1624" s="280">
        <v>21</v>
      </c>
      <c r="E1624" s="280">
        <v>15</v>
      </c>
      <c r="F1624" s="539">
        <f t="shared" si="38"/>
        <v>2.1875</v>
      </c>
    </row>
    <row r="1625" spans="1:6">
      <c r="A1625" s="302">
        <v>1594</v>
      </c>
      <c r="B1625" s="771" t="s">
        <v>3715</v>
      </c>
      <c r="C1625" s="199" t="s">
        <v>3716</v>
      </c>
      <c r="D1625" s="280">
        <v>21</v>
      </c>
      <c r="E1625" s="280">
        <v>15</v>
      </c>
      <c r="F1625" s="539">
        <f t="shared" si="38"/>
        <v>2.1875</v>
      </c>
    </row>
    <row r="1626" spans="1:6">
      <c r="A1626" s="302">
        <v>1595</v>
      </c>
      <c r="B1626" s="771" t="s">
        <v>3717</v>
      </c>
      <c r="C1626" s="199" t="s">
        <v>3718</v>
      </c>
      <c r="D1626" s="280">
        <v>21</v>
      </c>
      <c r="E1626" s="280">
        <v>15</v>
      </c>
      <c r="F1626" s="539">
        <f t="shared" si="38"/>
        <v>2.1875</v>
      </c>
    </row>
    <row r="1627" spans="1:6">
      <c r="A1627" s="302">
        <v>1596</v>
      </c>
      <c r="B1627" s="771" t="s">
        <v>3719</v>
      </c>
      <c r="C1627" s="199" t="s">
        <v>3720</v>
      </c>
      <c r="D1627" s="280">
        <v>24</v>
      </c>
      <c r="E1627" s="280">
        <v>18</v>
      </c>
      <c r="F1627" s="539">
        <f t="shared" si="38"/>
        <v>3</v>
      </c>
    </row>
    <row r="1628" spans="1:6">
      <c r="A1628" s="302">
        <v>1597</v>
      </c>
      <c r="B1628" s="771" t="s">
        <v>3721</v>
      </c>
      <c r="C1628" s="199" t="s">
        <v>3722</v>
      </c>
      <c r="D1628" s="280">
        <v>36</v>
      </c>
      <c r="E1628" s="280">
        <v>24</v>
      </c>
      <c r="F1628" s="539">
        <f t="shared" si="38"/>
        <v>6</v>
      </c>
    </row>
    <row r="1629" spans="1:6">
      <c r="A1629" s="302">
        <v>1598</v>
      </c>
      <c r="B1629" s="771" t="s">
        <v>3723</v>
      </c>
      <c r="C1629" s="199" t="s">
        <v>3724</v>
      </c>
      <c r="D1629" s="280">
        <v>24</v>
      </c>
      <c r="E1629" s="280">
        <v>18</v>
      </c>
      <c r="F1629" s="539">
        <f t="shared" si="38"/>
        <v>3</v>
      </c>
    </row>
    <row r="1630" spans="1:6">
      <c r="A1630" s="302">
        <v>1599</v>
      </c>
      <c r="B1630" s="771" t="s">
        <v>3725</v>
      </c>
      <c r="C1630" s="199" t="s">
        <v>3726</v>
      </c>
      <c r="D1630" s="280">
        <v>36</v>
      </c>
      <c r="E1630" s="280">
        <v>24</v>
      </c>
      <c r="F1630" s="539">
        <f t="shared" si="38"/>
        <v>6</v>
      </c>
    </row>
    <row r="1631" spans="1:6">
      <c r="A1631" s="302">
        <v>1600</v>
      </c>
      <c r="B1631" s="771" t="s">
        <v>3727</v>
      </c>
      <c r="C1631" s="199" t="s">
        <v>3728</v>
      </c>
      <c r="D1631" s="280">
        <v>24</v>
      </c>
      <c r="E1631" s="280">
        <v>18</v>
      </c>
      <c r="F1631" s="539">
        <f t="shared" si="38"/>
        <v>3</v>
      </c>
    </row>
    <row r="1632" spans="1:6">
      <c r="A1632" s="302">
        <v>1601</v>
      </c>
      <c r="B1632" s="771" t="s">
        <v>3729</v>
      </c>
      <c r="C1632" s="199" t="s">
        <v>3730</v>
      </c>
      <c r="D1632" s="280">
        <v>36</v>
      </c>
      <c r="E1632" s="280">
        <v>24</v>
      </c>
      <c r="F1632" s="539">
        <f t="shared" ref="F1632:F1672" si="39">(D1632*E1632)/144</f>
        <v>6</v>
      </c>
    </row>
    <row r="1633" spans="1:6">
      <c r="A1633" s="302">
        <v>1602</v>
      </c>
      <c r="B1633" s="771" t="s">
        <v>3731</v>
      </c>
      <c r="C1633" s="199" t="s">
        <v>3732</v>
      </c>
      <c r="D1633" s="279">
        <v>12</v>
      </c>
      <c r="E1633" s="279">
        <v>9</v>
      </c>
      <c r="F1633" s="539">
        <f t="shared" si="39"/>
        <v>0.75</v>
      </c>
    </row>
    <row r="1634" spans="1:6">
      <c r="A1634" s="302">
        <v>1603</v>
      </c>
      <c r="B1634" s="771" t="s">
        <v>3733</v>
      </c>
      <c r="C1634" s="199" t="s">
        <v>3734</v>
      </c>
      <c r="D1634" s="279">
        <v>12</v>
      </c>
      <c r="E1634" s="279">
        <v>9</v>
      </c>
      <c r="F1634" s="539">
        <f t="shared" si="39"/>
        <v>0.75</v>
      </c>
    </row>
    <row r="1635" spans="1:6">
      <c r="A1635" s="302">
        <v>1604</v>
      </c>
      <c r="B1635" s="771" t="s">
        <v>3735</v>
      </c>
      <c r="C1635" s="199" t="s">
        <v>3736</v>
      </c>
      <c r="D1635" s="280">
        <v>21</v>
      </c>
      <c r="E1635" s="280">
        <v>15</v>
      </c>
      <c r="F1635" s="539">
        <f t="shared" si="39"/>
        <v>2.1875</v>
      </c>
    </row>
    <row r="1636" spans="1:6">
      <c r="A1636" s="302">
        <v>1605</v>
      </c>
      <c r="B1636" s="771" t="s">
        <v>3737</v>
      </c>
      <c r="C1636" s="199" t="s">
        <v>3738</v>
      </c>
      <c r="D1636" s="280">
        <v>21</v>
      </c>
      <c r="E1636" s="280">
        <v>15</v>
      </c>
      <c r="F1636" s="539">
        <f t="shared" si="39"/>
        <v>2.1875</v>
      </c>
    </row>
    <row r="1637" spans="1:6">
      <c r="A1637" s="302">
        <v>1606</v>
      </c>
      <c r="B1637" s="771" t="s">
        <v>3739</v>
      </c>
      <c r="C1637" s="199" t="s">
        <v>3740</v>
      </c>
      <c r="D1637" s="280">
        <v>30</v>
      </c>
      <c r="E1637" s="280">
        <v>21</v>
      </c>
      <c r="F1637" s="539">
        <f t="shared" si="39"/>
        <v>4.375</v>
      </c>
    </row>
    <row r="1638" spans="1:6">
      <c r="A1638" s="302">
        <v>1607</v>
      </c>
      <c r="B1638" s="771" t="s">
        <v>3741</v>
      </c>
      <c r="C1638" s="199" t="s">
        <v>3742</v>
      </c>
      <c r="D1638" s="280">
        <v>30</v>
      </c>
      <c r="E1638" s="280">
        <v>21</v>
      </c>
      <c r="F1638" s="539">
        <f t="shared" si="39"/>
        <v>4.375</v>
      </c>
    </row>
    <row r="1639" spans="1:6">
      <c r="A1639" s="302">
        <v>1608</v>
      </c>
      <c r="B1639" s="771" t="s">
        <v>3743</v>
      </c>
      <c r="C1639" s="199" t="s">
        <v>3744</v>
      </c>
      <c r="D1639" s="279">
        <v>12</v>
      </c>
      <c r="E1639" s="279">
        <v>9</v>
      </c>
      <c r="F1639" s="539">
        <f t="shared" si="39"/>
        <v>0.75</v>
      </c>
    </row>
    <row r="1640" spans="1:6">
      <c r="A1640" s="302">
        <v>1609</v>
      </c>
      <c r="B1640" s="771" t="s">
        <v>3745</v>
      </c>
      <c r="C1640" s="199" t="s">
        <v>3746</v>
      </c>
      <c r="D1640" s="279">
        <v>12</v>
      </c>
      <c r="E1640" s="279">
        <v>9</v>
      </c>
      <c r="F1640" s="539">
        <f t="shared" si="39"/>
        <v>0.75</v>
      </c>
    </row>
    <row r="1641" spans="1:6">
      <c r="A1641" s="302">
        <v>1610</v>
      </c>
      <c r="B1641" s="771" t="s">
        <v>3747</v>
      </c>
      <c r="C1641" s="199" t="s">
        <v>3748</v>
      </c>
      <c r="D1641" s="280">
        <v>21</v>
      </c>
      <c r="E1641" s="280">
        <v>15</v>
      </c>
      <c r="F1641" s="539">
        <f t="shared" si="39"/>
        <v>2.1875</v>
      </c>
    </row>
    <row r="1642" spans="1:6">
      <c r="A1642" s="302">
        <v>1611</v>
      </c>
      <c r="B1642" s="771" t="s">
        <v>3749</v>
      </c>
      <c r="C1642" s="199" t="s">
        <v>3750</v>
      </c>
      <c r="D1642" s="280">
        <v>21</v>
      </c>
      <c r="E1642" s="280">
        <v>15</v>
      </c>
      <c r="F1642" s="539">
        <f t="shared" si="39"/>
        <v>2.1875</v>
      </c>
    </row>
    <row r="1643" spans="1:6">
      <c r="A1643" s="302">
        <v>1612</v>
      </c>
      <c r="B1643" s="771" t="s">
        <v>3751</v>
      </c>
      <c r="C1643" s="199" t="s">
        <v>3752</v>
      </c>
      <c r="D1643" s="280">
        <v>30</v>
      </c>
      <c r="E1643" s="280">
        <v>21</v>
      </c>
      <c r="F1643" s="539">
        <f t="shared" si="39"/>
        <v>4.375</v>
      </c>
    </row>
    <row r="1644" spans="1:6">
      <c r="A1644" s="302">
        <v>1613</v>
      </c>
      <c r="B1644" s="771" t="s">
        <v>3753</v>
      </c>
      <c r="C1644" s="199" t="s">
        <v>3754</v>
      </c>
      <c r="D1644" s="280">
        <v>30</v>
      </c>
      <c r="E1644" s="280">
        <v>21</v>
      </c>
      <c r="F1644" s="539">
        <f t="shared" si="39"/>
        <v>4.375</v>
      </c>
    </row>
    <row r="1645" spans="1:6">
      <c r="A1645" s="302">
        <v>1614</v>
      </c>
      <c r="B1645" s="771" t="s">
        <v>3755</v>
      </c>
      <c r="C1645" s="199" t="s">
        <v>3756</v>
      </c>
      <c r="D1645" s="280">
        <v>21</v>
      </c>
      <c r="E1645" s="280">
        <v>15</v>
      </c>
      <c r="F1645" s="539">
        <f t="shared" si="39"/>
        <v>2.1875</v>
      </c>
    </row>
    <row r="1646" spans="1:6">
      <c r="A1646" s="302">
        <v>1615</v>
      </c>
      <c r="B1646" s="771" t="s">
        <v>3757</v>
      </c>
      <c r="C1646" s="199" t="s">
        <v>3758</v>
      </c>
      <c r="D1646" s="280">
        <v>21</v>
      </c>
      <c r="E1646" s="280">
        <v>15</v>
      </c>
      <c r="F1646" s="539">
        <f t="shared" si="39"/>
        <v>2.1875</v>
      </c>
    </row>
    <row r="1647" spans="1:6">
      <c r="A1647" s="302">
        <v>1616</v>
      </c>
      <c r="B1647" s="771" t="s">
        <v>3759</v>
      </c>
      <c r="C1647" s="199" t="s">
        <v>3760</v>
      </c>
      <c r="D1647" s="280">
        <v>30</v>
      </c>
      <c r="E1647" s="280">
        <v>21</v>
      </c>
      <c r="F1647" s="539">
        <f t="shared" si="39"/>
        <v>4.375</v>
      </c>
    </row>
    <row r="1648" spans="1:6">
      <c r="A1648" s="302">
        <v>1617</v>
      </c>
      <c r="B1648" s="771" t="s">
        <v>3761</v>
      </c>
      <c r="C1648" s="199" t="s">
        <v>3762</v>
      </c>
      <c r="D1648" s="280">
        <v>30</v>
      </c>
      <c r="E1648" s="280">
        <v>21</v>
      </c>
      <c r="F1648" s="539">
        <f t="shared" si="39"/>
        <v>4.375</v>
      </c>
    </row>
    <row r="1649" spans="1:6">
      <c r="A1649" s="302">
        <v>1618</v>
      </c>
      <c r="B1649" s="771" t="s">
        <v>3763</v>
      </c>
      <c r="C1649" s="199" t="s">
        <v>3764</v>
      </c>
      <c r="D1649" s="279">
        <v>12</v>
      </c>
      <c r="E1649" s="279">
        <v>9</v>
      </c>
      <c r="F1649" s="539">
        <f t="shared" si="39"/>
        <v>0.75</v>
      </c>
    </row>
    <row r="1650" spans="1:6">
      <c r="A1650" s="302">
        <v>1619</v>
      </c>
      <c r="B1650" s="771" t="s">
        <v>3765</v>
      </c>
      <c r="C1650" s="199" t="s">
        <v>3766</v>
      </c>
      <c r="D1650" s="280">
        <v>21</v>
      </c>
      <c r="E1650" s="280">
        <v>15</v>
      </c>
      <c r="F1650" s="539">
        <f t="shared" si="39"/>
        <v>2.1875</v>
      </c>
    </row>
    <row r="1651" spans="1:6">
      <c r="A1651" s="302">
        <v>1620</v>
      </c>
      <c r="B1651" s="771" t="s">
        <v>3767</v>
      </c>
      <c r="C1651" s="199" t="s">
        <v>3768</v>
      </c>
      <c r="D1651" s="280">
        <v>30</v>
      </c>
      <c r="E1651" s="280">
        <v>21</v>
      </c>
      <c r="F1651" s="539">
        <f t="shared" si="39"/>
        <v>4.375</v>
      </c>
    </row>
    <row r="1652" spans="1:6">
      <c r="A1652" s="302">
        <v>1621</v>
      </c>
      <c r="B1652" s="771" t="s">
        <v>3769</v>
      </c>
      <c r="C1652" s="199" t="s">
        <v>3770</v>
      </c>
      <c r="D1652" s="279">
        <v>12</v>
      </c>
      <c r="E1652" s="279">
        <v>9</v>
      </c>
      <c r="F1652" s="539">
        <f t="shared" si="39"/>
        <v>0.75</v>
      </c>
    </row>
    <row r="1653" spans="1:6">
      <c r="A1653" s="302">
        <v>1622</v>
      </c>
      <c r="B1653" s="771" t="s">
        <v>3771</v>
      </c>
      <c r="C1653" s="199" t="s">
        <v>3772</v>
      </c>
      <c r="D1653" s="280">
        <v>21</v>
      </c>
      <c r="E1653" s="280">
        <v>15</v>
      </c>
      <c r="F1653" s="539">
        <f t="shared" si="39"/>
        <v>2.1875</v>
      </c>
    </row>
    <row r="1654" spans="1:6">
      <c r="A1654" s="302">
        <v>1623</v>
      </c>
      <c r="B1654" s="771" t="s">
        <v>3773</v>
      </c>
      <c r="C1654" s="199" t="s">
        <v>3774</v>
      </c>
      <c r="D1654" s="280">
        <v>30</v>
      </c>
      <c r="E1654" s="280">
        <v>21</v>
      </c>
      <c r="F1654" s="539">
        <f t="shared" si="39"/>
        <v>4.375</v>
      </c>
    </row>
    <row r="1655" spans="1:6">
      <c r="A1655" s="302">
        <v>1624</v>
      </c>
      <c r="B1655" s="771" t="s">
        <v>3775</v>
      </c>
      <c r="C1655" s="199" t="s">
        <v>3776</v>
      </c>
      <c r="D1655" s="279">
        <v>12</v>
      </c>
      <c r="E1655" s="279">
        <v>9</v>
      </c>
      <c r="F1655" s="539">
        <f t="shared" si="39"/>
        <v>0.75</v>
      </c>
    </row>
    <row r="1656" spans="1:6">
      <c r="A1656" s="302">
        <v>1625</v>
      </c>
      <c r="B1656" s="771" t="s">
        <v>3777</v>
      </c>
      <c r="C1656" s="199" t="s">
        <v>3778</v>
      </c>
      <c r="D1656" s="279">
        <v>12</v>
      </c>
      <c r="E1656" s="279">
        <v>9</v>
      </c>
      <c r="F1656" s="539">
        <f t="shared" si="39"/>
        <v>0.75</v>
      </c>
    </row>
    <row r="1657" spans="1:6">
      <c r="A1657" s="302">
        <v>1626</v>
      </c>
      <c r="B1657" s="771" t="s">
        <v>3779</v>
      </c>
      <c r="C1657" s="199" t="s">
        <v>3780</v>
      </c>
      <c r="D1657" s="280">
        <v>21</v>
      </c>
      <c r="E1657" s="280">
        <v>15</v>
      </c>
      <c r="F1657" s="539">
        <f t="shared" si="39"/>
        <v>2.1875</v>
      </c>
    </row>
    <row r="1658" spans="1:6">
      <c r="A1658" s="302">
        <v>1627</v>
      </c>
      <c r="B1658" s="771" t="s">
        <v>3781</v>
      </c>
      <c r="C1658" s="199" t="s">
        <v>3782</v>
      </c>
      <c r="D1658" s="280">
        <v>21</v>
      </c>
      <c r="E1658" s="280">
        <v>15</v>
      </c>
      <c r="F1658" s="539">
        <f t="shared" si="39"/>
        <v>2.1875</v>
      </c>
    </row>
    <row r="1659" spans="1:6">
      <c r="A1659" s="302">
        <v>1628</v>
      </c>
      <c r="B1659" s="771" t="s">
        <v>3783</v>
      </c>
      <c r="C1659" s="199" t="s">
        <v>3784</v>
      </c>
      <c r="D1659" s="280">
        <v>30</v>
      </c>
      <c r="E1659" s="280">
        <v>21</v>
      </c>
      <c r="F1659" s="539">
        <f t="shared" si="39"/>
        <v>4.375</v>
      </c>
    </row>
    <row r="1660" spans="1:6">
      <c r="A1660" s="302">
        <v>1629</v>
      </c>
      <c r="B1660" s="771" t="s">
        <v>3785</v>
      </c>
      <c r="C1660" s="199" t="s">
        <v>3786</v>
      </c>
      <c r="D1660" s="280">
        <v>30</v>
      </c>
      <c r="E1660" s="280">
        <v>21</v>
      </c>
      <c r="F1660" s="539">
        <f t="shared" si="39"/>
        <v>4.375</v>
      </c>
    </row>
    <row r="1661" spans="1:6">
      <c r="A1661" s="302">
        <v>1630</v>
      </c>
      <c r="B1661" s="771" t="s">
        <v>3787</v>
      </c>
      <c r="C1661" s="199" t="s">
        <v>3788</v>
      </c>
      <c r="D1661" s="279">
        <v>12</v>
      </c>
      <c r="E1661" s="279">
        <v>9</v>
      </c>
      <c r="F1661" s="539">
        <f t="shared" si="39"/>
        <v>0.75</v>
      </c>
    </row>
    <row r="1662" spans="1:6">
      <c r="A1662" s="302">
        <v>1631</v>
      </c>
      <c r="B1662" s="771" t="s">
        <v>3789</v>
      </c>
      <c r="C1662" s="199" t="s">
        <v>3790</v>
      </c>
      <c r="D1662" s="279">
        <v>12</v>
      </c>
      <c r="E1662" s="279">
        <v>9</v>
      </c>
      <c r="F1662" s="539">
        <f t="shared" si="39"/>
        <v>0.75</v>
      </c>
    </row>
    <row r="1663" spans="1:6">
      <c r="A1663" s="302">
        <v>1632</v>
      </c>
      <c r="B1663" s="771" t="s">
        <v>3791</v>
      </c>
      <c r="C1663" s="199" t="s">
        <v>3792</v>
      </c>
      <c r="D1663" s="280">
        <v>21</v>
      </c>
      <c r="E1663" s="280">
        <v>15</v>
      </c>
      <c r="F1663" s="539">
        <f t="shared" si="39"/>
        <v>2.1875</v>
      </c>
    </row>
    <row r="1664" spans="1:6">
      <c r="A1664" s="302">
        <v>1633</v>
      </c>
      <c r="B1664" s="771" t="s">
        <v>3793</v>
      </c>
      <c r="C1664" s="199" t="s">
        <v>3794</v>
      </c>
      <c r="D1664" s="280">
        <v>21</v>
      </c>
      <c r="E1664" s="280">
        <v>15</v>
      </c>
      <c r="F1664" s="539">
        <f t="shared" si="39"/>
        <v>2.1875</v>
      </c>
    </row>
    <row r="1665" spans="1:6">
      <c r="A1665" s="302">
        <v>1634</v>
      </c>
      <c r="B1665" s="771" t="s">
        <v>3795</v>
      </c>
      <c r="C1665" s="199" t="s">
        <v>3796</v>
      </c>
      <c r="D1665" s="280">
        <v>30</v>
      </c>
      <c r="E1665" s="280">
        <v>21</v>
      </c>
      <c r="F1665" s="539">
        <f t="shared" si="39"/>
        <v>4.375</v>
      </c>
    </row>
    <row r="1666" spans="1:6">
      <c r="A1666" s="302">
        <v>1635</v>
      </c>
      <c r="B1666" s="771" t="s">
        <v>3797</v>
      </c>
      <c r="C1666" s="199" t="s">
        <v>3798</v>
      </c>
      <c r="D1666" s="280">
        <v>30</v>
      </c>
      <c r="E1666" s="280">
        <v>21</v>
      </c>
      <c r="F1666" s="539">
        <f t="shared" si="39"/>
        <v>4.375</v>
      </c>
    </row>
    <row r="1667" spans="1:6">
      <c r="A1667" s="302">
        <v>1636</v>
      </c>
      <c r="B1667" s="771" t="s">
        <v>3799</v>
      </c>
      <c r="C1667" s="199" t="s">
        <v>3800</v>
      </c>
      <c r="D1667" s="279">
        <v>12</v>
      </c>
      <c r="E1667" s="279">
        <v>9</v>
      </c>
      <c r="F1667" s="539">
        <f t="shared" si="39"/>
        <v>0.75</v>
      </c>
    </row>
    <row r="1668" spans="1:6">
      <c r="A1668" s="302">
        <v>1637</v>
      </c>
      <c r="B1668" s="771" t="s">
        <v>3801</v>
      </c>
      <c r="C1668" s="199" t="s">
        <v>3802</v>
      </c>
      <c r="D1668" s="279">
        <v>12</v>
      </c>
      <c r="E1668" s="279">
        <v>9</v>
      </c>
      <c r="F1668" s="539">
        <f t="shared" si="39"/>
        <v>0.75</v>
      </c>
    </row>
    <row r="1669" spans="1:6">
      <c r="A1669" s="302">
        <v>1638</v>
      </c>
      <c r="B1669" s="771" t="s">
        <v>3803</v>
      </c>
      <c r="C1669" s="199" t="s">
        <v>3804</v>
      </c>
      <c r="D1669" s="280">
        <v>21</v>
      </c>
      <c r="E1669" s="280">
        <v>15</v>
      </c>
      <c r="F1669" s="539">
        <f t="shared" si="39"/>
        <v>2.1875</v>
      </c>
    </row>
    <row r="1670" spans="1:6">
      <c r="A1670" s="302">
        <v>1639</v>
      </c>
      <c r="B1670" s="771" t="s">
        <v>3805</v>
      </c>
      <c r="C1670" s="199" t="s">
        <v>3806</v>
      </c>
      <c r="D1670" s="280">
        <v>21</v>
      </c>
      <c r="E1670" s="280">
        <v>15</v>
      </c>
      <c r="F1670" s="539">
        <f t="shared" si="39"/>
        <v>2.1875</v>
      </c>
    </row>
    <row r="1671" spans="1:6">
      <c r="A1671" s="302">
        <v>1640</v>
      </c>
      <c r="B1671" s="771" t="s">
        <v>3807</v>
      </c>
      <c r="C1671" s="199" t="s">
        <v>3808</v>
      </c>
      <c r="D1671" s="280">
        <v>30</v>
      </c>
      <c r="E1671" s="280">
        <v>21</v>
      </c>
      <c r="F1671" s="539">
        <f t="shared" si="39"/>
        <v>4.375</v>
      </c>
    </row>
    <row r="1672" spans="1:6">
      <c r="A1672" s="302">
        <v>1641</v>
      </c>
      <c r="B1672" s="771" t="s">
        <v>3809</v>
      </c>
      <c r="C1672" s="199" t="s">
        <v>3810</v>
      </c>
      <c r="D1672" s="280">
        <v>30</v>
      </c>
      <c r="E1672" s="280">
        <v>21</v>
      </c>
      <c r="F1672" s="539">
        <f t="shared" si="39"/>
        <v>4.375</v>
      </c>
    </row>
    <row r="1673" spans="1:6">
      <c r="A1673" s="302"/>
      <c r="B1673" s="771"/>
      <c r="C1673" s="199"/>
      <c r="D1673" s="280"/>
      <c r="E1673" s="280"/>
      <c r="F1673" s="539"/>
    </row>
    <row r="1674" spans="1:6" ht="23.25" customHeight="1">
      <c r="A1674" s="202"/>
      <c r="B1674" s="938" t="s">
        <v>3811</v>
      </c>
      <c r="C1674" s="938"/>
      <c r="D1674" s="938"/>
      <c r="E1674" s="938"/>
      <c r="F1674" s="939"/>
    </row>
    <row r="1675" spans="1:6">
      <c r="A1675" s="302"/>
      <c r="B1675" s="771"/>
      <c r="C1675" s="199"/>
      <c r="D1675" s="280"/>
      <c r="E1675" s="280"/>
      <c r="F1675" s="539"/>
    </row>
    <row r="1676" spans="1:6">
      <c r="A1676" s="302">
        <v>1642</v>
      </c>
      <c r="B1676" s="771" t="s">
        <v>3812</v>
      </c>
      <c r="C1676" s="199" t="s">
        <v>3813</v>
      </c>
      <c r="D1676" s="280"/>
      <c r="E1676" s="280">
        <v>6</v>
      </c>
      <c r="F1676" s="539">
        <v>0</v>
      </c>
    </row>
    <row r="1677" spans="1:6">
      <c r="A1677" s="302">
        <v>1643</v>
      </c>
      <c r="B1677" s="771" t="s">
        <v>506</v>
      </c>
      <c r="C1677" s="199" t="s">
        <v>3813</v>
      </c>
      <c r="D1677" s="280"/>
      <c r="E1677" s="280">
        <v>18</v>
      </c>
      <c r="F1677" s="539">
        <v>0</v>
      </c>
    </row>
    <row r="1678" spans="1:6">
      <c r="A1678" s="302">
        <v>1644</v>
      </c>
      <c r="B1678" s="771" t="s">
        <v>3814</v>
      </c>
      <c r="C1678" s="199" t="s">
        <v>3813</v>
      </c>
      <c r="D1678" s="280"/>
      <c r="E1678" s="280">
        <v>6</v>
      </c>
      <c r="F1678" s="539">
        <v>0</v>
      </c>
    </row>
    <row r="1679" spans="1:6">
      <c r="A1679" s="302">
        <v>1645</v>
      </c>
      <c r="B1679" s="771" t="s">
        <v>3815</v>
      </c>
      <c r="C1679" s="199" t="s">
        <v>3813</v>
      </c>
      <c r="D1679" s="280"/>
      <c r="E1679" s="280">
        <v>18</v>
      </c>
      <c r="F1679" s="539">
        <v>0</v>
      </c>
    </row>
    <row r="1680" spans="1:6">
      <c r="A1680" s="302">
        <v>1646</v>
      </c>
      <c r="B1680" s="771" t="s">
        <v>3816</v>
      </c>
      <c r="C1680" s="199" t="s">
        <v>3817</v>
      </c>
      <c r="D1680" s="280"/>
      <c r="E1680" s="280">
        <v>6</v>
      </c>
      <c r="F1680" s="539">
        <v>0</v>
      </c>
    </row>
    <row r="1681" spans="1:7">
      <c r="A1681" s="302">
        <v>1647</v>
      </c>
      <c r="B1681" s="771" t="s">
        <v>3818</v>
      </c>
      <c r="C1681" s="199" t="s">
        <v>3817</v>
      </c>
      <c r="D1681" s="280"/>
      <c r="E1681" s="280">
        <v>18</v>
      </c>
      <c r="F1681" s="539">
        <v>0</v>
      </c>
    </row>
    <row r="1682" spans="1:7">
      <c r="A1682" s="302">
        <v>1648</v>
      </c>
      <c r="B1682" s="771" t="s">
        <v>3819</v>
      </c>
      <c r="C1682" s="199" t="s">
        <v>3817</v>
      </c>
      <c r="D1682" s="280"/>
      <c r="E1682" s="280">
        <v>6</v>
      </c>
      <c r="F1682" s="539">
        <v>0</v>
      </c>
    </row>
    <row r="1683" spans="1:7">
      <c r="A1683" s="302">
        <v>1649</v>
      </c>
      <c r="B1683" s="771" t="s">
        <v>3820</v>
      </c>
      <c r="C1683" s="199" t="s">
        <v>3817</v>
      </c>
      <c r="D1683" s="280"/>
      <c r="E1683" s="280">
        <v>18</v>
      </c>
      <c r="F1683" s="539">
        <v>0</v>
      </c>
    </row>
    <row r="1684" spans="1:7">
      <c r="A1684" s="302">
        <v>1650</v>
      </c>
      <c r="B1684" s="771" t="s">
        <v>3821</v>
      </c>
      <c r="C1684" s="199" t="s">
        <v>3822</v>
      </c>
      <c r="D1684" s="280"/>
      <c r="E1684" s="280">
        <v>18</v>
      </c>
      <c r="F1684" s="539">
        <v>0</v>
      </c>
    </row>
    <row r="1685" spans="1:7">
      <c r="A1685" s="302">
        <v>1651</v>
      </c>
      <c r="B1685" s="771" t="s">
        <v>3823</v>
      </c>
      <c r="C1685" s="199" t="s">
        <v>3824</v>
      </c>
      <c r="D1685" s="280">
        <v>42</v>
      </c>
      <c r="E1685" s="280"/>
      <c r="F1685" s="539">
        <v>0</v>
      </c>
    </row>
    <row r="1686" spans="1:7">
      <c r="A1686" s="302">
        <v>1652</v>
      </c>
      <c r="B1686" s="771" t="s">
        <v>3825</v>
      </c>
      <c r="C1686" s="199" t="s">
        <v>3826</v>
      </c>
      <c r="D1686" s="280"/>
      <c r="E1686" s="280">
        <v>12</v>
      </c>
      <c r="F1686" s="539">
        <v>0</v>
      </c>
    </row>
    <row r="1687" spans="1:7">
      <c r="A1687" s="302">
        <v>1653</v>
      </c>
      <c r="B1687" s="771" t="s">
        <v>508</v>
      </c>
      <c r="C1687" s="199" t="s">
        <v>3826</v>
      </c>
      <c r="D1687" s="280"/>
      <c r="E1687" s="280">
        <v>30</v>
      </c>
      <c r="F1687" s="539">
        <v>0</v>
      </c>
    </row>
    <row r="1688" spans="1:7">
      <c r="A1688" s="302">
        <v>1654</v>
      </c>
      <c r="B1688" s="771" t="s">
        <v>3827</v>
      </c>
      <c r="C1688" s="199" t="s">
        <v>3826</v>
      </c>
      <c r="D1688" s="280"/>
      <c r="E1688" s="280">
        <v>12</v>
      </c>
      <c r="F1688" s="539">
        <v>0</v>
      </c>
    </row>
    <row r="1689" spans="1:7">
      <c r="A1689" s="302">
        <v>1655</v>
      </c>
      <c r="B1689" s="771" t="s">
        <v>3828</v>
      </c>
      <c r="C1689" s="199" t="s">
        <v>3826</v>
      </c>
      <c r="D1689" s="280"/>
      <c r="E1689" s="280">
        <v>30</v>
      </c>
      <c r="F1689" s="539">
        <v>0</v>
      </c>
    </row>
    <row r="1690" spans="1:7">
      <c r="A1690" s="302">
        <v>1656</v>
      </c>
      <c r="B1690" s="771" t="s">
        <v>3829</v>
      </c>
      <c r="C1690" s="199" t="s">
        <v>3830</v>
      </c>
      <c r="D1690" s="280"/>
      <c r="E1690" s="280">
        <v>30</v>
      </c>
      <c r="F1690" s="539">
        <v>0</v>
      </c>
    </row>
    <row r="1691" spans="1:7">
      <c r="A1691" s="302">
        <v>1657</v>
      </c>
      <c r="B1691" s="771" t="s">
        <v>3831</v>
      </c>
      <c r="C1691" s="199" t="s">
        <v>3832</v>
      </c>
      <c r="D1691" s="280"/>
      <c r="E1691" s="280">
        <v>12</v>
      </c>
      <c r="F1691" s="539">
        <v>0</v>
      </c>
    </row>
    <row r="1692" spans="1:7">
      <c r="A1692" s="302">
        <v>1658</v>
      </c>
      <c r="B1692" s="771" t="s">
        <v>3833</v>
      </c>
      <c r="C1692" s="199" t="s">
        <v>3832</v>
      </c>
      <c r="D1692" s="280"/>
      <c r="E1692" s="280">
        <v>12</v>
      </c>
      <c r="F1692" s="539">
        <v>0</v>
      </c>
    </row>
    <row r="1693" spans="1:7">
      <c r="A1693" s="302">
        <v>1659</v>
      </c>
      <c r="B1693" s="771" t="s">
        <v>3834</v>
      </c>
      <c r="C1693" s="199" t="s">
        <v>3835</v>
      </c>
      <c r="D1693" s="280"/>
      <c r="E1693" s="280">
        <v>18</v>
      </c>
      <c r="F1693" s="539">
        <v>0</v>
      </c>
    </row>
    <row r="1694" spans="1:7">
      <c r="A1694" s="561">
        <v>1660</v>
      </c>
      <c r="B1694" s="773" t="s">
        <v>509</v>
      </c>
      <c r="C1694" s="766" t="s">
        <v>3835</v>
      </c>
      <c r="D1694" s="281"/>
      <c r="E1694" s="281">
        <v>42</v>
      </c>
      <c r="F1694" s="540">
        <v>0</v>
      </c>
      <c r="G1694" t="s">
        <v>4835</v>
      </c>
    </row>
    <row r="1695" spans="1:7">
      <c r="A1695" s="302">
        <v>1661</v>
      </c>
      <c r="B1695" s="771" t="s">
        <v>3836</v>
      </c>
      <c r="C1695" s="199" t="s">
        <v>3835</v>
      </c>
      <c r="D1695" s="280"/>
      <c r="E1695" s="280">
        <v>18</v>
      </c>
      <c r="F1695" s="539">
        <v>0</v>
      </c>
    </row>
    <row r="1696" spans="1:7">
      <c r="A1696" s="302">
        <v>1662</v>
      </c>
      <c r="B1696" s="771" t="s">
        <v>3837</v>
      </c>
      <c r="C1696" s="199" t="s">
        <v>3835</v>
      </c>
      <c r="D1696" s="280"/>
      <c r="E1696" s="280">
        <v>42</v>
      </c>
      <c r="F1696" s="539">
        <v>0</v>
      </c>
    </row>
    <row r="1697" spans="1:7">
      <c r="A1697" s="302">
        <v>1663</v>
      </c>
      <c r="B1697" s="771" t="s">
        <v>3838</v>
      </c>
      <c r="C1697" s="199" t="s">
        <v>3839</v>
      </c>
      <c r="D1697" s="280"/>
      <c r="E1697" s="280">
        <v>18</v>
      </c>
      <c r="F1697" s="539">
        <v>0</v>
      </c>
    </row>
    <row r="1698" spans="1:7">
      <c r="A1698" s="302">
        <v>1664</v>
      </c>
      <c r="B1698" s="771" t="s">
        <v>3840</v>
      </c>
      <c r="C1698" s="199" t="s">
        <v>3839</v>
      </c>
      <c r="D1698" s="280"/>
      <c r="E1698" s="280">
        <v>42</v>
      </c>
      <c r="F1698" s="539">
        <v>0</v>
      </c>
    </row>
    <row r="1699" spans="1:7">
      <c r="A1699" s="302">
        <v>1665</v>
      </c>
      <c r="B1699" s="771" t="s">
        <v>3841</v>
      </c>
      <c r="C1699" s="199" t="s">
        <v>3839</v>
      </c>
      <c r="D1699" s="280"/>
      <c r="E1699" s="280">
        <v>18</v>
      </c>
      <c r="F1699" s="539">
        <v>0</v>
      </c>
    </row>
    <row r="1700" spans="1:7">
      <c r="A1700" s="302">
        <v>1666</v>
      </c>
      <c r="B1700" s="771" t="s">
        <v>3842</v>
      </c>
      <c r="C1700" s="199" t="s">
        <v>3839</v>
      </c>
      <c r="D1700" s="280"/>
      <c r="E1700" s="280">
        <v>42</v>
      </c>
      <c r="F1700" s="539">
        <v>0</v>
      </c>
    </row>
    <row r="1701" spans="1:7">
      <c r="A1701" s="302">
        <v>1667</v>
      </c>
      <c r="B1701" s="771" t="s">
        <v>3843</v>
      </c>
      <c r="C1701" s="199" t="s">
        <v>3844</v>
      </c>
      <c r="D1701" s="280"/>
      <c r="E1701" s="280">
        <v>42</v>
      </c>
      <c r="F1701" s="539">
        <v>0</v>
      </c>
    </row>
    <row r="1702" spans="1:7">
      <c r="A1702" s="302">
        <v>1668</v>
      </c>
      <c r="B1702" s="771" t="s">
        <v>510</v>
      </c>
      <c r="C1702" s="199" t="s">
        <v>3845</v>
      </c>
      <c r="D1702" s="280"/>
      <c r="E1702" s="280">
        <v>18</v>
      </c>
      <c r="F1702" s="539">
        <v>0</v>
      </c>
    </row>
    <row r="1703" spans="1:7">
      <c r="A1703" s="302">
        <v>1669</v>
      </c>
      <c r="B1703" s="771" t="s">
        <v>511</v>
      </c>
      <c r="C1703" s="199" t="s">
        <v>3846</v>
      </c>
      <c r="D1703" s="280"/>
      <c r="E1703" s="280">
        <v>30</v>
      </c>
      <c r="F1703" s="539">
        <v>0</v>
      </c>
    </row>
    <row r="1704" spans="1:7">
      <c r="A1704" s="302">
        <v>1670</v>
      </c>
      <c r="B1704" s="771" t="s">
        <v>512</v>
      </c>
      <c r="C1704" s="199" t="s">
        <v>3847</v>
      </c>
      <c r="D1704" s="280"/>
      <c r="E1704" s="280">
        <v>42</v>
      </c>
      <c r="F1704" s="539">
        <v>0</v>
      </c>
    </row>
    <row r="1705" spans="1:7">
      <c r="A1705" s="302">
        <v>1671</v>
      </c>
      <c r="B1705" s="771" t="s">
        <v>3848</v>
      </c>
      <c r="C1705" s="199" t="s">
        <v>3849</v>
      </c>
      <c r="D1705" s="280"/>
      <c r="E1705" s="280">
        <v>6</v>
      </c>
      <c r="F1705" s="539">
        <v>0</v>
      </c>
    </row>
    <row r="1706" spans="1:7">
      <c r="A1706" s="561">
        <v>1672</v>
      </c>
      <c r="B1706" s="773" t="s">
        <v>3850</v>
      </c>
      <c r="C1706" s="766" t="s">
        <v>4834</v>
      </c>
      <c r="D1706" s="281"/>
      <c r="E1706" s="281">
        <v>8</v>
      </c>
      <c r="F1706" s="540">
        <v>0</v>
      </c>
      <c r="G1706" t="s">
        <v>4816</v>
      </c>
    </row>
    <row r="1707" spans="1:7">
      <c r="A1707" s="561">
        <v>1673</v>
      </c>
      <c r="B1707" s="773" t="s">
        <v>3851</v>
      </c>
      <c r="C1707" s="766" t="s">
        <v>3849</v>
      </c>
      <c r="D1707" s="281"/>
      <c r="E1707" s="281">
        <v>9</v>
      </c>
      <c r="F1707" s="540">
        <v>0</v>
      </c>
    </row>
    <row r="1708" spans="1:7">
      <c r="A1708" s="561">
        <v>1674</v>
      </c>
      <c r="B1708" s="773" t="s">
        <v>3852</v>
      </c>
      <c r="C1708" s="766" t="s">
        <v>4821</v>
      </c>
      <c r="D1708" s="281"/>
      <c r="E1708" s="281">
        <v>12</v>
      </c>
      <c r="F1708" s="540">
        <v>0</v>
      </c>
      <c r="G1708" t="s">
        <v>4817</v>
      </c>
    </row>
    <row r="1709" spans="1:7">
      <c r="A1709" s="561">
        <v>1675</v>
      </c>
      <c r="B1709" s="773" t="s">
        <v>4818</v>
      </c>
      <c r="C1709" s="766" t="s">
        <v>4820</v>
      </c>
      <c r="D1709" s="281"/>
      <c r="E1709" s="281">
        <v>18</v>
      </c>
      <c r="F1709" s="540">
        <v>0</v>
      </c>
      <c r="G1709" t="s">
        <v>4819</v>
      </c>
    </row>
    <row r="1710" spans="1:7">
      <c r="A1710" s="302">
        <v>1676</v>
      </c>
      <c r="B1710" s="771" t="s">
        <v>3853</v>
      </c>
      <c r="C1710" s="199" t="s">
        <v>3854</v>
      </c>
      <c r="D1710" s="280"/>
      <c r="E1710" s="280">
        <v>6</v>
      </c>
      <c r="F1710" s="539">
        <v>0</v>
      </c>
    </row>
    <row r="1711" spans="1:7">
      <c r="A1711" s="302">
        <v>1677</v>
      </c>
      <c r="B1711" s="771" t="s">
        <v>3855</v>
      </c>
      <c r="C1711" s="199" t="s">
        <v>3854</v>
      </c>
      <c r="D1711" s="280"/>
      <c r="E1711" s="280">
        <v>9</v>
      </c>
      <c r="F1711" s="539">
        <v>0</v>
      </c>
    </row>
    <row r="1712" spans="1:7">
      <c r="A1712" s="302">
        <v>1678</v>
      </c>
      <c r="B1712" s="771" t="s">
        <v>3856</v>
      </c>
      <c r="C1712" s="199" t="s">
        <v>3854</v>
      </c>
      <c r="D1712" s="280"/>
      <c r="E1712" s="280">
        <v>12</v>
      </c>
      <c r="F1712" s="539">
        <v>0</v>
      </c>
    </row>
    <row r="1713" spans="1:6">
      <c r="A1713" s="302">
        <v>1679</v>
      </c>
      <c r="B1713" s="771" t="s">
        <v>3857</v>
      </c>
      <c r="C1713" s="199" t="s">
        <v>3854</v>
      </c>
      <c r="D1713" s="280"/>
      <c r="E1713" s="280">
        <v>16</v>
      </c>
      <c r="F1713" s="539">
        <v>0</v>
      </c>
    </row>
    <row r="1714" spans="1:6">
      <c r="A1714" s="302">
        <v>1680</v>
      </c>
      <c r="B1714" s="771" t="s">
        <v>3858</v>
      </c>
      <c r="C1714" s="199" t="s">
        <v>3859</v>
      </c>
      <c r="D1714" s="280"/>
      <c r="E1714" s="280">
        <v>6</v>
      </c>
      <c r="F1714" s="539">
        <v>0</v>
      </c>
    </row>
    <row r="1715" spans="1:6">
      <c r="A1715" s="302">
        <v>1681</v>
      </c>
      <c r="B1715" s="775" t="s">
        <v>259</v>
      </c>
      <c r="C1715" s="768" t="s">
        <v>3860</v>
      </c>
      <c r="D1715" s="283"/>
      <c r="E1715" s="283" t="s">
        <v>8</v>
      </c>
      <c r="F1715" s="541">
        <v>0</v>
      </c>
    </row>
    <row r="1716" spans="1:6">
      <c r="A1716" s="302">
        <v>1682</v>
      </c>
      <c r="B1716" s="773" t="s">
        <v>3861</v>
      </c>
      <c r="C1716" s="766" t="s">
        <v>3862</v>
      </c>
      <c r="D1716" s="281"/>
      <c r="E1716" s="281">
        <v>30</v>
      </c>
      <c r="F1716" s="540">
        <v>0</v>
      </c>
    </row>
    <row r="1717" spans="1:6">
      <c r="A1717" s="302">
        <v>1683</v>
      </c>
      <c r="B1717" s="773" t="s">
        <v>3863</v>
      </c>
      <c r="C1717" s="766" t="s">
        <v>3864</v>
      </c>
      <c r="D1717" s="281"/>
      <c r="E1717" s="281">
        <v>42</v>
      </c>
      <c r="F1717" s="540">
        <v>0</v>
      </c>
    </row>
    <row r="1718" spans="1:6">
      <c r="A1718" s="302">
        <v>1684</v>
      </c>
      <c r="B1718" s="773" t="s">
        <v>3865</v>
      </c>
      <c r="C1718" s="766" t="s">
        <v>3866</v>
      </c>
      <c r="D1718" s="280"/>
      <c r="E1718" s="280">
        <v>60</v>
      </c>
      <c r="F1718" s="539">
        <v>0</v>
      </c>
    </row>
    <row r="1719" spans="1:6">
      <c r="A1719" s="302">
        <v>1685</v>
      </c>
      <c r="B1719" s="773" t="s">
        <v>260</v>
      </c>
      <c r="C1719" s="766" t="s">
        <v>3867</v>
      </c>
      <c r="D1719" s="280">
        <v>36</v>
      </c>
      <c r="E1719" s="280">
        <v>32</v>
      </c>
      <c r="F1719" s="539">
        <f>(D1719*E1719)/144</f>
        <v>8</v>
      </c>
    </row>
    <row r="1720" spans="1:6">
      <c r="A1720" s="302">
        <v>1686</v>
      </c>
      <c r="B1720" s="771" t="s">
        <v>3868</v>
      </c>
      <c r="C1720" s="199" t="s">
        <v>3869</v>
      </c>
      <c r="D1720" s="280">
        <v>36</v>
      </c>
      <c r="E1720" s="280"/>
      <c r="F1720" s="539">
        <f t="shared" ref="F1720:F1783" si="40">(D1720*E1720)/144</f>
        <v>0</v>
      </c>
    </row>
    <row r="1721" spans="1:6">
      <c r="A1721" s="302">
        <v>1687</v>
      </c>
      <c r="B1721" s="771" t="s">
        <v>261</v>
      </c>
      <c r="C1721" s="199" t="s">
        <v>3869</v>
      </c>
      <c r="D1721" s="280">
        <v>36</v>
      </c>
      <c r="E1721" s="280">
        <v>32</v>
      </c>
      <c r="F1721" s="539">
        <f t="shared" si="40"/>
        <v>8</v>
      </c>
    </row>
    <row r="1722" spans="1:6">
      <c r="A1722" s="302">
        <v>1688</v>
      </c>
      <c r="B1722" s="771" t="s">
        <v>3870</v>
      </c>
      <c r="C1722" s="199" t="s">
        <v>3871</v>
      </c>
      <c r="D1722" s="280">
        <v>18</v>
      </c>
      <c r="E1722" s="280">
        <v>15</v>
      </c>
      <c r="F1722" s="539">
        <f t="shared" si="40"/>
        <v>1.875</v>
      </c>
    </row>
    <row r="1723" spans="1:6">
      <c r="A1723" s="302">
        <v>1689</v>
      </c>
      <c r="B1723" s="771" t="s">
        <v>3872</v>
      </c>
      <c r="C1723" s="199" t="s">
        <v>3873</v>
      </c>
      <c r="D1723" s="280">
        <v>30</v>
      </c>
      <c r="E1723" s="280">
        <v>24</v>
      </c>
      <c r="F1723" s="539">
        <f t="shared" si="40"/>
        <v>5</v>
      </c>
    </row>
    <row r="1724" spans="1:6">
      <c r="A1724" s="302">
        <v>1690</v>
      </c>
      <c r="B1724" s="771" t="s">
        <v>262</v>
      </c>
      <c r="C1724" s="199" t="s">
        <v>3874</v>
      </c>
      <c r="D1724" s="280">
        <v>24</v>
      </c>
      <c r="E1724" s="280">
        <v>30</v>
      </c>
      <c r="F1724" s="539">
        <f t="shared" si="40"/>
        <v>5</v>
      </c>
    </row>
    <row r="1725" spans="1:6">
      <c r="A1725" s="302">
        <v>1691</v>
      </c>
      <c r="B1725" s="771" t="s">
        <v>263</v>
      </c>
      <c r="C1725" s="199" t="s">
        <v>3875</v>
      </c>
      <c r="D1725" s="280">
        <v>30</v>
      </c>
      <c r="E1725" s="280">
        <v>36</v>
      </c>
      <c r="F1725" s="539">
        <f t="shared" si="40"/>
        <v>7.5</v>
      </c>
    </row>
    <row r="1726" spans="1:6">
      <c r="A1726" s="302">
        <v>1692</v>
      </c>
      <c r="B1726" s="771" t="s">
        <v>264</v>
      </c>
      <c r="C1726" s="764" t="s">
        <v>3876</v>
      </c>
      <c r="D1726" s="280">
        <v>36</v>
      </c>
      <c r="E1726" s="280">
        <v>48</v>
      </c>
      <c r="F1726" s="539">
        <f t="shared" si="40"/>
        <v>12</v>
      </c>
    </row>
    <row r="1727" spans="1:6">
      <c r="A1727" s="302">
        <v>1693</v>
      </c>
      <c r="B1727" s="771" t="s">
        <v>3877</v>
      </c>
      <c r="C1727" s="764" t="s">
        <v>3878</v>
      </c>
      <c r="D1727" s="282">
        <v>12</v>
      </c>
      <c r="E1727" s="279">
        <v>18</v>
      </c>
      <c r="F1727" s="539">
        <f t="shared" si="40"/>
        <v>1.5</v>
      </c>
    </row>
    <row r="1728" spans="1:6">
      <c r="A1728" s="302">
        <v>1694</v>
      </c>
      <c r="B1728" s="758" t="s">
        <v>265</v>
      </c>
      <c r="C1728" s="285" t="s">
        <v>3879</v>
      </c>
      <c r="D1728" s="282">
        <v>12</v>
      </c>
      <c r="E1728" s="279">
        <v>18</v>
      </c>
      <c r="F1728" s="539">
        <f t="shared" si="40"/>
        <v>1.5</v>
      </c>
    </row>
    <row r="1729" spans="1:6">
      <c r="A1729" s="302">
        <v>1695</v>
      </c>
      <c r="B1729" s="758" t="s">
        <v>3880</v>
      </c>
      <c r="C1729" s="285" t="s">
        <v>3881</v>
      </c>
      <c r="D1729" s="282">
        <v>66</v>
      </c>
      <c r="E1729" s="279">
        <v>36</v>
      </c>
      <c r="F1729" s="539">
        <f t="shared" si="40"/>
        <v>16.5</v>
      </c>
    </row>
    <row r="1730" spans="1:6">
      <c r="A1730" s="302">
        <v>1696</v>
      </c>
      <c r="B1730" s="758" t="s">
        <v>3882</v>
      </c>
      <c r="C1730" s="285" t="s">
        <v>3883</v>
      </c>
      <c r="D1730" s="282">
        <v>96</v>
      </c>
      <c r="E1730" s="279">
        <v>54</v>
      </c>
      <c r="F1730" s="539">
        <f t="shared" si="40"/>
        <v>36</v>
      </c>
    </row>
    <row r="1731" spans="1:6">
      <c r="A1731" s="302">
        <v>1697</v>
      </c>
      <c r="B1731" s="758" t="s">
        <v>3884</v>
      </c>
      <c r="C1731" s="285" t="s">
        <v>3885</v>
      </c>
      <c r="D1731" s="282">
        <v>78</v>
      </c>
      <c r="E1731" s="279">
        <v>36</v>
      </c>
      <c r="F1731" s="539">
        <f t="shared" si="40"/>
        <v>19.5</v>
      </c>
    </row>
    <row r="1732" spans="1:6">
      <c r="A1732" s="302">
        <v>1698</v>
      </c>
      <c r="B1732" s="758" t="s">
        <v>3886</v>
      </c>
      <c r="C1732" s="285" t="s">
        <v>3887</v>
      </c>
      <c r="D1732" s="282">
        <v>114</v>
      </c>
      <c r="E1732" s="279">
        <v>48</v>
      </c>
      <c r="F1732" s="539">
        <f t="shared" si="40"/>
        <v>38</v>
      </c>
    </row>
    <row r="1733" spans="1:6">
      <c r="A1733" s="302">
        <v>1699</v>
      </c>
      <c r="B1733" s="758" t="s">
        <v>3888</v>
      </c>
      <c r="C1733" s="285" t="s">
        <v>3889</v>
      </c>
      <c r="D1733" s="282">
        <v>120</v>
      </c>
      <c r="E1733" s="279">
        <v>60</v>
      </c>
      <c r="F1733" s="539">
        <f t="shared" si="40"/>
        <v>50</v>
      </c>
    </row>
    <row r="1734" spans="1:6">
      <c r="A1734" s="302">
        <v>1700</v>
      </c>
      <c r="B1734" s="758" t="s">
        <v>3890</v>
      </c>
      <c r="C1734" s="285" t="s">
        <v>3891</v>
      </c>
      <c r="D1734" s="282">
        <v>66</v>
      </c>
      <c r="E1734" s="279">
        <v>36</v>
      </c>
      <c r="F1734" s="539">
        <f t="shared" si="40"/>
        <v>16.5</v>
      </c>
    </row>
    <row r="1735" spans="1:6">
      <c r="A1735" s="302">
        <v>1701</v>
      </c>
      <c r="B1735" s="758" t="s">
        <v>3892</v>
      </c>
      <c r="C1735" s="285" t="s">
        <v>3891</v>
      </c>
      <c r="D1735" s="282">
        <v>66</v>
      </c>
      <c r="E1735" s="279">
        <v>36</v>
      </c>
      <c r="F1735" s="539">
        <f t="shared" si="40"/>
        <v>16.5</v>
      </c>
    </row>
    <row r="1736" spans="1:6">
      <c r="A1736" s="302">
        <v>1702</v>
      </c>
      <c r="B1736" s="758" t="s">
        <v>3893</v>
      </c>
      <c r="C1736" s="285" t="s">
        <v>3894</v>
      </c>
      <c r="D1736" s="282">
        <v>96</v>
      </c>
      <c r="E1736" s="279">
        <v>54</v>
      </c>
      <c r="F1736" s="539">
        <f t="shared" si="40"/>
        <v>36</v>
      </c>
    </row>
    <row r="1737" spans="1:6">
      <c r="A1737" s="302">
        <v>1703</v>
      </c>
      <c r="B1737" s="758" t="s">
        <v>3895</v>
      </c>
      <c r="C1737" s="285" t="s">
        <v>3894</v>
      </c>
      <c r="D1737" s="282">
        <v>96</v>
      </c>
      <c r="E1737" s="279">
        <v>54</v>
      </c>
      <c r="F1737" s="539">
        <f t="shared" si="40"/>
        <v>36</v>
      </c>
    </row>
    <row r="1738" spans="1:6">
      <c r="A1738" s="302">
        <v>1704</v>
      </c>
      <c r="B1738" s="758" t="s">
        <v>3896</v>
      </c>
      <c r="C1738" s="285" t="s">
        <v>3897</v>
      </c>
      <c r="D1738" s="282">
        <v>42</v>
      </c>
      <c r="E1738" s="279">
        <v>48</v>
      </c>
      <c r="F1738" s="539">
        <f t="shared" si="40"/>
        <v>14</v>
      </c>
    </row>
    <row r="1739" spans="1:6">
      <c r="A1739" s="302">
        <v>1705</v>
      </c>
      <c r="B1739" s="758" t="s">
        <v>3898</v>
      </c>
      <c r="C1739" s="285" t="s">
        <v>3897</v>
      </c>
      <c r="D1739" s="282">
        <v>42</v>
      </c>
      <c r="E1739" s="279">
        <v>48</v>
      </c>
      <c r="F1739" s="539">
        <f t="shared" si="40"/>
        <v>14</v>
      </c>
    </row>
    <row r="1740" spans="1:6">
      <c r="A1740" s="302">
        <v>1706</v>
      </c>
      <c r="B1740" s="758" t="s">
        <v>3899</v>
      </c>
      <c r="C1740" s="285" t="s">
        <v>3900</v>
      </c>
      <c r="D1740" s="282">
        <v>66</v>
      </c>
      <c r="E1740" s="279">
        <v>72</v>
      </c>
      <c r="F1740" s="539">
        <f t="shared" si="40"/>
        <v>33</v>
      </c>
    </row>
    <row r="1741" spans="1:6">
      <c r="A1741" s="302">
        <v>1707</v>
      </c>
      <c r="B1741" s="758" t="s">
        <v>3901</v>
      </c>
      <c r="C1741" s="285" t="s">
        <v>3900</v>
      </c>
      <c r="D1741" s="282">
        <v>66</v>
      </c>
      <c r="E1741" s="279">
        <v>72</v>
      </c>
      <c r="F1741" s="539">
        <f t="shared" si="40"/>
        <v>33</v>
      </c>
    </row>
    <row r="1742" spans="1:6">
      <c r="A1742" s="302">
        <v>1708</v>
      </c>
      <c r="B1742" s="758" t="s">
        <v>3902</v>
      </c>
      <c r="C1742" s="285" t="s">
        <v>3903</v>
      </c>
      <c r="D1742" s="282">
        <v>78</v>
      </c>
      <c r="E1742" s="279">
        <v>78</v>
      </c>
      <c r="F1742" s="539">
        <f t="shared" si="40"/>
        <v>42.25</v>
      </c>
    </row>
    <row r="1743" spans="1:6">
      <c r="A1743" s="302">
        <v>1709</v>
      </c>
      <c r="B1743" s="758" t="s">
        <v>3904</v>
      </c>
      <c r="C1743" s="285" t="s">
        <v>3903</v>
      </c>
      <c r="D1743" s="282">
        <v>78</v>
      </c>
      <c r="E1743" s="279">
        <v>78</v>
      </c>
      <c r="F1743" s="539">
        <f t="shared" si="40"/>
        <v>42.25</v>
      </c>
    </row>
    <row r="1744" spans="1:6">
      <c r="A1744" s="302">
        <v>1710</v>
      </c>
      <c r="B1744" s="758" t="s">
        <v>3905</v>
      </c>
      <c r="C1744" s="285" t="s">
        <v>3906</v>
      </c>
      <c r="D1744" s="282">
        <v>42</v>
      </c>
      <c r="E1744" s="279">
        <v>48</v>
      </c>
      <c r="F1744" s="539">
        <f t="shared" si="40"/>
        <v>14</v>
      </c>
    </row>
    <row r="1745" spans="1:6">
      <c r="A1745" s="302">
        <v>1711</v>
      </c>
      <c r="B1745" s="758" t="s">
        <v>3907</v>
      </c>
      <c r="C1745" s="285" t="s">
        <v>3906</v>
      </c>
      <c r="D1745" s="282">
        <v>42</v>
      </c>
      <c r="E1745" s="279">
        <v>48</v>
      </c>
      <c r="F1745" s="539">
        <f t="shared" si="40"/>
        <v>14</v>
      </c>
    </row>
    <row r="1746" spans="1:6">
      <c r="A1746" s="302">
        <v>1712</v>
      </c>
      <c r="B1746" s="758" t="s">
        <v>3908</v>
      </c>
      <c r="C1746" s="285" t="s">
        <v>3909</v>
      </c>
      <c r="D1746" s="282">
        <v>60</v>
      </c>
      <c r="E1746" s="279">
        <v>48</v>
      </c>
      <c r="F1746" s="539">
        <f t="shared" si="40"/>
        <v>20</v>
      </c>
    </row>
    <row r="1747" spans="1:6">
      <c r="A1747" s="302">
        <v>1713</v>
      </c>
      <c r="B1747" s="758" t="s">
        <v>3910</v>
      </c>
      <c r="C1747" s="285" t="s">
        <v>3911</v>
      </c>
      <c r="D1747" s="282">
        <v>90</v>
      </c>
      <c r="E1747" s="279">
        <v>72</v>
      </c>
      <c r="F1747" s="539">
        <f t="shared" si="40"/>
        <v>45</v>
      </c>
    </row>
    <row r="1748" spans="1:6">
      <c r="A1748" s="302">
        <v>1714</v>
      </c>
      <c r="B1748" s="758" t="s">
        <v>3912</v>
      </c>
      <c r="C1748" s="285" t="s">
        <v>3913</v>
      </c>
      <c r="D1748" s="282">
        <v>90</v>
      </c>
      <c r="E1748" s="279">
        <v>72</v>
      </c>
      <c r="F1748" s="539">
        <f t="shared" si="40"/>
        <v>45</v>
      </c>
    </row>
    <row r="1749" spans="1:6">
      <c r="A1749" s="302">
        <v>1715</v>
      </c>
      <c r="B1749" s="758" t="s">
        <v>3914</v>
      </c>
      <c r="C1749" s="285" t="s">
        <v>3915</v>
      </c>
      <c r="D1749" s="282">
        <v>132</v>
      </c>
      <c r="E1749" s="279">
        <v>96</v>
      </c>
      <c r="F1749" s="539">
        <f t="shared" si="40"/>
        <v>88</v>
      </c>
    </row>
    <row r="1750" spans="1:6">
      <c r="A1750" s="302">
        <v>1716</v>
      </c>
      <c r="B1750" s="758" t="s">
        <v>3916</v>
      </c>
      <c r="C1750" s="285" t="s">
        <v>3917</v>
      </c>
      <c r="D1750" s="282">
        <v>144</v>
      </c>
      <c r="E1750" s="279">
        <v>102</v>
      </c>
      <c r="F1750" s="539">
        <f t="shared" si="40"/>
        <v>102</v>
      </c>
    </row>
    <row r="1751" spans="1:6">
      <c r="A1751" s="302">
        <v>1717</v>
      </c>
      <c r="B1751" s="758" t="s">
        <v>3918</v>
      </c>
      <c r="C1751" s="285" t="s">
        <v>3919</v>
      </c>
      <c r="D1751" s="282">
        <v>84</v>
      </c>
      <c r="E1751" s="279">
        <v>72</v>
      </c>
      <c r="F1751" s="539">
        <f t="shared" si="40"/>
        <v>42</v>
      </c>
    </row>
    <row r="1752" spans="1:6">
      <c r="A1752" s="302">
        <v>1718</v>
      </c>
      <c r="B1752" s="758" t="s">
        <v>3920</v>
      </c>
      <c r="C1752" s="285" t="s">
        <v>3919</v>
      </c>
      <c r="D1752" s="282">
        <v>84</v>
      </c>
      <c r="E1752" s="279">
        <v>72</v>
      </c>
      <c r="F1752" s="539">
        <f t="shared" si="40"/>
        <v>42</v>
      </c>
    </row>
    <row r="1753" spans="1:6">
      <c r="A1753" s="302">
        <v>1719</v>
      </c>
      <c r="B1753" s="758" t="s">
        <v>3921</v>
      </c>
      <c r="C1753" s="285" t="s">
        <v>3922</v>
      </c>
      <c r="D1753" s="282">
        <v>120</v>
      </c>
      <c r="E1753" s="279">
        <v>96</v>
      </c>
      <c r="F1753" s="539">
        <f t="shared" si="40"/>
        <v>80</v>
      </c>
    </row>
    <row r="1754" spans="1:6">
      <c r="A1754" s="302">
        <v>1720</v>
      </c>
      <c r="B1754" s="758" t="s">
        <v>3923</v>
      </c>
      <c r="C1754" s="285" t="s">
        <v>3922</v>
      </c>
      <c r="D1754" s="282">
        <v>120</v>
      </c>
      <c r="E1754" s="279">
        <v>96</v>
      </c>
      <c r="F1754" s="539">
        <f t="shared" si="40"/>
        <v>80</v>
      </c>
    </row>
    <row r="1755" spans="1:6">
      <c r="A1755" s="302">
        <v>1721</v>
      </c>
      <c r="B1755" s="758" t="s">
        <v>3924</v>
      </c>
      <c r="C1755" s="285" t="s">
        <v>3925</v>
      </c>
      <c r="D1755" s="282">
        <v>120</v>
      </c>
      <c r="E1755" s="279">
        <v>102</v>
      </c>
      <c r="F1755" s="539">
        <f t="shared" si="40"/>
        <v>85</v>
      </c>
    </row>
    <row r="1756" spans="1:6">
      <c r="A1756" s="302">
        <v>1722</v>
      </c>
      <c r="B1756" s="758" t="s">
        <v>3926</v>
      </c>
      <c r="C1756" s="285" t="s">
        <v>3925</v>
      </c>
      <c r="D1756" s="282">
        <v>120</v>
      </c>
      <c r="E1756" s="279">
        <v>102</v>
      </c>
      <c r="F1756" s="539">
        <f t="shared" si="40"/>
        <v>85</v>
      </c>
    </row>
    <row r="1757" spans="1:6">
      <c r="A1757" s="302">
        <v>1723</v>
      </c>
      <c r="B1757" s="758" t="s">
        <v>3927</v>
      </c>
      <c r="C1757" s="285" t="s">
        <v>3928</v>
      </c>
      <c r="D1757" s="282">
        <v>90</v>
      </c>
      <c r="E1757" s="279">
        <v>72</v>
      </c>
      <c r="F1757" s="539">
        <f t="shared" si="40"/>
        <v>45</v>
      </c>
    </row>
    <row r="1758" spans="1:6">
      <c r="A1758" s="302">
        <v>1724</v>
      </c>
      <c r="B1758" s="758" t="s">
        <v>3929</v>
      </c>
      <c r="C1758" s="285" t="s">
        <v>3930</v>
      </c>
      <c r="D1758" s="282">
        <v>132</v>
      </c>
      <c r="E1758" s="279">
        <v>96</v>
      </c>
      <c r="F1758" s="539">
        <f t="shared" si="40"/>
        <v>88</v>
      </c>
    </row>
    <row r="1759" spans="1:6">
      <c r="A1759" s="302">
        <v>1725</v>
      </c>
      <c r="B1759" s="758" t="s">
        <v>3931</v>
      </c>
      <c r="C1759" s="285" t="s">
        <v>3932</v>
      </c>
      <c r="D1759" s="282">
        <v>144</v>
      </c>
      <c r="E1759" s="279">
        <v>102</v>
      </c>
      <c r="F1759" s="539">
        <f t="shared" si="40"/>
        <v>102</v>
      </c>
    </row>
    <row r="1760" spans="1:6">
      <c r="A1760" s="302">
        <v>1726</v>
      </c>
      <c r="B1760" s="758" t="s">
        <v>3933</v>
      </c>
      <c r="C1760" s="285" t="s">
        <v>3934</v>
      </c>
      <c r="D1760" s="282">
        <v>156</v>
      </c>
      <c r="E1760" s="279">
        <v>78</v>
      </c>
      <c r="F1760" s="539">
        <f t="shared" si="40"/>
        <v>84.5</v>
      </c>
    </row>
    <row r="1761" spans="1:6">
      <c r="A1761" s="302">
        <v>1727</v>
      </c>
      <c r="B1761" s="758" t="s">
        <v>3935</v>
      </c>
      <c r="C1761" s="285" t="s">
        <v>3936</v>
      </c>
      <c r="D1761" s="282">
        <v>114</v>
      </c>
      <c r="E1761" s="279">
        <v>48</v>
      </c>
      <c r="F1761" s="539">
        <f t="shared" si="40"/>
        <v>38</v>
      </c>
    </row>
    <row r="1762" spans="1:6">
      <c r="A1762" s="302">
        <v>1728</v>
      </c>
      <c r="B1762" s="758" t="s">
        <v>3937</v>
      </c>
      <c r="C1762" s="285" t="s">
        <v>3938</v>
      </c>
      <c r="D1762" s="282">
        <v>84</v>
      </c>
      <c r="E1762" s="279">
        <v>48</v>
      </c>
      <c r="F1762" s="539">
        <f t="shared" si="40"/>
        <v>28</v>
      </c>
    </row>
    <row r="1763" spans="1:6">
      <c r="A1763" s="302">
        <v>1729</v>
      </c>
      <c r="B1763" s="758" t="s">
        <v>3939</v>
      </c>
      <c r="C1763" s="285" t="s">
        <v>3940</v>
      </c>
      <c r="D1763" s="282">
        <v>126</v>
      </c>
      <c r="E1763" s="279">
        <v>72</v>
      </c>
      <c r="F1763" s="539">
        <f t="shared" si="40"/>
        <v>63</v>
      </c>
    </row>
    <row r="1764" spans="1:6">
      <c r="A1764" s="302">
        <v>1730</v>
      </c>
      <c r="B1764" s="758" t="s">
        <v>3941</v>
      </c>
      <c r="C1764" s="285" t="s">
        <v>3942</v>
      </c>
      <c r="D1764" s="282">
        <v>78</v>
      </c>
      <c r="E1764" s="279">
        <v>60</v>
      </c>
      <c r="F1764" s="539">
        <f t="shared" si="40"/>
        <v>32.5</v>
      </c>
    </row>
    <row r="1765" spans="1:6">
      <c r="A1765" s="302">
        <v>1731</v>
      </c>
      <c r="B1765" s="758" t="s">
        <v>3943</v>
      </c>
      <c r="C1765" s="285" t="s">
        <v>3942</v>
      </c>
      <c r="D1765" s="282">
        <v>78</v>
      </c>
      <c r="E1765" s="279">
        <v>60</v>
      </c>
      <c r="F1765" s="539">
        <f t="shared" si="40"/>
        <v>32.5</v>
      </c>
    </row>
    <row r="1766" spans="1:6">
      <c r="A1766" s="302">
        <v>1732</v>
      </c>
      <c r="B1766" s="758" t="s">
        <v>3944</v>
      </c>
      <c r="C1766" s="285" t="s">
        <v>3945</v>
      </c>
      <c r="D1766" s="282">
        <v>96</v>
      </c>
      <c r="E1766" s="279">
        <v>72</v>
      </c>
      <c r="F1766" s="539">
        <f t="shared" si="40"/>
        <v>48</v>
      </c>
    </row>
    <row r="1767" spans="1:6">
      <c r="A1767" s="302">
        <v>1733</v>
      </c>
      <c r="B1767" s="758" t="s">
        <v>3946</v>
      </c>
      <c r="C1767" s="285" t="s">
        <v>3945</v>
      </c>
      <c r="D1767" s="282">
        <v>96</v>
      </c>
      <c r="E1767" s="279">
        <v>72</v>
      </c>
      <c r="F1767" s="539">
        <f t="shared" si="40"/>
        <v>48</v>
      </c>
    </row>
    <row r="1768" spans="1:6">
      <c r="A1768" s="302">
        <v>1734</v>
      </c>
      <c r="B1768" s="758" t="s">
        <v>3947</v>
      </c>
      <c r="C1768" s="285" t="s">
        <v>3948</v>
      </c>
      <c r="D1768" s="282">
        <v>66</v>
      </c>
      <c r="E1768" s="279">
        <v>48</v>
      </c>
      <c r="F1768" s="539">
        <f t="shared" si="40"/>
        <v>22</v>
      </c>
    </row>
    <row r="1769" spans="1:6">
      <c r="A1769" s="302">
        <v>1735</v>
      </c>
      <c r="B1769" s="758" t="s">
        <v>3949</v>
      </c>
      <c r="C1769" s="285" t="s">
        <v>3950</v>
      </c>
      <c r="D1769" s="282">
        <v>96</v>
      </c>
      <c r="E1769" s="279">
        <v>72</v>
      </c>
      <c r="F1769" s="539">
        <f t="shared" si="40"/>
        <v>48</v>
      </c>
    </row>
    <row r="1770" spans="1:6">
      <c r="A1770" s="302">
        <v>1736</v>
      </c>
      <c r="B1770" s="758" t="s">
        <v>3951</v>
      </c>
      <c r="C1770" s="285" t="s">
        <v>3952</v>
      </c>
      <c r="D1770" s="282">
        <v>72</v>
      </c>
      <c r="E1770" s="279">
        <v>54</v>
      </c>
      <c r="F1770" s="539">
        <f t="shared" si="40"/>
        <v>27</v>
      </c>
    </row>
    <row r="1771" spans="1:6">
      <c r="A1771" s="302">
        <v>1737</v>
      </c>
      <c r="B1771" s="758" t="s">
        <v>3953</v>
      </c>
      <c r="C1771" s="285" t="s">
        <v>3952</v>
      </c>
      <c r="D1771" s="282">
        <v>72</v>
      </c>
      <c r="E1771" s="279">
        <v>54</v>
      </c>
      <c r="F1771" s="539">
        <f t="shared" si="40"/>
        <v>27</v>
      </c>
    </row>
    <row r="1772" spans="1:6">
      <c r="A1772" s="302">
        <v>1738</v>
      </c>
      <c r="B1772" s="758" t="s">
        <v>3954</v>
      </c>
      <c r="C1772" s="285" t="s">
        <v>3955</v>
      </c>
      <c r="D1772" s="282">
        <v>96</v>
      </c>
      <c r="E1772" s="279">
        <v>66</v>
      </c>
      <c r="F1772" s="539">
        <f t="shared" si="40"/>
        <v>44</v>
      </c>
    </row>
    <row r="1773" spans="1:6">
      <c r="A1773" s="302">
        <v>1739</v>
      </c>
      <c r="B1773" s="758" t="s">
        <v>3956</v>
      </c>
      <c r="C1773" s="285" t="s">
        <v>3955</v>
      </c>
      <c r="D1773" s="282">
        <v>96</v>
      </c>
      <c r="E1773" s="279">
        <v>66</v>
      </c>
      <c r="F1773" s="539">
        <f t="shared" si="40"/>
        <v>44</v>
      </c>
    </row>
    <row r="1774" spans="1:6">
      <c r="A1774" s="302">
        <v>1740</v>
      </c>
      <c r="B1774" s="758" t="s">
        <v>3957</v>
      </c>
      <c r="C1774" s="285" t="s">
        <v>3958</v>
      </c>
      <c r="D1774" s="282">
        <v>24</v>
      </c>
      <c r="E1774" s="279">
        <v>24</v>
      </c>
      <c r="F1774" s="539">
        <f t="shared" si="40"/>
        <v>4</v>
      </c>
    </row>
    <row r="1775" spans="1:6">
      <c r="A1775" s="302">
        <v>1741</v>
      </c>
      <c r="B1775" s="771" t="s">
        <v>3959</v>
      </c>
      <c r="C1775" s="285" t="s">
        <v>3958</v>
      </c>
      <c r="D1775" s="279">
        <v>24</v>
      </c>
      <c r="E1775" s="279">
        <v>12</v>
      </c>
      <c r="F1775" s="539">
        <f t="shared" si="40"/>
        <v>2</v>
      </c>
    </row>
    <row r="1776" spans="1:6">
      <c r="A1776" s="302">
        <v>1742</v>
      </c>
      <c r="B1776" s="758" t="s">
        <v>3960</v>
      </c>
      <c r="C1776" s="285" t="s">
        <v>3961</v>
      </c>
      <c r="D1776" s="279">
        <v>60</v>
      </c>
      <c r="E1776" s="279">
        <v>48</v>
      </c>
      <c r="F1776" s="539">
        <f t="shared" si="40"/>
        <v>20</v>
      </c>
    </row>
    <row r="1777" spans="1:6" s="545" customFormat="1">
      <c r="A1777" s="561">
        <v>1743</v>
      </c>
      <c r="B1777" s="774" t="s">
        <v>3962</v>
      </c>
      <c r="C1777" s="285" t="s">
        <v>3963</v>
      </c>
      <c r="D1777" s="282">
        <v>78</v>
      </c>
      <c r="E1777" s="282">
        <v>60</v>
      </c>
      <c r="F1777" s="540">
        <f t="shared" si="40"/>
        <v>32.5</v>
      </c>
    </row>
    <row r="1778" spans="1:6">
      <c r="A1778" s="302">
        <v>1744</v>
      </c>
      <c r="B1778" s="758" t="s">
        <v>3964</v>
      </c>
      <c r="C1778" s="285" t="s">
        <v>3965</v>
      </c>
      <c r="D1778" s="279">
        <v>96</v>
      </c>
      <c r="E1778" s="279">
        <v>72</v>
      </c>
      <c r="F1778" s="539">
        <f t="shared" si="40"/>
        <v>48</v>
      </c>
    </row>
    <row r="1779" spans="1:6">
      <c r="A1779" s="302">
        <v>1745</v>
      </c>
      <c r="B1779" s="758" t="s">
        <v>3966</v>
      </c>
      <c r="C1779" s="285" t="s">
        <v>3967</v>
      </c>
      <c r="D1779" s="279">
        <v>66</v>
      </c>
      <c r="E1779" s="279">
        <v>54</v>
      </c>
      <c r="F1779" s="539">
        <f t="shared" si="40"/>
        <v>24.75</v>
      </c>
    </row>
    <row r="1780" spans="1:6">
      <c r="A1780" s="302">
        <v>1746</v>
      </c>
      <c r="B1780" s="758" t="s">
        <v>3968</v>
      </c>
      <c r="C1780" s="285" t="s">
        <v>3969</v>
      </c>
      <c r="D1780" s="279">
        <v>84</v>
      </c>
      <c r="E1780" s="279">
        <v>72</v>
      </c>
      <c r="F1780" s="539">
        <f t="shared" si="40"/>
        <v>42</v>
      </c>
    </row>
    <row r="1781" spans="1:6">
      <c r="A1781" s="302">
        <v>1747</v>
      </c>
      <c r="B1781" s="758" t="s">
        <v>3970</v>
      </c>
      <c r="C1781" s="285" t="s">
        <v>3971</v>
      </c>
      <c r="D1781" s="279">
        <v>108</v>
      </c>
      <c r="E1781" s="279">
        <v>90</v>
      </c>
      <c r="F1781" s="539">
        <f t="shared" si="40"/>
        <v>67.5</v>
      </c>
    </row>
    <row r="1782" spans="1:6">
      <c r="A1782" s="302">
        <v>1748</v>
      </c>
      <c r="B1782" s="758" t="s">
        <v>3972</v>
      </c>
      <c r="C1782" s="285" t="s">
        <v>3973</v>
      </c>
      <c r="D1782" s="279">
        <v>48</v>
      </c>
      <c r="E1782" s="279">
        <v>42</v>
      </c>
      <c r="F1782" s="539">
        <f t="shared" si="40"/>
        <v>14</v>
      </c>
    </row>
    <row r="1783" spans="1:6">
      <c r="A1783" s="302">
        <v>1749</v>
      </c>
      <c r="B1783" s="758" t="s">
        <v>3974</v>
      </c>
      <c r="C1783" s="285" t="s">
        <v>3975</v>
      </c>
      <c r="D1783" s="279">
        <v>66</v>
      </c>
      <c r="E1783" s="279">
        <v>60</v>
      </c>
      <c r="F1783" s="539">
        <f t="shared" si="40"/>
        <v>27.5</v>
      </c>
    </row>
    <row r="1784" spans="1:6">
      <c r="A1784" s="302">
        <v>1750</v>
      </c>
      <c r="B1784" s="758" t="s">
        <v>3976</v>
      </c>
      <c r="C1784" s="285" t="s">
        <v>3977</v>
      </c>
      <c r="D1784" s="279">
        <v>84</v>
      </c>
      <c r="E1784" s="279">
        <v>78</v>
      </c>
      <c r="F1784" s="539">
        <f t="shared" ref="F1784:F1847" si="41">(D1784*E1784)/144</f>
        <v>45.5</v>
      </c>
    </row>
    <row r="1785" spans="1:6">
      <c r="A1785" s="302">
        <v>1751</v>
      </c>
      <c r="B1785" s="758" t="s">
        <v>3978</v>
      </c>
      <c r="C1785" s="285" t="s">
        <v>3979</v>
      </c>
      <c r="D1785" s="279">
        <v>24</v>
      </c>
      <c r="E1785" s="279">
        <v>24</v>
      </c>
      <c r="F1785" s="539">
        <f t="shared" si="41"/>
        <v>4</v>
      </c>
    </row>
    <row r="1786" spans="1:6">
      <c r="A1786" s="302">
        <v>1752</v>
      </c>
      <c r="B1786" s="758" t="s">
        <v>3980</v>
      </c>
      <c r="C1786" s="285" t="s">
        <v>3981</v>
      </c>
      <c r="D1786" s="279">
        <v>30</v>
      </c>
      <c r="E1786" s="279">
        <v>30</v>
      </c>
      <c r="F1786" s="539">
        <f t="shared" si="41"/>
        <v>6.25</v>
      </c>
    </row>
    <row r="1787" spans="1:6">
      <c r="A1787" s="302">
        <v>1753</v>
      </c>
      <c r="B1787" s="758" t="s">
        <v>3982</v>
      </c>
      <c r="C1787" s="285" t="s">
        <v>3983</v>
      </c>
      <c r="D1787" s="279">
        <v>24</v>
      </c>
      <c r="E1787" s="279">
        <v>24</v>
      </c>
      <c r="F1787" s="539">
        <f t="shared" si="41"/>
        <v>4</v>
      </c>
    </row>
    <row r="1788" spans="1:6">
      <c r="A1788" s="302">
        <v>1754</v>
      </c>
      <c r="B1788" s="758" t="s">
        <v>3984</v>
      </c>
      <c r="C1788" s="285" t="s">
        <v>3985</v>
      </c>
      <c r="D1788" s="279">
        <v>30</v>
      </c>
      <c r="E1788" s="279">
        <v>30</v>
      </c>
      <c r="F1788" s="539">
        <f t="shared" si="41"/>
        <v>6.25</v>
      </c>
    </row>
    <row r="1789" spans="1:6">
      <c r="A1789" s="302">
        <v>1755</v>
      </c>
      <c r="B1789" s="758" t="s">
        <v>3986</v>
      </c>
      <c r="C1789" s="285" t="s">
        <v>3987</v>
      </c>
      <c r="D1789" s="279">
        <v>24</v>
      </c>
      <c r="E1789" s="279">
        <v>24</v>
      </c>
      <c r="F1789" s="539">
        <f t="shared" si="41"/>
        <v>4</v>
      </c>
    </row>
    <row r="1790" spans="1:6">
      <c r="A1790" s="302">
        <v>1756</v>
      </c>
      <c r="B1790" s="758" t="s">
        <v>3988</v>
      </c>
      <c r="C1790" s="285" t="s">
        <v>3989</v>
      </c>
      <c r="D1790" s="279">
        <v>30</v>
      </c>
      <c r="E1790" s="279">
        <v>30</v>
      </c>
      <c r="F1790" s="539">
        <f t="shared" si="41"/>
        <v>6.25</v>
      </c>
    </row>
    <row r="1791" spans="1:6">
      <c r="A1791" s="302">
        <v>1757</v>
      </c>
      <c r="B1791" s="758" t="s">
        <v>3990</v>
      </c>
      <c r="C1791" s="285" t="s">
        <v>3991</v>
      </c>
      <c r="D1791" s="279">
        <v>24</v>
      </c>
      <c r="E1791" s="279">
        <v>24</v>
      </c>
      <c r="F1791" s="539">
        <f t="shared" si="41"/>
        <v>4</v>
      </c>
    </row>
    <row r="1792" spans="1:6">
      <c r="A1792" s="302">
        <v>1758</v>
      </c>
      <c r="B1792" s="758" t="s">
        <v>3992</v>
      </c>
      <c r="C1792" s="285" t="s">
        <v>3993</v>
      </c>
      <c r="D1792" s="279">
        <v>30</v>
      </c>
      <c r="E1792" s="279">
        <v>30</v>
      </c>
      <c r="F1792" s="539">
        <f t="shared" si="41"/>
        <v>6.25</v>
      </c>
    </row>
    <row r="1793" spans="1:6">
      <c r="A1793" s="302">
        <v>1759</v>
      </c>
      <c r="B1793" s="758" t="s">
        <v>3994</v>
      </c>
      <c r="C1793" s="285" t="s">
        <v>3995</v>
      </c>
      <c r="D1793" s="279">
        <v>24</v>
      </c>
      <c r="E1793" s="279">
        <v>30</v>
      </c>
      <c r="F1793" s="539">
        <f t="shared" si="41"/>
        <v>5</v>
      </c>
    </row>
    <row r="1794" spans="1:6">
      <c r="A1794" s="302">
        <v>1760</v>
      </c>
      <c r="B1794" s="758" t="s">
        <v>3996</v>
      </c>
      <c r="C1794" s="285" t="s">
        <v>3997</v>
      </c>
      <c r="D1794" s="279">
        <v>36</v>
      </c>
      <c r="E1794" s="279">
        <v>48</v>
      </c>
      <c r="F1794" s="539">
        <f t="shared" si="41"/>
        <v>12</v>
      </c>
    </row>
    <row r="1795" spans="1:6">
      <c r="A1795" s="302">
        <v>1761</v>
      </c>
      <c r="B1795" s="758" t="s">
        <v>3998</v>
      </c>
      <c r="C1795" s="285" t="s">
        <v>3999</v>
      </c>
      <c r="D1795" s="279">
        <v>24</v>
      </c>
      <c r="E1795" s="279">
        <v>24</v>
      </c>
      <c r="F1795" s="539">
        <f t="shared" si="41"/>
        <v>4</v>
      </c>
    </row>
    <row r="1796" spans="1:6">
      <c r="A1796" s="302">
        <v>1762</v>
      </c>
      <c r="B1796" s="758" t="s">
        <v>4000</v>
      </c>
      <c r="C1796" s="285" t="s">
        <v>2999</v>
      </c>
      <c r="D1796" s="279">
        <v>30</v>
      </c>
      <c r="E1796" s="279">
        <v>30</v>
      </c>
      <c r="F1796" s="539">
        <f t="shared" si="41"/>
        <v>6.25</v>
      </c>
    </row>
    <row r="1797" spans="1:6">
      <c r="A1797" s="302">
        <v>1763</v>
      </c>
      <c r="B1797" s="758" t="s">
        <v>4001</v>
      </c>
      <c r="C1797" s="285" t="s">
        <v>1637</v>
      </c>
      <c r="D1797" s="279">
        <v>18</v>
      </c>
      <c r="E1797" s="279">
        <v>9</v>
      </c>
      <c r="F1797" s="539">
        <f t="shared" si="41"/>
        <v>1.125</v>
      </c>
    </row>
    <row r="1798" spans="1:6">
      <c r="A1798" s="302">
        <v>1764</v>
      </c>
      <c r="B1798" s="758" t="s">
        <v>4002</v>
      </c>
      <c r="C1798" s="285" t="s">
        <v>4003</v>
      </c>
      <c r="D1798" s="279">
        <v>24</v>
      </c>
      <c r="E1798" s="279">
        <v>24</v>
      </c>
      <c r="F1798" s="539">
        <f t="shared" si="41"/>
        <v>4</v>
      </c>
    </row>
    <row r="1799" spans="1:6">
      <c r="A1799" s="302">
        <v>1765</v>
      </c>
      <c r="B1799" s="758" t="s">
        <v>4004</v>
      </c>
      <c r="C1799" s="285" t="s">
        <v>4005</v>
      </c>
      <c r="D1799" s="279">
        <v>30</v>
      </c>
      <c r="E1799" s="279">
        <v>30</v>
      </c>
      <c r="F1799" s="539">
        <f t="shared" si="41"/>
        <v>6.25</v>
      </c>
    </row>
    <row r="1800" spans="1:6">
      <c r="A1800" s="302">
        <v>1766</v>
      </c>
      <c r="B1800" s="758" t="s">
        <v>4006</v>
      </c>
      <c r="C1800" s="285" t="s">
        <v>4007</v>
      </c>
      <c r="D1800" s="279">
        <v>24</v>
      </c>
      <c r="E1800" s="279">
        <v>24</v>
      </c>
      <c r="F1800" s="539">
        <f t="shared" si="41"/>
        <v>4</v>
      </c>
    </row>
    <row r="1801" spans="1:6">
      <c r="A1801" s="302">
        <v>1767</v>
      </c>
      <c r="B1801" s="758" t="s">
        <v>4008</v>
      </c>
      <c r="C1801" s="285" t="s">
        <v>4009</v>
      </c>
      <c r="D1801" s="279">
        <v>30</v>
      </c>
      <c r="E1801" s="279">
        <v>30</v>
      </c>
      <c r="F1801" s="539">
        <f t="shared" si="41"/>
        <v>6.25</v>
      </c>
    </row>
    <row r="1802" spans="1:6">
      <c r="A1802" s="302">
        <v>1768</v>
      </c>
      <c r="B1802" s="758" t="s">
        <v>4010</v>
      </c>
      <c r="C1802" s="285" t="s">
        <v>4011</v>
      </c>
      <c r="D1802" s="279">
        <v>24</v>
      </c>
      <c r="E1802" s="279">
        <v>24</v>
      </c>
      <c r="F1802" s="539">
        <f t="shared" si="41"/>
        <v>4</v>
      </c>
    </row>
    <row r="1803" spans="1:6">
      <c r="A1803" s="302">
        <v>1769</v>
      </c>
      <c r="B1803" s="758" t="s">
        <v>4012</v>
      </c>
      <c r="C1803" s="285" t="s">
        <v>4013</v>
      </c>
      <c r="D1803" s="279">
        <v>30</v>
      </c>
      <c r="E1803" s="279">
        <v>30</v>
      </c>
      <c r="F1803" s="539">
        <f t="shared" si="41"/>
        <v>6.25</v>
      </c>
    </row>
    <row r="1804" spans="1:6">
      <c r="A1804" s="302">
        <v>1770</v>
      </c>
      <c r="B1804" s="758" t="s">
        <v>4014</v>
      </c>
      <c r="C1804" s="285" t="s">
        <v>4015</v>
      </c>
      <c r="D1804" s="279">
        <v>24</v>
      </c>
      <c r="E1804" s="279">
        <v>24</v>
      </c>
      <c r="F1804" s="539">
        <f t="shared" si="41"/>
        <v>4</v>
      </c>
    </row>
    <row r="1805" spans="1:6">
      <c r="A1805" s="302">
        <v>1771</v>
      </c>
      <c r="B1805" s="758" t="s">
        <v>4016</v>
      </c>
      <c r="C1805" s="285" t="s">
        <v>4017</v>
      </c>
      <c r="D1805" s="279">
        <v>30</v>
      </c>
      <c r="E1805" s="279">
        <v>30</v>
      </c>
      <c r="F1805" s="539">
        <f t="shared" si="41"/>
        <v>6.25</v>
      </c>
    </row>
    <row r="1806" spans="1:6">
      <c r="A1806" s="302">
        <v>1772</v>
      </c>
      <c r="B1806" s="758" t="s">
        <v>4018</v>
      </c>
      <c r="C1806" s="285" t="s">
        <v>4019</v>
      </c>
      <c r="D1806" s="279">
        <v>24</v>
      </c>
      <c r="E1806" s="279">
        <v>24</v>
      </c>
      <c r="F1806" s="539">
        <f t="shared" si="41"/>
        <v>4</v>
      </c>
    </row>
    <row r="1807" spans="1:6">
      <c r="A1807" s="302">
        <v>1773</v>
      </c>
      <c r="B1807" s="758" t="s">
        <v>4020</v>
      </c>
      <c r="C1807" s="285" t="s">
        <v>4021</v>
      </c>
      <c r="D1807" s="279">
        <v>30</v>
      </c>
      <c r="E1807" s="279">
        <v>30</v>
      </c>
      <c r="F1807" s="539">
        <f t="shared" si="41"/>
        <v>6.25</v>
      </c>
    </row>
    <row r="1808" spans="1:6">
      <c r="A1808" s="302">
        <v>1774</v>
      </c>
      <c r="B1808" s="758" t="s">
        <v>4022</v>
      </c>
      <c r="C1808" s="285" t="s">
        <v>4023</v>
      </c>
      <c r="D1808" s="279">
        <v>24</v>
      </c>
      <c r="E1808" s="279">
        <v>24</v>
      </c>
      <c r="F1808" s="539">
        <f t="shared" si="41"/>
        <v>4</v>
      </c>
    </row>
    <row r="1809" spans="1:6">
      <c r="A1809" s="302">
        <v>1775</v>
      </c>
      <c r="B1809" s="758" t="s">
        <v>4024</v>
      </c>
      <c r="C1809" s="285" t="s">
        <v>4025</v>
      </c>
      <c r="D1809" s="279">
        <v>30</v>
      </c>
      <c r="E1809" s="279">
        <v>30</v>
      </c>
      <c r="F1809" s="539">
        <f t="shared" si="41"/>
        <v>6.25</v>
      </c>
    </row>
    <row r="1810" spans="1:6">
      <c r="A1810" s="302">
        <v>1776</v>
      </c>
      <c r="B1810" s="758" t="s">
        <v>4026</v>
      </c>
      <c r="C1810" s="285" t="s">
        <v>4027</v>
      </c>
      <c r="D1810" s="279">
        <v>24</v>
      </c>
      <c r="E1810" s="279">
        <v>24</v>
      </c>
      <c r="F1810" s="539">
        <f t="shared" si="41"/>
        <v>4</v>
      </c>
    </row>
    <row r="1811" spans="1:6">
      <c r="A1811" s="302">
        <v>1777</v>
      </c>
      <c r="B1811" s="758" t="s">
        <v>4028</v>
      </c>
      <c r="C1811" s="285" t="s">
        <v>4029</v>
      </c>
      <c r="D1811" s="279">
        <v>30</v>
      </c>
      <c r="E1811" s="279">
        <v>30</v>
      </c>
      <c r="F1811" s="539">
        <f t="shared" si="41"/>
        <v>6.25</v>
      </c>
    </row>
    <row r="1812" spans="1:6">
      <c r="A1812" s="302">
        <v>1778</v>
      </c>
      <c r="B1812" s="758" t="s">
        <v>4030</v>
      </c>
      <c r="C1812" s="285" t="s">
        <v>4031</v>
      </c>
      <c r="D1812" s="279">
        <v>24</v>
      </c>
      <c r="E1812" s="279">
        <v>18</v>
      </c>
      <c r="F1812" s="539">
        <f t="shared" si="41"/>
        <v>3</v>
      </c>
    </row>
    <row r="1813" spans="1:6">
      <c r="A1813" s="302">
        <v>1779</v>
      </c>
      <c r="B1813" s="758" t="s">
        <v>4032</v>
      </c>
      <c r="C1813" s="285" t="s">
        <v>4033</v>
      </c>
      <c r="D1813" s="279">
        <v>30</v>
      </c>
      <c r="E1813" s="279">
        <v>24</v>
      </c>
      <c r="F1813" s="539">
        <f t="shared" si="41"/>
        <v>5</v>
      </c>
    </row>
    <row r="1814" spans="1:6">
      <c r="A1814" s="302">
        <v>1780</v>
      </c>
      <c r="B1814" s="758" t="s">
        <v>4034</v>
      </c>
      <c r="C1814" s="285" t="s">
        <v>4035</v>
      </c>
      <c r="D1814" s="279">
        <v>24</v>
      </c>
      <c r="E1814" s="279">
        <v>24</v>
      </c>
      <c r="F1814" s="539">
        <f t="shared" si="41"/>
        <v>4</v>
      </c>
    </row>
    <row r="1815" spans="1:6">
      <c r="A1815" s="302">
        <v>1781</v>
      </c>
      <c r="B1815" s="758" t="s">
        <v>4036</v>
      </c>
      <c r="C1815" s="285" t="s">
        <v>4037</v>
      </c>
      <c r="D1815" s="279">
        <v>30</v>
      </c>
      <c r="E1815" s="279">
        <v>30</v>
      </c>
      <c r="F1815" s="539">
        <f t="shared" si="41"/>
        <v>6.25</v>
      </c>
    </row>
    <row r="1816" spans="1:6">
      <c r="A1816" s="302">
        <v>1782</v>
      </c>
      <c r="B1816" s="758" t="s">
        <v>4038</v>
      </c>
      <c r="C1816" s="285" t="s">
        <v>4039</v>
      </c>
      <c r="D1816" s="279">
        <v>24</v>
      </c>
      <c r="E1816" s="279">
        <v>24</v>
      </c>
      <c r="F1816" s="539">
        <f t="shared" si="41"/>
        <v>4</v>
      </c>
    </row>
    <row r="1817" spans="1:6">
      <c r="A1817" s="302">
        <v>1783</v>
      </c>
      <c r="B1817" s="758" t="s">
        <v>4040</v>
      </c>
      <c r="C1817" s="285" t="s">
        <v>4041</v>
      </c>
      <c r="D1817" s="279">
        <v>30</v>
      </c>
      <c r="E1817" s="279">
        <v>30</v>
      </c>
      <c r="F1817" s="539">
        <f t="shared" si="41"/>
        <v>6.25</v>
      </c>
    </row>
    <row r="1818" spans="1:6">
      <c r="A1818" s="302">
        <v>1784</v>
      </c>
      <c r="B1818" s="758" t="s">
        <v>4042</v>
      </c>
      <c r="C1818" s="285" t="s">
        <v>4043</v>
      </c>
      <c r="D1818" s="279">
        <v>24</v>
      </c>
      <c r="E1818" s="279">
        <v>24</v>
      </c>
      <c r="F1818" s="539">
        <f t="shared" si="41"/>
        <v>4</v>
      </c>
    </row>
    <row r="1819" spans="1:6">
      <c r="A1819" s="302">
        <v>1785</v>
      </c>
      <c r="B1819" s="758" t="s">
        <v>4044</v>
      </c>
      <c r="C1819" s="285" t="s">
        <v>4045</v>
      </c>
      <c r="D1819" s="279">
        <v>30</v>
      </c>
      <c r="E1819" s="279">
        <v>30</v>
      </c>
      <c r="F1819" s="539">
        <f t="shared" si="41"/>
        <v>6.25</v>
      </c>
    </row>
    <row r="1820" spans="1:6">
      <c r="A1820" s="302">
        <v>1786</v>
      </c>
      <c r="B1820" s="758" t="s">
        <v>4046</v>
      </c>
      <c r="C1820" s="285" t="s">
        <v>4047</v>
      </c>
      <c r="D1820" s="279">
        <v>24</v>
      </c>
      <c r="E1820" s="279">
        <v>12</v>
      </c>
      <c r="F1820" s="539">
        <f t="shared" si="41"/>
        <v>2</v>
      </c>
    </row>
    <row r="1821" spans="1:6">
      <c r="A1821" s="302">
        <v>1787</v>
      </c>
      <c r="B1821" s="758" t="s">
        <v>4048</v>
      </c>
      <c r="C1821" s="285" t="s">
        <v>4049</v>
      </c>
      <c r="D1821" s="279">
        <v>30</v>
      </c>
      <c r="E1821" s="279">
        <v>12</v>
      </c>
      <c r="F1821" s="539">
        <f t="shared" si="41"/>
        <v>2.5</v>
      </c>
    </row>
    <row r="1822" spans="1:6">
      <c r="A1822" s="302">
        <v>1788</v>
      </c>
      <c r="B1822" s="758" t="s">
        <v>4050</v>
      </c>
      <c r="C1822" s="285" t="s">
        <v>4051</v>
      </c>
      <c r="D1822" s="279">
        <v>24</v>
      </c>
      <c r="E1822" s="279">
        <v>12</v>
      </c>
      <c r="F1822" s="539">
        <f t="shared" si="41"/>
        <v>2</v>
      </c>
    </row>
    <row r="1823" spans="1:6">
      <c r="A1823" s="302">
        <v>1789</v>
      </c>
      <c r="B1823" s="758" t="s">
        <v>4052</v>
      </c>
      <c r="C1823" s="285" t="s">
        <v>4053</v>
      </c>
      <c r="D1823" s="279">
        <v>30</v>
      </c>
      <c r="E1823" s="279">
        <v>15</v>
      </c>
      <c r="F1823" s="539">
        <f t="shared" si="41"/>
        <v>3.125</v>
      </c>
    </row>
    <row r="1824" spans="1:6">
      <c r="A1824" s="302">
        <v>1790</v>
      </c>
      <c r="B1824" s="758" t="s">
        <v>4054</v>
      </c>
      <c r="C1824" s="285" t="s">
        <v>4055</v>
      </c>
      <c r="D1824" s="279">
        <v>24</v>
      </c>
      <c r="E1824" s="279">
        <v>18</v>
      </c>
      <c r="F1824" s="539">
        <f t="shared" si="41"/>
        <v>3</v>
      </c>
    </row>
    <row r="1825" spans="1:6">
      <c r="A1825" s="302">
        <v>1791</v>
      </c>
      <c r="B1825" s="758" t="s">
        <v>4056</v>
      </c>
      <c r="C1825" s="285" t="s">
        <v>4057</v>
      </c>
      <c r="D1825" s="279">
        <v>30</v>
      </c>
      <c r="E1825" s="279">
        <v>24</v>
      </c>
      <c r="F1825" s="539">
        <f t="shared" si="41"/>
        <v>5</v>
      </c>
    </row>
    <row r="1826" spans="1:6">
      <c r="A1826" s="302">
        <v>1792</v>
      </c>
      <c r="B1826" s="758" t="s">
        <v>4058</v>
      </c>
      <c r="C1826" s="285" t="s">
        <v>4059</v>
      </c>
      <c r="D1826" s="279">
        <v>24</v>
      </c>
      <c r="E1826" s="279">
        <v>24</v>
      </c>
      <c r="F1826" s="539">
        <f t="shared" si="41"/>
        <v>4</v>
      </c>
    </row>
    <row r="1827" spans="1:6">
      <c r="A1827" s="302">
        <v>1793</v>
      </c>
      <c r="B1827" s="758" t="s">
        <v>4060</v>
      </c>
      <c r="C1827" s="285" t="s">
        <v>4061</v>
      </c>
      <c r="D1827" s="279">
        <v>30</v>
      </c>
      <c r="E1827" s="279">
        <v>30</v>
      </c>
      <c r="F1827" s="539">
        <f t="shared" si="41"/>
        <v>6.25</v>
      </c>
    </row>
    <row r="1828" spans="1:6">
      <c r="A1828" s="302">
        <v>1794</v>
      </c>
      <c r="B1828" s="758" t="s">
        <v>4062</v>
      </c>
      <c r="C1828" s="285" t="s">
        <v>4063</v>
      </c>
      <c r="D1828" s="279">
        <v>24</v>
      </c>
      <c r="E1828" s="279">
        <v>24</v>
      </c>
      <c r="F1828" s="539">
        <f t="shared" si="41"/>
        <v>4</v>
      </c>
    </row>
    <row r="1829" spans="1:6">
      <c r="A1829" s="302">
        <v>1795</v>
      </c>
      <c r="B1829" s="758" t="s">
        <v>4064</v>
      </c>
      <c r="C1829" s="285" t="s">
        <v>4065</v>
      </c>
      <c r="D1829" s="279">
        <v>30</v>
      </c>
      <c r="E1829" s="279">
        <v>30</v>
      </c>
      <c r="F1829" s="539">
        <f t="shared" si="41"/>
        <v>6.25</v>
      </c>
    </row>
    <row r="1830" spans="1:6">
      <c r="A1830" s="302">
        <v>1796</v>
      </c>
      <c r="B1830" s="758" t="s">
        <v>4066</v>
      </c>
      <c r="C1830" s="285" t="s">
        <v>4067</v>
      </c>
      <c r="D1830" s="279">
        <v>24</v>
      </c>
      <c r="E1830" s="279">
        <v>24</v>
      </c>
      <c r="F1830" s="539">
        <f t="shared" si="41"/>
        <v>4</v>
      </c>
    </row>
    <row r="1831" spans="1:6">
      <c r="A1831" s="302">
        <v>1797</v>
      </c>
      <c r="B1831" s="758" t="s">
        <v>4068</v>
      </c>
      <c r="C1831" s="285" t="s">
        <v>4069</v>
      </c>
      <c r="D1831" s="279">
        <v>30</v>
      </c>
      <c r="E1831" s="279">
        <v>30</v>
      </c>
      <c r="F1831" s="539">
        <f t="shared" si="41"/>
        <v>6.25</v>
      </c>
    </row>
    <row r="1832" spans="1:6">
      <c r="A1832" s="302">
        <v>1798</v>
      </c>
      <c r="B1832" s="758" t="s">
        <v>4070</v>
      </c>
      <c r="C1832" s="285" t="s">
        <v>4071</v>
      </c>
      <c r="D1832" s="279">
        <v>102</v>
      </c>
      <c r="E1832" s="279">
        <v>24</v>
      </c>
      <c r="F1832" s="539">
        <f t="shared" si="41"/>
        <v>17</v>
      </c>
    </row>
    <row r="1833" spans="1:6">
      <c r="A1833" s="302">
        <v>1799</v>
      </c>
      <c r="B1833" s="758" t="s">
        <v>4072</v>
      </c>
      <c r="C1833" s="285" t="s">
        <v>4073</v>
      </c>
      <c r="D1833" s="279">
        <v>156</v>
      </c>
      <c r="E1833" s="279">
        <v>30</v>
      </c>
      <c r="F1833" s="539">
        <f t="shared" si="41"/>
        <v>32.5</v>
      </c>
    </row>
    <row r="1834" spans="1:6">
      <c r="A1834" s="302">
        <v>1800</v>
      </c>
      <c r="B1834" s="758" t="s">
        <v>4074</v>
      </c>
      <c r="C1834" s="285" t="s">
        <v>4075</v>
      </c>
      <c r="D1834" s="279">
        <v>96</v>
      </c>
      <c r="E1834" s="279">
        <v>60</v>
      </c>
      <c r="F1834" s="539">
        <f t="shared" si="41"/>
        <v>40</v>
      </c>
    </row>
    <row r="1835" spans="1:6">
      <c r="A1835" s="302">
        <v>1801</v>
      </c>
      <c r="B1835" s="758" t="s">
        <v>4076</v>
      </c>
      <c r="C1835" s="285" t="s">
        <v>4077</v>
      </c>
      <c r="D1835" s="279">
        <v>96</v>
      </c>
      <c r="E1835" s="279">
        <v>60</v>
      </c>
      <c r="F1835" s="539">
        <f t="shared" si="41"/>
        <v>40</v>
      </c>
    </row>
    <row r="1836" spans="1:6">
      <c r="A1836" s="302">
        <v>1802</v>
      </c>
      <c r="B1836" s="758" t="s">
        <v>4078</v>
      </c>
      <c r="C1836" s="286" t="s">
        <v>4079</v>
      </c>
      <c r="D1836" s="279">
        <v>108</v>
      </c>
      <c r="E1836" s="279">
        <v>84</v>
      </c>
      <c r="F1836" s="539">
        <f t="shared" si="41"/>
        <v>63</v>
      </c>
    </row>
    <row r="1837" spans="1:6">
      <c r="A1837" s="302">
        <v>1803</v>
      </c>
      <c r="B1837" s="758" t="s">
        <v>4080</v>
      </c>
      <c r="C1837" s="286" t="s">
        <v>4081</v>
      </c>
      <c r="D1837" s="279">
        <v>132</v>
      </c>
      <c r="E1837" s="279">
        <v>108</v>
      </c>
      <c r="F1837" s="539">
        <f t="shared" si="41"/>
        <v>99</v>
      </c>
    </row>
    <row r="1838" spans="1:6">
      <c r="A1838" s="302">
        <v>1804</v>
      </c>
      <c r="B1838" s="758" t="s">
        <v>4082</v>
      </c>
      <c r="C1838" s="286" t="s">
        <v>4083</v>
      </c>
      <c r="D1838" s="279">
        <v>132</v>
      </c>
      <c r="E1838" s="279">
        <v>114</v>
      </c>
      <c r="F1838" s="539">
        <f t="shared" si="41"/>
        <v>104.5</v>
      </c>
    </row>
    <row r="1839" spans="1:6">
      <c r="A1839" s="302">
        <v>1805</v>
      </c>
      <c r="B1839" s="758" t="s">
        <v>4084</v>
      </c>
      <c r="C1839" s="285" t="s">
        <v>4085</v>
      </c>
      <c r="D1839" s="279">
        <v>72</v>
      </c>
      <c r="E1839" s="279">
        <v>60</v>
      </c>
      <c r="F1839" s="539">
        <f t="shared" si="41"/>
        <v>30</v>
      </c>
    </row>
    <row r="1840" spans="1:6">
      <c r="A1840" s="302">
        <v>1806</v>
      </c>
      <c r="B1840" s="758" t="s">
        <v>4086</v>
      </c>
      <c r="C1840" s="285" t="s">
        <v>4087</v>
      </c>
      <c r="D1840" s="279">
        <v>108</v>
      </c>
      <c r="E1840" s="279">
        <v>84</v>
      </c>
      <c r="F1840" s="539">
        <f t="shared" si="41"/>
        <v>63</v>
      </c>
    </row>
    <row r="1841" spans="1:6">
      <c r="A1841" s="302">
        <v>1807</v>
      </c>
      <c r="B1841" s="758" t="s">
        <v>4088</v>
      </c>
      <c r="C1841" s="285" t="s">
        <v>4089</v>
      </c>
      <c r="D1841" s="279">
        <v>132</v>
      </c>
      <c r="E1841" s="279">
        <v>108</v>
      </c>
      <c r="F1841" s="539">
        <f t="shared" si="41"/>
        <v>99</v>
      </c>
    </row>
    <row r="1842" spans="1:6">
      <c r="A1842" s="302">
        <v>1808</v>
      </c>
      <c r="B1842" s="758" t="s">
        <v>4090</v>
      </c>
      <c r="C1842" s="285" t="s">
        <v>4091</v>
      </c>
      <c r="D1842" s="279">
        <v>24</v>
      </c>
      <c r="E1842" s="279">
        <v>24</v>
      </c>
      <c r="F1842" s="539">
        <f t="shared" si="41"/>
        <v>4</v>
      </c>
    </row>
    <row r="1843" spans="1:6">
      <c r="A1843" s="302">
        <v>1809</v>
      </c>
      <c r="B1843" s="758" t="s">
        <v>4092</v>
      </c>
      <c r="C1843" s="285" t="s">
        <v>4093</v>
      </c>
      <c r="D1843" s="279">
        <v>30</v>
      </c>
      <c r="E1843" s="279">
        <v>30</v>
      </c>
      <c r="F1843" s="539">
        <f t="shared" si="41"/>
        <v>6.25</v>
      </c>
    </row>
    <row r="1844" spans="1:6">
      <c r="A1844" s="302">
        <v>1810</v>
      </c>
      <c r="B1844" s="758" t="s">
        <v>4094</v>
      </c>
      <c r="C1844" s="285" t="s">
        <v>4095</v>
      </c>
      <c r="D1844" s="279">
        <v>24</v>
      </c>
      <c r="E1844" s="279">
        <v>12</v>
      </c>
      <c r="F1844" s="539">
        <f t="shared" si="41"/>
        <v>2</v>
      </c>
    </row>
    <row r="1845" spans="1:6">
      <c r="A1845" s="302">
        <v>1811</v>
      </c>
      <c r="B1845" s="758" t="s">
        <v>4096</v>
      </c>
      <c r="C1845" s="285" t="s">
        <v>4097</v>
      </c>
      <c r="D1845" s="279">
        <v>30</v>
      </c>
      <c r="E1845" s="279">
        <v>12</v>
      </c>
      <c r="F1845" s="539">
        <f t="shared" si="41"/>
        <v>2.5</v>
      </c>
    </row>
    <row r="1846" spans="1:6">
      <c r="A1846" s="302">
        <v>1812</v>
      </c>
      <c r="B1846" s="758" t="s">
        <v>4098</v>
      </c>
      <c r="C1846" s="285" t="s">
        <v>4099</v>
      </c>
      <c r="D1846" s="279">
        <v>24</v>
      </c>
      <c r="E1846" s="279">
        <v>24</v>
      </c>
      <c r="F1846" s="539">
        <f t="shared" si="41"/>
        <v>4</v>
      </c>
    </row>
    <row r="1847" spans="1:6">
      <c r="A1847" s="302">
        <v>1813</v>
      </c>
      <c r="B1847" s="758" t="s">
        <v>4100</v>
      </c>
      <c r="C1847" s="285" t="s">
        <v>4101</v>
      </c>
      <c r="D1847" s="279">
        <v>30</v>
      </c>
      <c r="E1847" s="279">
        <v>30</v>
      </c>
      <c r="F1847" s="539">
        <f t="shared" si="41"/>
        <v>6.25</v>
      </c>
    </row>
    <row r="1848" spans="1:6">
      <c r="A1848" s="302">
        <v>1814</v>
      </c>
      <c r="B1848" s="758" t="s">
        <v>4102</v>
      </c>
      <c r="C1848" s="285" t="s">
        <v>4103</v>
      </c>
      <c r="D1848" s="279">
        <v>24</v>
      </c>
      <c r="E1848" s="279">
        <v>24</v>
      </c>
      <c r="F1848" s="539">
        <f t="shared" ref="F1848:F1911" si="42">(D1848*E1848)/144</f>
        <v>4</v>
      </c>
    </row>
    <row r="1849" spans="1:6">
      <c r="A1849" s="302">
        <v>1815</v>
      </c>
      <c r="B1849" s="758" t="s">
        <v>4104</v>
      </c>
      <c r="C1849" s="285" t="s">
        <v>4105</v>
      </c>
      <c r="D1849" s="279">
        <v>30</v>
      </c>
      <c r="E1849" s="279">
        <v>30</v>
      </c>
      <c r="F1849" s="539">
        <f t="shared" si="42"/>
        <v>6.25</v>
      </c>
    </row>
    <row r="1850" spans="1:6">
      <c r="A1850" s="302">
        <v>1816</v>
      </c>
      <c r="B1850" s="773" t="s">
        <v>4106</v>
      </c>
      <c r="C1850" s="766" t="s">
        <v>4107</v>
      </c>
      <c r="D1850" s="279">
        <v>6</v>
      </c>
      <c r="E1850" s="279">
        <v>12</v>
      </c>
      <c r="F1850" s="539">
        <f t="shared" si="42"/>
        <v>0.5</v>
      </c>
    </row>
    <row r="1851" spans="1:6">
      <c r="A1851" s="302">
        <v>1817</v>
      </c>
      <c r="B1851" s="773" t="s">
        <v>266</v>
      </c>
      <c r="C1851" s="766" t="s">
        <v>4108</v>
      </c>
      <c r="D1851" s="281">
        <v>10</v>
      </c>
      <c r="E1851" s="282">
        <v>18</v>
      </c>
      <c r="F1851" s="539">
        <f t="shared" si="42"/>
        <v>1.25</v>
      </c>
    </row>
    <row r="1852" spans="1:6">
      <c r="A1852" s="302">
        <v>1818</v>
      </c>
      <c r="B1852" s="773" t="s">
        <v>267</v>
      </c>
      <c r="C1852" s="766" t="s">
        <v>4109</v>
      </c>
      <c r="D1852" s="281">
        <v>12</v>
      </c>
      <c r="E1852" s="282">
        <v>24</v>
      </c>
      <c r="F1852" s="539">
        <f t="shared" si="42"/>
        <v>2</v>
      </c>
    </row>
    <row r="1853" spans="1:6">
      <c r="A1853" s="302">
        <v>1819</v>
      </c>
      <c r="B1853" s="773" t="s">
        <v>4110</v>
      </c>
      <c r="C1853" s="766" t="s">
        <v>4111</v>
      </c>
      <c r="D1853" s="281">
        <v>6</v>
      </c>
      <c r="E1853" s="282">
        <v>18</v>
      </c>
      <c r="F1853" s="539">
        <f t="shared" si="42"/>
        <v>0.75</v>
      </c>
    </row>
    <row r="1854" spans="1:6">
      <c r="A1854" s="302">
        <v>1820</v>
      </c>
      <c r="B1854" s="773" t="s">
        <v>4112</v>
      </c>
      <c r="C1854" s="766" t="s">
        <v>4113</v>
      </c>
      <c r="D1854" s="281">
        <v>10</v>
      </c>
      <c r="E1854" s="282">
        <v>27</v>
      </c>
      <c r="F1854" s="539">
        <f t="shared" si="42"/>
        <v>1.875</v>
      </c>
    </row>
    <row r="1855" spans="1:6">
      <c r="A1855" s="302">
        <v>1821</v>
      </c>
      <c r="B1855" s="773" t="s">
        <v>4114</v>
      </c>
      <c r="C1855" s="766" t="s">
        <v>4115</v>
      </c>
      <c r="D1855" s="281">
        <v>12</v>
      </c>
      <c r="E1855" s="282">
        <v>36</v>
      </c>
      <c r="F1855" s="539">
        <f t="shared" si="42"/>
        <v>3</v>
      </c>
    </row>
    <row r="1856" spans="1:6">
      <c r="A1856" s="302">
        <v>1822</v>
      </c>
      <c r="B1856" s="773" t="s">
        <v>4116</v>
      </c>
      <c r="C1856" s="766" t="s">
        <v>4117</v>
      </c>
      <c r="D1856" s="281">
        <v>6</v>
      </c>
      <c r="E1856" s="282">
        <v>18</v>
      </c>
      <c r="F1856" s="539">
        <f t="shared" si="42"/>
        <v>0.75</v>
      </c>
    </row>
    <row r="1857" spans="1:6">
      <c r="A1857" s="302">
        <v>1823</v>
      </c>
      <c r="B1857" s="773" t="s">
        <v>268</v>
      </c>
      <c r="C1857" s="766" t="s">
        <v>4118</v>
      </c>
      <c r="D1857" s="281">
        <v>10</v>
      </c>
      <c r="E1857" s="282">
        <v>27</v>
      </c>
      <c r="F1857" s="539">
        <f t="shared" si="42"/>
        <v>1.875</v>
      </c>
    </row>
    <row r="1858" spans="1:6">
      <c r="A1858" s="302">
        <v>1824</v>
      </c>
      <c r="B1858" s="773" t="s">
        <v>269</v>
      </c>
      <c r="C1858" s="766" t="s">
        <v>4119</v>
      </c>
      <c r="D1858" s="281">
        <v>12</v>
      </c>
      <c r="E1858" s="282">
        <v>36</v>
      </c>
      <c r="F1858" s="539">
        <f t="shared" si="42"/>
        <v>3</v>
      </c>
    </row>
    <row r="1859" spans="1:6">
      <c r="A1859" s="302">
        <v>1825</v>
      </c>
      <c r="B1859" s="773" t="s">
        <v>4120</v>
      </c>
      <c r="C1859" s="766" t="s">
        <v>4121</v>
      </c>
      <c r="D1859" s="281">
        <v>6</v>
      </c>
      <c r="E1859" s="282">
        <v>24</v>
      </c>
      <c r="F1859" s="539">
        <f t="shared" si="42"/>
        <v>1</v>
      </c>
    </row>
    <row r="1860" spans="1:6">
      <c r="A1860" s="302">
        <v>1826</v>
      </c>
      <c r="B1860" s="773" t="s">
        <v>4122</v>
      </c>
      <c r="C1860" s="766" t="s">
        <v>4123</v>
      </c>
      <c r="D1860" s="281">
        <v>10</v>
      </c>
      <c r="E1860" s="282">
        <v>36</v>
      </c>
      <c r="F1860" s="539">
        <f t="shared" si="42"/>
        <v>2.5</v>
      </c>
    </row>
    <row r="1861" spans="1:6">
      <c r="A1861" s="302">
        <v>1827</v>
      </c>
      <c r="B1861" s="773" t="s">
        <v>4124</v>
      </c>
      <c r="C1861" s="766" t="s">
        <v>4125</v>
      </c>
      <c r="D1861" s="281">
        <v>12</v>
      </c>
      <c r="E1861" s="282">
        <v>48</v>
      </c>
      <c r="F1861" s="539">
        <f t="shared" si="42"/>
        <v>4</v>
      </c>
    </row>
    <row r="1862" spans="1:6">
      <c r="A1862" s="302">
        <v>1828</v>
      </c>
      <c r="B1862" s="773" t="s">
        <v>4126</v>
      </c>
      <c r="C1862" s="766" t="s">
        <v>4127</v>
      </c>
      <c r="D1862" s="281">
        <v>6</v>
      </c>
      <c r="E1862" s="282">
        <v>24</v>
      </c>
      <c r="F1862" s="539">
        <f t="shared" si="42"/>
        <v>1</v>
      </c>
    </row>
    <row r="1863" spans="1:6">
      <c r="A1863" s="302">
        <v>1829</v>
      </c>
      <c r="B1863" s="773" t="s">
        <v>270</v>
      </c>
      <c r="C1863" s="766" t="s">
        <v>4128</v>
      </c>
      <c r="D1863" s="281">
        <v>10</v>
      </c>
      <c r="E1863" s="282">
        <v>36</v>
      </c>
      <c r="F1863" s="539">
        <f t="shared" si="42"/>
        <v>2.5</v>
      </c>
    </row>
    <row r="1864" spans="1:6">
      <c r="A1864" s="302">
        <v>1830</v>
      </c>
      <c r="B1864" s="773" t="s">
        <v>271</v>
      </c>
      <c r="C1864" s="766" t="s">
        <v>4129</v>
      </c>
      <c r="D1864" s="281">
        <v>12</v>
      </c>
      <c r="E1864" s="282">
        <v>48</v>
      </c>
      <c r="F1864" s="539">
        <f t="shared" si="42"/>
        <v>4</v>
      </c>
    </row>
    <row r="1865" spans="1:6">
      <c r="A1865" s="302">
        <v>1831</v>
      </c>
      <c r="B1865" s="773" t="s">
        <v>4130</v>
      </c>
      <c r="C1865" s="766" t="s">
        <v>4131</v>
      </c>
      <c r="D1865" s="281">
        <v>6</v>
      </c>
      <c r="E1865" s="282">
        <v>30</v>
      </c>
      <c r="F1865" s="539">
        <f t="shared" si="42"/>
        <v>1.25</v>
      </c>
    </row>
    <row r="1866" spans="1:6">
      <c r="A1866" s="302">
        <v>1832</v>
      </c>
      <c r="B1866" s="773" t="s">
        <v>4132</v>
      </c>
      <c r="C1866" s="766" t="s">
        <v>4133</v>
      </c>
      <c r="D1866" s="281">
        <v>10</v>
      </c>
      <c r="E1866" s="282">
        <v>48</v>
      </c>
      <c r="F1866" s="539">
        <f t="shared" si="42"/>
        <v>3.3333333333333335</v>
      </c>
    </row>
    <row r="1867" spans="1:6">
      <c r="A1867" s="302">
        <v>1833</v>
      </c>
      <c r="B1867" s="773" t="s">
        <v>4134</v>
      </c>
      <c r="C1867" s="766" t="s">
        <v>4135</v>
      </c>
      <c r="D1867" s="281">
        <v>12</v>
      </c>
      <c r="E1867" s="282">
        <v>60</v>
      </c>
      <c r="F1867" s="539">
        <f t="shared" si="42"/>
        <v>5</v>
      </c>
    </row>
    <row r="1868" spans="1:6">
      <c r="A1868" s="302">
        <v>1834</v>
      </c>
      <c r="B1868" s="773" t="s">
        <v>199</v>
      </c>
      <c r="C1868" s="766" t="s">
        <v>4136</v>
      </c>
      <c r="D1868" s="281">
        <v>18</v>
      </c>
      <c r="E1868" s="282">
        <v>54</v>
      </c>
      <c r="F1868" s="539">
        <f t="shared" si="42"/>
        <v>6.75</v>
      </c>
    </row>
    <row r="1869" spans="1:6">
      <c r="A1869" s="302">
        <v>1835</v>
      </c>
      <c r="B1869" s="773" t="s">
        <v>200</v>
      </c>
      <c r="C1869" s="766" t="s">
        <v>4137</v>
      </c>
      <c r="D1869" s="281">
        <v>18</v>
      </c>
      <c r="E1869" s="282">
        <v>60</v>
      </c>
      <c r="F1869" s="539">
        <f t="shared" si="42"/>
        <v>7.5</v>
      </c>
    </row>
    <row r="1870" spans="1:6">
      <c r="A1870" s="302">
        <v>1836</v>
      </c>
      <c r="B1870" s="773" t="s">
        <v>507</v>
      </c>
      <c r="C1870" s="766" t="s">
        <v>4138</v>
      </c>
      <c r="D1870" s="281">
        <v>24</v>
      </c>
      <c r="E1870" s="282">
        <v>18</v>
      </c>
      <c r="F1870" s="539">
        <f t="shared" si="42"/>
        <v>3</v>
      </c>
    </row>
    <row r="1871" spans="1:6">
      <c r="A1871" s="302">
        <v>1837</v>
      </c>
      <c r="B1871" s="773" t="s">
        <v>4139</v>
      </c>
      <c r="C1871" s="766" t="s">
        <v>4140</v>
      </c>
      <c r="D1871" s="281">
        <v>18</v>
      </c>
      <c r="E1871" s="282">
        <v>18</v>
      </c>
      <c r="F1871" s="539">
        <f t="shared" si="42"/>
        <v>2.25</v>
      </c>
    </row>
    <row r="1872" spans="1:6">
      <c r="A1872" s="302">
        <v>1838</v>
      </c>
      <c r="B1872" s="773" t="s">
        <v>4141</v>
      </c>
      <c r="C1872" s="766" t="s">
        <v>4142</v>
      </c>
      <c r="D1872" s="281">
        <v>18</v>
      </c>
      <c r="E1872" s="282">
        <v>6</v>
      </c>
      <c r="F1872" s="539">
        <f t="shared" si="42"/>
        <v>0.75</v>
      </c>
    </row>
    <row r="1873" spans="1:6">
      <c r="A1873" s="302">
        <v>1839</v>
      </c>
      <c r="B1873" s="773" t="s">
        <v>4143</v>
      </c>
      <c r="C1873" s="766" t="s">
        <v>4144</v>
      </c>
      <c r="D1873" s="281">
        <v>24</v>
      </c>
      <c r="E1873" s="282">
        <v>18</v>
      </c>
      <c r="F1873" s="539">
        <f t="shared" si="42"/>
        <v>3</v>
      </c>
    </row>
    <row r="1874" spans="1:6">
      <c r="A1874" s="302">
        <v>1840</v>
      </c>
      <c r="B1874" s="773" t="s">
        <v>4145</v>
      </c>
      <c r="C1874" s="766" t="s">
        <v>4146</v>
      </c>
      <c r="D1874" s="281">
        <v>18</v>
      </c>
      <c r="E1874" s="282">
        <v>18</v>
      </c>
      <c r="F1874" s="539">
        <f t="shared" si="42"/>
        <v>2.25</v>
      </c>
    </row>
    <row r="1875" spans="1:6">
      <c r="A1875" s="302">
        <v>1841</v>
      </c>
      <c r="B1875" s="773" t="s">
        <v>4147</v>
      </c>
      <c r="C1875" s="766" t="s">
        <v>4148</v>
      </c>
      <c r="D1875" s="281">
        <v>18</v>
      </c>
      <c r="E1875" s="282">
        <v>18</v>
      </c>
      <c r="F1875" s="539">
        <f t="shared" si="42"/>
        <v>2.25</v>
      </c>
    </row>
    <row r="1876" spans="1:6">
      <c r="A1876" s="302">
        <v>1842</v>
      </c>
      <c r="B1876" s="773" t="s">
        <v>4149</v>
      </c>
      <c r="C1876" s="766" t="s">
        <v>4150</v>
      </c>
      <c r="D1876" s="281">
        <v>18</v>
      </c>
      <c r="E1876" s="282">
        <v>18</v>
      </c>
      <c r="F1876" s="539">
        <f t="shared" si="42"/>
        <v>2.25</v>
      </c>
    </row>
    <row r="1877" spans="1:6">
      <c r="A1877" s="302">
        <v>1843</v>
      </c>
      <c r="B1877" s="774" t="s">
        <v>4151</v>
      </c>
      <c r="C1877" s="285" t="s">
        <v>4152</v>
      </c>
      <c r="D1877" s="282">
        <v>84</v>
      </c>
      <c r="E1877" s="282">
        <v>48</v>
      </c>
      <c r="F1877" s="539">
        <f t="shared" si="42"/>
        <v>28</v>
      </c>
    </row>
    <row r="1878" spans="1:6">
      <c r="A1878" s="302">
        <v>1844</v>
      </c>
      <c r="B1878" s="774" t="s">
        <v>4153</v>
      </c>
      <c r="C1878" s="285" t="s">
        <v>4154</v>
      </c>
      <c r="D1878" s="282">
        <v>60</v>
      </c>
      <c r="E1878" s="282">
        <v>42</v>
      </c>
      <c r="F1878" s="539">
        <f t="shared" si="42"/>
        <v>17.5</v>
      </c>
    </row>
    <row r="1879" spans="1:6">
      <c r="A1879" s="302">
        <v>1845</v>
      </c>
      <c r="B1879" s="774" t="s">
        <v>4155</v>
      </c>
      <c r="C1879" s="285" t="s">
        <v>4156</v>
      </c>
      <c r="D1879" s="282">
        <v>96</v>
      </c>
      <c r="E1879" s="282">
        <v>66</v>
      </c>
      <c r="F1879" s="539">
        <f t="shared" si="42"/>
        <v>44</v>
      </c>
    </row>
    <row r="1880" spans="1:6">
      <c r="A1880" s="302">
        <v>1846</v>
      </c>
      <c r="B1880" s="774" t="s">
        <v>4157</v>
      </c>
      <c r="C1880" s="285" t="s">
        <v>4158</v>
      </c>
      <c r="D1880" s="282">
        <v>84</v>
      </c>
      <c r="E1880" s="282">
        <v>48</v>
      </c>
      <c r="F1880" s="539">
        <f t="shared" si="42"/>
        <v>28</v>
      </c>
    </row>
    <row r="1881" spans="1:6">
      <c r="A1881" s="302">
        <v>1847</v>
      </c>
      <c r="B1881" s="774" t="s">
        <v>4159</v>
      </c>
      <c r="C1881" s="285" t="s">
        <v>4160</v>
      </c>
      <c r="D1881" s="282">
        <v>132</v>
      </c>
      <c r="E1881" s="282">
        <v>84</v>
      </c>
      <c r="F1881" s="539">
        <f t="shared" si="42"/>
        <v>77</v>
      </c>
    </row>
    <row r="1882" spans="1:6">
      <c r="A1882" s="302">
        <v>1848</v>
      </c>
      <c r="B1882" s="774" t="s">
        <v>4161</v>
      </c>
      <c r="C1882" s="285" t="s">
        <v>4162</v>
      </c>
      <c r="D1882" s="282">
        <v>66</v>
      </c>
      <c r="E1882" s="282">
        <v>30</v>
      </c>
      <c r="F1882" s="539">
        <f t="shared" si="42"/>
        <v>13.75</v>
      </c>
    </row>
    <row r="1883" spans="1:6">
      <c r="A1883" s="302">
        <v>1849</v>
      </c>
      <c r="B1883" s="774" t="s">
        <v>4163</v>
      </c>
      <c r="C1883" s="285" t="s">
        <v>4164</v>
      </c>
      <c r="D1883" s="282">
        <v>96</v>
      </c>
      <c r="E1883" s="282">
        <v>48</v>
      </c>
      <c r="F1883" s="539">
        <f t="shared" si="42"/>
        <v>32</v>
      </c>
    </row>
    <row r="1884" spans="1:6">
      <c r="A1884" s="302">
        <v>1850</v>
      </c>
      <c r="B1884" s="774" t="s">
        <v>272</v>
      </c>
      <c r="C1884" s="285" t="s">
        <v>4165</v>
      </c>
      <c r="D1884" s="282">
        <v>84</v>
      </c>
      <c r="E1884" s="282">
        <v>54</v>
      </c>
      <c r="F1884" s="539">
        <f t="shared" si="42"/>
        <v>31.5</v>
      </c>
    </row>
    <row r="1885" spans="1:6">
      <c r="A1885" s="302">
        <v>1851</v>
      </c>
      <c r="B1885" s="774" t="s">
        <v>4166</v>
      </c>
      <c r="C1885" s="285" t="s">
        <v>4167</v>
      </c>
      <c r="D1885" s="282">
        <v>42</v>
      </c>
      <c r="E1885" s="282">
        <v>60</v>
      </c>
      <c r="F1885" s="539">
        <f t="shared" si="42"/>
        <v>17.5</v>
      </c>
    </row>
    <row r="1886" spans="1:6">
      <c r="A1886" s="302">
        <v>1852</v>
      </c>
      <c r="B1886" s="774" t="s">
        <v>4168</v>
      </c>
      <c r="C1886" s="285" t="s">
        <v>4169</v>
      </c>
      <c r="D1886" s="282">
        <v>66</v>
      </c>
      <c r="E1886" s="282">
        <v>78</v>
      </c>
      <c r="F1886" s="539">
        <f t="shared" si="42"/>
        <v>35.75</v>
      </c>
    </row>
    <row r="1887" spans="1:6">
      <c r="A1887" s="302">
        <v>1853</v>
      </c>
      <c r="B1887" s="774" t="s">
        <v>4170</v>
      </c>
      <c r="C1887" s="285" t="s">
        <v>4171</v>
      </c>
      <c r="D1887" s="282">
        <v>48</v>
      </c>
      <c r="E1887" s="282">
        <v>36</v>
      </c>
      <c r="F1887" s="539">
        <f t="shared" si="42"/>
        <v>12</v>
      </c>
    </row>
    <row r="1888" spans="1:6">
      <c r="A1888" s="302">
        <v>1854</v>
      </c>
      <c r="B1888" s="774" t="s">
        <v>4172</v>
      </c>
      <c r="C1888" s="285" t="s">
        <v>4173</v>
      </c>
      <c r="D1888" s="282">
        <v>66</v>
      </c>
      <c r="E1888" s="282">
        <v>48</v>
      </c>
      <c r="F1888" s="539">
        <f t="shared" si="42"/>
        <v>22</v>
      </c>
    </row>
    <row r="1889" spans="1:6">
      <c r="A1889" s="302">
        <v>1855</v>
      </c>
      <c r="B1889" s="773" t="s">
        <v>273</v>
      </c>
      <c r="C1889" s="766" t="s">
        <v>4174</v>
      </c>
      <c r="D1889" s="282">
        <v>30</v>
      </c>
      <c r="E1889" s="282">
        <v>30</v>
      </c>
      <c r="F1889" s="539">
        <f t="shared" si="42"/>
        <v>6.25</v>
      </c>
    </row>
    <row r="1890" spans="1:6">
      <c r="A1890" s="302">
        <v>1856</v>
      </c>
      <c r="B1890" s="774" t="s">
        <v>4175</v>
      </c>
      <c r="C1890" s="285" t="s">
        <v>4176</v>
      </c>
      <c r="D1890" s="282">
        <v>60</v>
      </c>
      <c r="E1890" s="282">
        <v>30</v>
      </c>
      <c r="F1890" s="539">
        <f t="shared" si="42"/>
        <v>12.5</v>
      </c>
    </row>
    <row r="1891" spans="1:6">
      <c r="A1891" s="302">
        <v>1857</v>
      </c>
      <c r="B1891" s="774" t="s">
        <v>4177</v>
      </c>
      <c r="C1891" s="285" t="s">
        <v>4178</v>
      </c>
      <c r="D1891" s="282">
        <v>60</v>
      </c>
      <c r="E1891" s="282">
        <v>30</v>
      </c>
      <c r="F1891" s="539">
        <f t="shared" si="42"/>
        <v>12.5</v>
      </c>
    </row>
    <row r="1892" spans="1:6">
      <c r="A1892" s="302">
        <v>1858</v>
      </c>
      <c r="B1892" s="774" t="s">
        <v>4179</v>
      </c>
      <c r="C1892" s="285" t="s">
        <v>4180</v>
      </c>
      <c r="D1892" s="282">
        <v>78</v>
      </c>
      <c r="E1892" s="282">
        <v>42</v>
      </c>
      <c r="F1892" s="539">
        <f t="shared" si="42"/>
        <v>22.75</v>
      </c>
    </row>
    <row r="1893" spans="1:6">
      <c r="A1893" s="302">
        <v>1859</v>
      </c>
      <c r="B1893" s="774" t="s">
        <v>4181</v>
      </c>
      <c r="C1893" s="285" t="s">
        <v>4182</v>
      </c>
      <c r="D1893" s="282">
        <v>78</v>
      </c>
      <c r="E1893" s="282">
        <v>42</v>
      </c>
      <c r="F1893" s="539">
        <f t="shared" si="42"/>
        <v>22.75</v>
      </c>
    </row>
    <row r="1894" spans="1:6">
      <c r="A1894" s="302">
        <v>1860</v>
      </c>
      <c r="B1894" s="774" t="s">
        <v>4183</v>
      </c>
      <c r="C1894" s="285" t="s">
        <v>4184</v>
      </c>
      <c r="D1894" s="282">
        <v>60</v>
      </c>
      <c r="E1894" s="282">
        <v>30</v>
      </c>
      <c r="F1894" s="539">
        <f t="shared" si="42"/>
        <v>12.5</v>
      </c>
    </row>
    <row r="1895" spans="1:6">
      <c r="A1895" s="302">
        <v>1861</v>
      </c>
      <c r="B1895" s="774" t="s">
        <v>4185</v>
      </c>
      <c r="C1895" s="285" t="s">
        <v>4186</v>
      </c>
      <c r="D1895" s="282">
        <v>78</v>
      </c>
      <c r="E1895" s="282">
        <v>42</v>
      </c>
      <c r="F1895" s="539">
        <f t="shared" si="42"/>
        <v>22.75</v>
      </c>
    </row>
    <row r="1896" spans="1:6">
      <c r="A1896" s="302">
        <v>1862</v>
      </c>
      <c r="B1896" s="774" t="s">
        <v>4187</v>
      </c>
      <c r="C1896" s="285" t="s">
        <v>4188</v>
      </c>
      <c r="D1896" s="282">
        <v>48</v>
      </c>
      <c r="E1896" s="282">
        <v>30</v>
      </c>
      <c r="F1896" s="539">
        <f t="shared" si="42"/>
        <v>10</v>
      </c>
    </row>
    <row r="1897" spans="1:6">
      <c r="A1897" s="302">
        <v>1863</v>
      </c>
      <c r="B1897" s="774" t="s">
        <v>4189</v>
      </c>
      <c r="C1897" s="285" t="s">
        <v>4190</v>
      </c>
      <c r="D1897" s="282">
        <v>48</v>
      </c>
      <c r="E1897" s="282">
        <v>42</v>
      </c>
      <c r="F1897" s="539">
        <f t="shared" si="42"/>
        <v>14</v>
      </c>
    </row>
    <row r="1898" spans="1:6">
      <c r="A1898" s="302">
        <v>1864</v>
      </c>
      <c r="B1898" s="774" t="s">
        <v>4191</v>
      </c>
      <c r="C1898" s="285" t="s">
        <v>4192</v>
      </c>
      <c r="D1898" s="282">
        <v>48</v>
      </c>
      <c r="E1898" s="282">
        <v>42</v>
      </c>
      <c r="F1898" s="539">
        <f t="shared" si="42"/>
        <v>14</v>
      </c>
    </row>
    <row r="1899" spans="1:6">
      <c r="A1899" s="302">
        <v>1865</v>
      </c>
      <c r="B1899" s="774" t="s">
        <v>4193</v>
      </c>
      <c r="C1899" s="285" t="s">
        <v>4194</v>
      </c>
      <c r="D1899" s="282">
        <v>36</v>
      </c>
      <c r="E1899" s="282">
        <v>30</v>
      </c>
      <c r="F1899" s="539">
        <f t="shared" si="42"/>
        <v>7.5</v>
      </c>
    </row>
    <row r="1900" spans="1:6">
      <c r="A1900" s="302">
        <v>1866</v>
      </c>
      <c r="B1900" s="774" t="s">
        <v>4195</v>
      </c>
      <c r="C1900" s="285" t="s">
        <v>4196</v>
      </c>
      <c r="D1900" s="282">
        <v>72</v>
      </c>
      <c r="E1900" s="282">
        <v>48</v>
      </c>
      <c r="F1900" s="539">
        <f t="shared" si="42"/>
        <v>24</v>
      </c>
    </row>
    <row r="1901" spans="1:6">
      <c r="A1901" s="302">
        <v>1867</v>
      </c>
      <c r="B1901" s="774" t="s">
        <v>4197</v>
      </c>
      <c r="C1901" s="285" t="s">
        <v>4198</v>
      </c>
      <c r="D1901" s="282">
        <v>60</v>
      </c>
      <c r="E1901" s="282">
        <v>48</v>
      </c>
      <c r="F1901" s="539">
        <f t="shared" si="42"/>
        <v>20</v>
      </c>
    </row>
    <row r="1902" spans="1:6">
      <c r="A1902" s="302">
        <v>1868</v>
      </c>
      <c r="B1902" s="774" t="s">
        <v>4199</v>
      </c>
      <c r="C1902" s="285" t="s">
        <v>4194</v>
      </c>
      <c r="D1902" s="282">
        <v>36</v>
      </c>
      <c r="E1902" s="282">
        <v>30</v>
      </c>
      <c r="F1902" s="539">
        <f t="shared" si="42"/>
        <v>7.5</v>
      </c>
    </row>
    <row r="1903" spans="1:6">
      <c r="A1903" s="302">
        <v>1869</v>
      </c>
      <c r="B1903" s="774" t="s">
        <v>4200</v>
      </c>
      <c r="C1903" s="285" t="s">
        <v>4196</v>
      </c>
      <c r="D1903" s="282">
        <v>72</v>
      </c>
      <c r="E1903" s="282">
        <v>48</v>
      </c>
      <c r="F1903" s="539">
        <f t="shared" si="42"/>
        <v>24</v>
      </c>
    </row>
    <row r="1904" spans="1:6">
      <c r="A1904" s="302">
        <v>1870</v>
      </c>
      <c r="B1904" s="774" t="s">
        <v>4201</v>
      </c>
      <c r="C1904" s="285" t="s">
        <v>4202</v>
      </c>
      <c r="D1904" s="282">
        <v>42</v>
      </c>
      <c r="E1904" s="282">
        <v>24</v>
      </c>
      <c r="F1904" s="539">
        <f t="shared" si="42"/>
        <v>7</v>
      </c>
    </row>
    <row r="1905" spans="1:6">
      <c r="A1905" s="302">
        <v>1871</v>
      </c>
      <c r="B1905" s="774" t="s">
        <v>4203</v>
      </c>
      <c r="C1905" s="285" t="s">
        <v>4204</v>
      </c>
      <c r="D1905" s="282">
        <v>96</v>
      </c>
      <c r="E1905" s="282">
        <v>36</v>
      </c>
      <c r="F1905" s="539">
        <f t="shared" si="42"/>
        <v>24</v>
      </c>
    </row>
    <row r="1906" spans="1:6">
      <c r="A1906" s="302">
        <v>1872</v>
      </c>
      <c r="B1906" s="774" t="s">
        <v>4205</v>
      </c>
      <c r="C1906" s="285" t="s">
        <v>872</v>
      </c>
      <c r="D1906" s="282">
        <v>24</v>
      </c>
      <c r="E1906" s="282"/>
      <c r="F1906" s="539">
        <v>0</v>
      </c>
    </row>
    <row r="1907" spans="1:6">
      <c r="A1907" s="302">
        <v>1873</v>
      </c>
      <c r="B1907" s="774" t="s">
        <v>4206</v>
      </c>
      <c r="C1907" s="285" t="s">
        <v>4207</v>
      </c>
      <c r="D1907" s="282">
        <v>24</v>
      </c>
      <c r="E1907" s="282">
        <v>24</v>
      </c>
      <c r="F1907" s="539">
        <f t="shared" si="42"/>
        <v>4</v>
      </c>
    </row>
    <row r="1908" spans="1:6">
      <c r="A1908" s="302">
        <v>1874</v>
      </c>
      <c r="B1908" s="774" t="s">
        <v>4208</v>
      </c>
      <c r="C1908" s="285" t="s">
        <v>4209</v>
      </c>
      <c r="D1908" s="282"/>
      <c r="E1908" s="282">
        <v>96</v>
      </c>
      <c r="F1908" s="539">
        <v>0</v>
      </c>
    </row>
    <row r="1909" spans="1:6">
      <c r="A1909" s="302">
        <v>1875</v>
      </c>
      <c r="B1909" s="774" t="s">
        <v>4210</v>
      </c>
      <c r="C1909" s="285" t="s">
        <v>4211</v>
      </c>
      <c r="D1909" s="282">
        <v>42</v>
      </c>
      <c r="E1909" s="282">
        <v>48</v>
      </c>
      <c r="F1909" s="539">
        <f t="shared" si="42"/>
        <v>14</v>
      </c>
    </row>
    <row r="1910" spans="1:6">
      <c r="A1910" s="302">
        <v>1876</v>
      </c>
      <c r="B1910" s="774" t="s">
        <v>4212</v>
      </c>
      <c r="C1910" s="285" t="s">
        <v>4213</v>
      </c>
      <c r="D1910" s="282">
        <v>60</v>
      </c>
      <c r="E1910" s="282">
        <v>66</v>
      </c>
      <c r="F1910" s="539">
        <f t="shared" si="42"/>
        <v>27.5</v>
      </c>
    </row>
    <row r="1911" spans="1:6">
      <c r="A1911" s="302">
        <v>1877</v>
      </c>
      <c r="B1911" s="774" t="s">
        <v>4214</v>
      </c>
      <c r="C1911" s="285" t="s">
        <v>4215</v>
      </c>
      <c r="D1911" s="282">
        <v>42</v>
      </c>
      <c r="E1911" s="282">
        <v>42</v>
      </c>
      <c r="F1911" s="539">
        <f t="shared" si="42"/>
        <v>12.25</v>
      </c>
    </row>
    <row r="1912" spans="1:6">
      <c r="A1912" s="302">
        <v>1878</v>
      </c>
      <c r="B1912" s="774" t="s">
        <v>4216</v>
      </c>
      <c r="C1912" s="285" t="s">
        <v>4217</v>
      </c>
      <c r="D1912" s="282">
        <v>60</v>
      </c>
      <c r="E1912" s="282">
        <v>54</v>
      </c>
      <c r="F1912" s="539">
        <f t="shared" ref="F1912:F1914" si="43">(D1912*E1912)/144</f>
        <v>22.5</v>
      </c>
    </row>
    <row r="1913" spans="1:6">
      <c r="A1913" s="302">
        <v>1879</v>
      </c>
      <c r="B1913" s="774" t="s">
        <v>4218</v>
      </c>
      <c r="C1913" s="285" t="s">
        <v>4219</v>
      </c>
      <c r="D1913" s="282">
        <v>72</v>
      </c>
      <c r="E1913" s="282">
        <v>42</v>
      </c>
      <c r="F1913" s="539">
        <f t="shared" si="43"/>
        <v>21</v>
      </c>
    </row>
    <row r="1914" spans="1:6">
      <c r="A1914" s="302">
        <v>1880</v>
      </c>
      <c r="B1914" s="774" t="s">
        <v>4220</v>
      </c>
      <c r="C1914" s="285" t="s">
        <v>4221</v>
      </c>
      <c r="D1914" s="282">
        <v>96</v>
      </c>
      <c r="E1914" s="282">
        <v>54</v>
      </c>
      <c r="F1914" s="539">
        <f t="shared" si="43"/>
        <v>36</v>
      </c>
    </row>
    <row r="1915" spans="1:6">
      <c r="A1915" s="302"/>
      <c r="B1915" s="774"/>
      <c r="C1915" s="285"/>
      <c r="D1915" s="282"/>
      <c r="E1915" s="282"/>
      <c r="F1915" s="540"/>
    </row>
    <row r="1916" spans="1:6" ht="22.7" customHeight="1">
      <c r="A1916" s="202"/>
      <c r="B1916" s="938" t="s">
        <v>4222</v>
      </c>
      <c r="C1916" s="938"/>
      <c r="D1916" s="938"/>
      <c r="E1916" s="938"/>
      <c r="F1916" s="939"/>
    </row>
    <row r="1917" spans="1:6">
      <c r="A1917" s="302"/>
      <c r="B1917" s="774"/>
      <c r="C1917" s="285"/>
      <c r="D1917" s="282"/>
      <c r="E1917" s="282"/>
      <c r="F1917" s="540"/>
    </row>
    <row r="1918" spans="1:6">
      <c r="A1918" s="302">
        <v>1881</v>
      </c>
      <c r="B1918" s="771" t="s">
        <v>274</v>
      </c>
      <c r="C1918" s="199" t="s">
        <v>4223</v>
      </c>
      <c r="D1918" s="280">
        <v>72</v>
      </c>
      <c r="E1918" s="279">
        <v>60</v>
      </c>
      <c r="F1918" s="539">
        <f>(D1918*E1918)/144</f>
        <v>30</v>
      </c>
    </row>
    <row r="1919" spans="1:6">
      <c r="A1919" s="302">
        <v>1882</v>
      </c>
      <c r="B1919" s="771" t="s">
        <v>4224</v>
      </c>
      <c r="C1919" s="199" t="s">
        <v>4225</v>
      </c>
      <c r="D1919" s="280">
        <v>78</v>
      </c>
      <c r="E1919" s="279">
        <v>60</v>
      </c>
      <c r="F1919" s="539">
        <f t="shared" ref="F1919:F1935" si="44">(D1919*E1919)/144</f>
        <v>32.5</v>
      </c>
    </row>
    <row r="1920" spans="1:6">
      <c r="A1920" s="302">
        <v>1883</v>
      </c>
      <c r="B1920" s="771" t="s">
        <v>4226</v>
      </c>
      <c r="C1920" s="199" t="s">
        <v>4227</v>
      </c>
      <c r="D1920" s="280">
        <v>96</v>
      </c>
      <c r="E1920" s="279">
        <v>60</v>
      </c>
      <c r="F1920" s="539">
        <f t="shared" si="44"/>
        <v>40</v>
      </c>
    </row>
    <row r="1921" spans="1:6">
      <c r="A1921" s="302">
        <v>1884</v>
      </c>
      <c r="B1921" s="771" t="s">
        <v>4228</v>
      </c>
      <c r="C1921" s="199" t="s">
        <v>4229</v>
      </c>
      <c r="D1921" s="280">
        <v>90</v>
      </c>
      <c r="E1921" s="279">
        <v>60</v>
      </c>
      <c r="F1921" s="539">
        <f t="shared" si="44"/>
        <v>37.5</v>
      </c>
    </row>
    <row r="1922" spans="1:6">
      <c r="A1922" s="302">
        <v>1885</v>
      </c>
      <c r="B1922" s="771" t="s">
        <v>4230</v>
      </c>
      <c r="C1922" s="199" t="s">
        <v>4231</v>
      </c>
      <c r="D1922" s="280">
        <v>108</v>
      </c>
      <c r="E1922" s="279">
        <v>60</v>
      </c>
      <c r="F1922" s="539">
        <f t="shared" si="44"/>
        <v>45</v>
      </c>
    </row>
    <row r="1923" spans="1:6">
      <c r="A1923" s="302">
        <v>1886</v>
      </c>
      <c r="B1923" s="771" t="s">
        <v>4232</v>
      </c>
      <c r="C1923" s="199" t="s">
        <v>4233</v>
      </c>
      <c r="D1923" s="280">
        <v>126</v>
      </c>
      <c r="E1923" s="279">
        <v>60</v>
      </c>
      <c r="F1923" s="539">
        <f t="shared" si="44"/>
        <v>52.5</v>
      </c>
    </row>
    <row r="1924" spans="1:6">
      <c r="A1924" s="302">
        <v>1887</v>
      </c>
      <c r="B1924" s="771" t="s">
        <v>4234</v>
      </c>
      <c r="C1924" s="199" t="s">
        <v>4235</v>
      </c>
      <c r="D1924" s="280">
        <v>120</v>
      </c>
      <c r="E1924" s="279">
        <v>60</v>
      </c>
      <c r="F1924" s="539">
        <f t="shared" si="44"/>
        <v>50</v>
      </c>
    </row>
    <row r="1925" spans="1:6">
      <c r="A1925" s="302">
        <v>1888</v>
      </c>
      <c r="B1925" s="771" t="s">
        <v>4236</v>
      </c>
      <c r="C1925" s="199" t="s">
        <v>4237</v>
      </c>
      <c r="D1925" s="280">
        <v>138</v>
      </c>
      <c r="E1925" s="279">
        <v>60</v>
      </c>
      <c r="F1925" s="539">
        <f t="shared" si="44"/>
        <v>57.5</v>
      </c>
    </row>
    <row r="1926" spans="1:6">
      <c r="A1926" s="302">
        <v>1889</v>
      </c>
      <c r="B1926" s="771" t="s">
        <v>4238</v>
      </c>
      <c r="C1926" s="199" t="s">
        <v>4239</v>
      </c>
      <c r="D1926" s="280">
        <v>156</v>
      </c>
      <c r="E1926" s="279">
        <v>60</v>
      </c>
      <c r="F1926" s="539">
        <f t="shared" si="44"/>
        <v>65</v>
      </c>
    </row>
    <row r="1927" spans="1:6">
      <c r="A1927" s="302">
        <v>1890</v>
      </c>
      <c r="B1927" s="771" t="s">
        <v>530</v>
      </c>
      <c r="C1927" s="199" t="s">
        <v>4240</v>
      </c>
      <c r="D1927" s="280">
        <v>48</v>
      </c>
      <c r="E1927" s="279">
        <v>36</v>
      </c>
      <c r="F1927" s="539">
        <f t="shared" si="44"/>
        <v>12</v>
      </c>
    </row>
    <row r="1928" spans="1:6">
      <c r="A1928" s="302">
        <v>1891</v>
      </c>
      <c r="B1928" s="771" t="s">
        <v>4241</v>
      </c>
      <c r="C1928" s="199" t="s">
        <v>4242</v>
      </c>
      <c r="D1928" s="280">
        <v>48</v>
      </c>
      <c r="E1928" s="279">
        <v>36</v>
      </c>
      <c r="F1928" s="539">
        <f t="shared" si="44"/>
        <v>12</v>
      </c>
    </row>
    <row r="1929" spans="1:6">
      <c r="A1929" s="302">
        <v>1892</v>
      </c>
      <c r="B1929" s="771" t="s">
        <v>4243</v>
      </c>
      <c r="C1929" s="199" t="s">
        <v>4244</v>
      </c>
      <c r="D1929" s="280">
        <v>48</v>
      </c>
      <c r="E1929" s="279">
        <v>36</v>
      </c>
      <c r="F1929" s="539">
        <f t="shared" si="44"/>
        <v>12</v>
      </c>
    </row>
    <row r="1930" spans="1:6">
      <c r="A1930" s="302">
        <v>1893</v>
      </c>
      <c r="B1930" s="771" t="s">
        <v>4245</v>
      </c>
      <c r="C1930" s="199" t="s">
        <v>4246</v>
      </c>
      <c r="D1930" s="280">
        <v>48</v>
      </c>
      <c r="E1930" s="279">
        <v>96</v>
      </c>
      <c r="F1930" s="539">
        <f t="shared" si="44"/>
        <v>32</v>
      </c>
    </row>
    <row r="1931" spans="1:6">
      <c r="A1931" s="302">
        <v>1894</v>
      </c>
      <c r="B1931" s="771" t="s">
        <v>4247</v>
      </c>
      <c r="C1931" s="199" t="s">
        <v>4248</v>
      </c>
      <c r="D1931" s="280">
        <v>48</v>
      </c>
      <c r="E1931" s="279">
        <v>84</v>
      </c>
      <c r="F1931" s="539">
        <f t="shared" si="44"/>
        <v>28</v>
      </c>
    </row>
    <row r="1932" spans="1:6">
      <c r="A1932" s="302">
        <v>1895</v>
      </c>
      <c r="B1932" s="771" t="s">
        <v>4249</v>
      </c>
      <c r="C1932" s="199" t="s">
        <v>4250</v>
      </c>
      <c r="D1932" s="280">
        <v>222</v>
      </c>
      <c r="E1932" s="279">
        <v>72</v>
      </c>
      <c r="F1932" s="539">
        <f t="shared" si="44"/>
        <v>111</v>
      </c>
    </row>
    <row r="1933" spans="1:6">
      <c r="A1933" s="302">
        <v>1896</v>
      </c>
      <c r="B1933" s="771" t="s">
        <v>4251</v>
      </c>
      <c r="C1933" s="199" t="s">
        <v>4252</v>
      </c>
      <c r="D1933" s="280">
        <v>186</v>
      </c>
      <c r="E1933" s="279">
        <v>106</v>
      </c>
      <c r="F1933" s="539">
        <f t="shared" si="44"/>
        <v>136.91666666666666</v>
      </c>
    </row>
    <row r="1934" spans="1:6">
      <c r="A1934" s="302">
        <v>1897</v>
      </c>
      <c r="B1934" s="771" t="s">
        <v>4253</v>
      </c>
      <c r="C1934" s="199" t="s">
        <v>4254</v>
      </c>
      <c r="D1934" s="280">
        <v>186</v>
      </c>
      <c r="E1934" s="279">
        <v>96</v>
      </c>
      <c r="F1934" s="539">
        <f t="shared" si="44"/>
        <v>124</v>
      </c>
    </row>
    <row r="1935" spans="1:6">
      <c r="A1935" s="302">
        <v>1898</v>
      </c>
      <c r="B1935" s="771" t="s">
        <v>4255</v>
      </c>
      <c r="C1935" s="199" t="s">
        <v>4256</v>
      </c>
      <c r="D1935" s="280">
        <v>60</v>
      </c>
      <c r="E1935" s="279">
        <v>78</v>
      </c>
      <c r="F1935" s="539">
        <f t="shared" si="44"/>
        <v>32.5</v>
      </c>
    </row>
    <row r="1936" spans="1:6">
      <c r="A1936" s="302">
        <v>1899</v>
      </c>
      <c r="B1936" s="771" t="s">
        <v>4257</v>
      </c>
      <c r="C1936" s="199" t="s">
        <v>4258</v>
      </c>
      <c r="D1936" s="280"/>
      <c r="E1936" s="279">
        <v>90</v>
      </c>
      <c r="F1936" s="539">
        <v>0</v>
      </c>
    </row>
    <row r="1937" spans="1:6">
      <c r="A1937" s="302">
        <v>1900</v>
      </c>
      <c r="B1937" s="771" t="s">
        <v>4259</v>
      </c>
      <c r="C1937" s="199" t="s">
        <v>4260</v>
      </c>
      <c r="D1937" s="280"/>
      <c r="E1937" s="279">
        <v>84</v>
      </c>
      <c r="F1937" s="539">
        <v>0</v>
      </c>
    </row>
    <row r="1938" spans="1:6">
      <c r="A1938" s="302"/>
      <c r="B1938" s="771"/>
      <c r="C1938" s="199"/>
      <c r="D1938" s="280"/>
      <c r="E1938" s="279"/>
      <c r="F1938" s="539"/>
    </row>
    <row r="1939" spans="1:6" ht="22.7" customHeight="1">
      <c r="A1939" s="202"/>
      <c r="B1939" s="938" t="s">
        <v>4261</v>
      </c>
      <c r="C1939" s="938"/>
      <c r="D1939" s="938"/>
      <c r="E1939" s="938"/>
      <c r="F1939" s="939"/>
    </row>
    <row r="1940" spans="1:6">
      <c r="A1940" s="302"/>
      <c r="B1940" s="771"/>
      <c r="C1940" s="199"/>
      <c r="D1940" s="280"/>
      <c r="E1940" s="279"/>
      <c r="F1940" s="539"/>
    </row>
    <row r="1941" spans="1:6">
      <c r="A1941" s="302">
        <v>1901</v>
      </c>
      <c r="B1941" s="771" t="s">
        <v>4262</v>
      </c>
      <c r="C1941" s="199" t="s">
        <v>4263</v>
      </c>
      <c r="D1941" s="280">
        <v>24</v>
      </c>
      <c r="E1941" s="279">
        <v>36</v>
      </c>
      <c r="F1941" s="539">
        <f>(D1941*E1941)/144</f>
        <v>6</v>
      </c>
    </row>
    <row r="1942" spans="1:6">
      <c r="A1942" s="302">
        <v>1902</v>
      </c>
      <c r="B1942" s="778" t="s">
        <v>4264</v>
      </c>
      <c r="C1942" s="199" t="s">
        <v>4265</v>
      </c>
      <c r="D1942" s="280"/>
      <c r="E1942" s="279">
        <v>18</v>
      </c>
      <c r="F1942" s="539">
        <v>0</v>
      </c>
    </row>
    <row r="1943" spans="1:6">
      <c r="A1943" s="302">
        <v>1903</v>
      </c>
      <c r="B1943" s="778" t="s">
        <v>4266</v>
      </c>
      <c r="C1943" s="199" t="s">
        <v>4265</v>
      </c>
      <c r="D1943" s="280"/>
      <c r="E1943" s="279">
        <v>36</v>
      </c>
      <c r="F1943" s="539">
        <v>0</v>
      </c>
    </row>
    <row r="1944" spans="1:6">
      <c r="A1944" s="302">
        <v>1904</v>
      </c>
      <c r="B1944" s="771" t="s">
        <v>275</v>
      </c>
      <c r="C1944" s="199" t="s">
        <v>4267</v>
      </c>
      <c r="D1944" s="280">
        <v>36</v>
      </c>
      <c r="E1944" s="279">
        <v>24</v>
      </c>
      <c r="F1944" s="539">
        <f t="shared" ref="F1944:F1960" si="45">(D1944*E1944)/144</f>
        <v>6</v>
      </c>
    </row>
    <row r="1945" spans="1:6">
      <c r="A1945" s="302">
        <v>1905</v>
      </c>
      <c r="B1945" s="771" t="s">
        <v>276</v>
      </c>
      <c r="C1945" s="199" t="s">
        <v>4268</v>
      </c>
      <c r="D1945" s="280">
        <v>36</v>
      </c>
      <c r="E1945" s="279">
        <v>24</v>
      </c>
      <c r="F1945" s="539">
        <f t="shared" si="45"/>
        <v>6</v>
      </c>
    </row>
    <row r="1946" spans="1:6">
      <c r="A1946" s="302">
        <v>1906</v>
      </c>
      <c r="B1946" s="771" t="s">
        <v>4269</v>
      </c>
      <c r="C1946" s="199" t="s">
        <v>4270</v>
      </c>
      <c r="D1946" s="280"/>
      <c r="E1946" s="279">
        <v>18</v>
      </c>
      <c r="F1946" s="539">
        <v>0</v>
      </c>
    </row>
    <row r="1947" spans="1:6">
      <c r="A1947" s="302">
        <v>1907</v>
      </c>
      <c r="B1947" s="771" t="s">
        <v>4271</v>
      </c>
      <c r="C1947" s="199" t="s">
        <v>4270</v>
      </c>
      <c r="D1947" s="280"/>
      <c r="E1947" s="279">
        <v>36</v>
      </c>
      <c r="F1947" s="539">
        <v>0</v>
      </c>
    </row>
    <row r="1948" spans="1:6">
      <c r="A1948" s="302">
        <v>1908</v>
      </c>
      <c r="B1948" s="771" t="s">
        <v>4272</v>
      </c>
      <c r="C1948" s="199" t="s">
        <v>4273</v>
      </c>
      <c r="D1948" s="280">
        <v>24</v>
      </c>
      <c r="E1948" s="279">
        <v>24</v>
      </c>
      <c r="F1948" s="539">
        <f t="shared" si="45"/>
        <v>4</v>
      </c>
    </row>
    <row r="1949" spans="1:6">
      <c r="A1949" s="302">
        <v>1909</v>
      </c>
      <c r="B1949" s="771" t="s">
        <v>4274</v>
      </c>
      <c r="C1949" s="199" t="s">
        <v>4275</v>
      </c>
      <c r="D1949" s="280">
        <v>30</v>
      </c>
      <c r="E1949" s="279">
        <v>30</v>
      </c>
      <c r="F1949" s="539">
        <f t="shared" si="45"/>
        <v>6.25</v>
      </c>
    </row>
    <row r="1950" spans="1:6">
      <c r="A1950" s="302">
        <v>1910</v>
      </c>
      <c r="B1950" s="771" t="s">
        <v>4276</v>
      </c>
      <c r="C1950" s="199" t="s">
        <v>4277</v>
      </c>
      <c r="D1950" s="280">
        <v>24</v>
      </c>
      <c r="E1950" s="279">
        <v>24</v>
      </c>
      <c r="F1950" s="539">
        <f t="shared" si="45"/>
        <v>4</v>
      </c>
    </row>
    <row r="1951" spans="1:6">
      <c r="A1951" s="302">
        <v>1911</v>
      </c>
      <c r="B1951" s="771" t="s">
        <v>4278</v>
      </c>
      <c r="C1951" s="199" t="s">
        <v>4279</v>
      </c>
      <c r="D1951" s="280">
        <v>30</v>
      </c>
      <c r="E1951" s="279">
        <v>30</v>
      </c>
      <c r="F1951" s="539">
        <f t="shared" si="45"/>
        <v>6.25</v>
      </c>
    </row>
    <row r="1952" spans="1:6">
      <c r="A1952" s="302">
        <v>1912</v>
      </c>
      <c r="B1952" s="771" t="s">
        <v>277</v>
      </c>
      <c r="C1952" s="199" t="s">
        <v>4280</v>
      </c>
      <c r="D1952" s="280">
        <v>24</v>
      </c>
      <c r="E1952" s="279">
        <v>24</v>
      </c>
      <c r="F1952" s="539">
        <f t="shared" si="45"/>
        <v>4</v>
      </c>
    </row>
    <row r="1953" spans="1:6">
      <c r="A1953" s="302">
        <v>1913</v>
      </c>
      <c r="B1953" s="771" t="s">
        <v>278</v>
      </c>
      <c r="C1953" s="199" t="s">
        <v>4281</v>
      </c>
      <c r="D1953" s="280">
        <v>30</v>
      </c>
      <c r="E1953" s="279">
        <v>30</v>
      </c>
      <c r="F1953" s="539">
        <f t="shared" si="45"/>
        <v>6.25</v>
      </c>
    </row>
    <row r="1954" spans="1:6">
      <c r="A1954" s="302">
        <v>1914</v>
      </c>
      <c r="B1954" s="771" t="s">
        <v>4282</v>
      </c>
      <c r="C1954" s="199" t="s">
        <v>4283</v>
      </c>
      <c r="D1954" s="280">
        <v>24</v>
      </c>
      <c r="E1954" s="279">
        <v>24</v>
      </c>
      <c r="F1954" s="539">
        <f t="shared" si="45"/>
        <v>4</v>
      </c>
    </row>
    <row r="1955" spans="1:6">
      <c r="A1955" s="302">
        <v>1915</v>
      </c>
      <c r="B1955" s="771" t="s">
        <v>4284</v>
      </c>
      <c r="C1955" s="199" t="s">
        <v>4285</v>
      </c>
      <c r="D1955" s="280">
        <v>30</v>
      </c>
      <c r="E1955" s="279">
        <v>30</v>
      </c>
      <c r="F1955" s="539">
        <f t="shared" si="45"/>
        <v>6.25</v>
      </c>
    </row>
    <row r="1956" spans="1:6">
      <c r="A1956" s="302">
        <v>1916</v>
      </c>
      <c r="B1956" s="771" t="s">
        <v>4286</v>
      </c>
      <c r="C1956" s="199" t="s">
        <v>4287</v>
      </c>
      <c r="D1956" s="280">
        <v>24</v>
      </c>
      <c r="E1956" s="279">
        <v>24</v>
      </c>
      <c r="F1956" s="539">
        <f t="shared" si="45"/>
        <v>4</v>
      </c>
    </row>
    <row r="1957" spans="1:6">
      <c r="A1957" s="302">
        <v>1917</v>
      </c>
      <c r="B1957" s="771" t="s">
        <v>4288</v>
      </c>
      <c r="C1957" s="199" t="s">
        <v>4289</v>
      </c>
      <c r="D1957" s="280">
        <v>30</v>
      </c>
      <c r="E1957" s="279">
        <v>30</v>
      </c>
      <c r="F1957" s="539">
        <f t="shared" si="45"/>
        <v>6.25</v>
      </c>
    </row>
    <row r="1958" spans="1:6">
      <c r="A1958" s="302">
        <v>1918</v>
      </c>
      <c r="B1958" s="771" t="s">
        <v>4290</v>
      </c>
      <c r="C1958" s="199" t="s">
        <v>4291</v>
      </c>
      <c r="D1958" s="280">
        <v>30</v>
      </c>
      <c r="E1958" s="279">
        <v>48</v>
      </c>
      <c r="F1958" s="539">
        <f t="shared" si="45"/>
        <v>10</v>
      </c>
    </row>
    <row r="1959" spans="1:6">
      <c r="A1959" s="302">
        <v>1919</v>
      </c>
      <c r="B1959" s="771" t="s">
        <v>4292</v>
      </c>
      <c r="C1959" s="199" t="s">
        <v>4293</v>
      </c>
      <c r="D1959" s="280">
        <v>24</v>
      </c>
      <c r="E1959" s="279">
        <v>24</v>
      </c>
      <c r="F1959" s="539">
        <f t="shared" si="45"/>
        <v>4</v>
      </c>
    </row>
    <row r="1960" spans="1:6">
      <c r="A1960" s="302">
        <v>1920</v>
      </c>
      <c r="B1960" s="771" t="s">
        <v>279</v>
      </c>
      <c r="C1960" s="199" t="s">
        <v>4294</v>
      </c>
      <c r="D1960" s="280">
        <v>30</v>
      </c>
      <c r="E1960" s="279">
        <v>9</v>
      </c>
      <c r="F1960" s="539">
        <f t="shared" si="45"/>
        <v>1.875</v>
      </c>
    </row>
    <row r="1961" spans="1:6">
      <c r="A1961" s="302"/>
      <c r="B1961" s="771"/>
      <c r="C1961" s="199"/>
      <c r="D1961" s="280"/>
      <c r="E1961" s="279"/>
      <c r="F1961" s="539"/>
    </row>
    <row r="1962" spans="1:6" ht="23.25" customHeight="1">
      <c r="A1962" s="202"/>
      <c r="B1962" s="938" t="s">
        <v>4295</v>
      </c>
      <c r="C1962" s="938"/>
      <c r="D1962" s="938"/>
      <c r="E1962" s="938"/>
      <c r="F1962" s="939"/>
    </row>
    <row r="1963" spans="1:6">
      <c r="A1963" s="302"/>
      <c r="B1963" s="771"/>
      <c r="C1963" s="199"/>
      <c r="D1963" s="280"/>
      <c r="E1963" s="279"/>
      <c r="F1963" s="539"/>
    </row>
    <row r="1964" spans="1:6">
      <c r="A1964" s="302">
        <v>1921</v>
      </c>
      <c r="B1964" s="758" t="s">
        <v>4296</v>
      </c>
      <c r="C1964" s="764" t="s">
        <v>4297</v>
      </c>
      <c r="D1964" s="279">
        <v>24</v>
      </c>
      <c r="E1964" s="279">
        <v>24</v>
      </c>
      <c r="F1964" s="539">
        <f>(D1964*E1964)/144</f>
        <v>4</v>
      </c>
    </row>
    <row r="1965" spans="1:6">
      <c r="A1965" s="302">
        <v>1922</v>
      </c>
      <c r="B1965" s="758" t="s">
        <v>4298</v>
      </c>
      <c r="C1965" s="764" t="s">
        <v>4299</v>
      </c>
      <c r="D1965" s="279">
        <v>24</v>
      </c>
      <c r="E1965" s="279">
        <v>24</v>
      </c>
      <c r="F1965" s="539">
        <f t="shared" ref="F1965:F1997" si="46">(D1965*E1965)/144</f>
        <v>4</v>
      </c>
    </row>
    <row r="1966" spans="1:6">
      <c r="A1966" s="302">
        <v>1923</v>
      </c>
      <c r="B1966" s="758" t="s">
        <v>4300</v>
      </c>
      <c r="C1966" s="764" t="s">
        <v>4301</v>
      </c>
      <c r="D1966" s="279">
        <v>24</v>
      </c>
      <c r="E1966" s="279">
        <v>24</v>
      </c>
      <c r="F1966" s="539">
        <f t="shared" si="46"/>
        <v>4</v>
      </c>
    </row>
    <row r="1967" spans="1:6">
      <c r="A1967" s="302">
        <v>1924</v>
      </c>
      <c r="B1967" s="771" t="s">
        <v>280</v>
      </c>
      <c r="C1967" s="199" t="s">
        <v>4302</v>
      </c>
      <c r="D1967" s="279">
        <v>24</v>
      </c>
      <c r="E1967" s="279">
        <v>24</v>
      </c>
      <c r="F1967" s="539">
        <f t="shared" si="46"/>
        <v>4</v>
      </c>
    </row>
    <row r="1968" spans="1:6">
      <c r="A1968" s="302">
        <v>1925</v>
      </c>
      <c r="B1968" s="758" t="s">
        <v>4303</v>
      </c>
      <c r="C1968" s="764" t="s">
        <v>4304</v>
      </c>
      <c r="D1968" s="279">
        <v>24</v>
      </c>
      <c r="E1968" s="279">
        <v>24</v>
      </c>
      <c r="F1968" s="539">
        <f t="shared" si="46"/>
        <v>4</v>
      </c>
    </row>
    <row r="1969" spans="1:6">
      <c r="A1969" s="302">
        <v>1926</v>
      </c>
      <c r="B1969" s="758" t="s">
        <v>4305</v>
      </c>
      <c r="C1969" s="764" t="s">
        <v>4306</v>
      </c>
      <c r="D1969" s="279">
        <v>30</v>
      </c>
      <c r="E1969" s="279">
        <v>24</v>
      </c>
      <c r="F1969" s="539">
        <f t="shared" si="46"/>
        <v>5</v>
      </c>
    </row>
    <row r="1970" spans="1:6">
      <c r="A1970" s="302">
        <v>1927</v>
      </c>
      <c r="B1970" s="758" t="s">
        <v>4307</v>
      </c>
      <c r="C1970" s="764" t="s">
        <v>4308</v>
      </c>
      <c r="D1970" s="279">
        <v>30</v>
      </c>
      <c r="E1970" s="279">
        <v>24</v>
      </c>
      <c r="F1970" s="539">
        <f t="shared" si="46"/>
        <v>5</v>
      </c>
    </row>
    <row r="1971" spans="1:6">
      <c r="A1971" s="302">
        <v>1928</v>
      </c>
      <c r="B1971" s="758" t="s">
        <v>4309</v>
      </c>
      <c r="C1971" s="764" t="s">
        <v>4310</v>
      </c>
      <c r="D1971" s="279">
        <v>24</v>
      </c>
      <c r="E1971" s="279">
        <v>30</v>
      </c>
      <c r="F1971" s="539">
        <f t="shared" si="46"/>
        <v>5</v>
      </c>
    </row>
    <row r="1972" spans="1:6">
      <c r="A1972" s="302">
        <v>1929</v>
      </c>
      <c r="B1972" s="758" t="s">
        <v>4311</v>
      </c>
      <c r="C1972" s="764" t="s">
        <v>4312</v>
      </c>
      <c r="D1972" s="279">
        <v>24</v>
      </c>
      <c r="E1972" s="279">
        <v>30</v>
      </c>
      <c r="F1972" s="539">
        <f t="shared" si="46"/>
        <v>5</v>
      </c>
    </row>
    <row r="1973" spans="1:6">
      <c r="A1973" s="302">
        <v>1930</v>
      </c>
      <c r="B1973" s="758" t="s">
        <v>4313</v>
      </c>
      <c r="C1973" s="764" t="s">
        <v>4314</v>
      </c>
      <c r="D1973" s="279">
        <v>30</v>
      </c>
      <c r="E1973" s="279">
        <v>24</v>
      </c>
      <c r="F1973" s="539">
        <f t="shared" si="46"/>
        <v>5</v>
      </c>
    </row>
    <row r="1974" spans="1:6">
      <c r="A1974" s="302">
        <v>1931</v>
      </c>
      <c r="B1974" s="758" t="s">
        <v>4315</v>
      </c>
      <c r="C1974" s="764" t="s">
        <v>4316</v>
      </c>
      <c r="D1974" s="279">
        <v>30</v>
      </c>
      <c r="E1974" s="279">
        <v>24</v>
      </c>
      <c r="F1974" s="539">
        <f t="shared" si="46"/>
        <v>5</v>
      </c>
    </row>
    <row r="1975" spans="1:6">
      <c r="A1975" s="302">
        <v>1932</v>
      </c>
      <c r="B1975" s="758" t="s">
        <v>4317</v>
      </c>
      <c r="C1975" s="764" t="s">
        <v>4318</v>
      </c>
      <c r="D1975" s="279">
        <v>30</v>
      </c>
      <c r="E1975" s="279">
        <v>24</v>
      </c>
      <c r="F1975" s="539">
        <f t="shared" si="46"/>
        <v>5</v>
      </c>
    </row>
    <row r="1976" spans="1:6">
      <c r="A1976" s="302">
        <v>1933</v>
      </c>
      <c r="B1976" s="758" t="s">
        <v>4319</v>
      </c>
      <c r="C1976" s="764" t="s">
        <v>4320</v>
      </c>
      <c r="D1976" s="279">
        <v>30</v>
      </c>
      <c r="E1976" s="279">
        <v>24</v>
      </c>
      <c r="F1976" s="539">
        <f t="shared" si="46"/>
        <v>5</v>
      </c>
    </row>
    <row r="1977" spans="1:6">
      <c r="A1977" s="302">
        <v>1934</v>
      </c>
      <c r="B1977" s="758" t="s">
        <v>4321</v>
      </c>
      <c r="C1977" s="764" t="s">
        <v>4322</v>
      </c>
      <c r="D1977" s="279">
        <v>30</v>
      </c>
      <c r="E1977" s="279">
        <v>24</v>
      </c>
      <c r="F1977" s="539">
        <f t="shared" si="46"/>
        <v>5</v>
      </c>
    </row>
    <row r="1978" spans="1:6">
      <c r="A1978" s="302">
        <v>1935</v>
      </c>
      <c r="B1978" s="758" t="s">
        <v>4323</v>
      </c>
      <c r="C1978" s="764" t="s">
        <v>4324</v>
      </c>
      <c r="D1978" s="279">
        <v>30</v>
      </c>
      <c r="E1978" s="279">
        <v>24</v>
      </c>
      <c r="F1978" s="539">
        <f t="shared" si="46"/>
        <v>5</v>
      </c>
    </row>
    <row r="1979" spans="1:6">
      <c r="A1979" s="302">
        <v>1936</v>
      </c>
      <c r="B1979" s="758" t="s">
        <v>4325</v>
      </c>
      <c r="C1979" s="764" t="s">
        <v>4326</v>
      </c>
      <c r="D1979" s="279">
        <v>30</v>
      </c>
      <c r="E1979" s="279">
        <v>24</v>
      </c>
      <c r="F1979" s="539">
        <f t="shared" si="46"/>
        <v>5</v>
      </c>
    </row>
    <row r="1980" spans="1:6">
      <c r="A1980" s="302">
        <v>1937</v>
      </c>
      <c r="B1980" s="758" t="s">
        <v>4327</v>
      </c>
      <c r="C1980" s="764" t="s">
        <v>4328</v>
      </c>
      <c r="D1980" s="279">
        <v>30</v>
      </c>
      <c r="E1980" s="279">
        <v>24</v>
      </c>
      <c r="F1980" s="539">
        <f t="shared" si="46"/>
        <v>5</v>
      </c>
    </row>
    <row r="1981" spans="1:6">
      <c r="A1981" s="302">
        <v>1938</v>
      </c>
      <c r="B1981" s="758" t="s">
        <v>4329</v>
      </c>
      <c r="C1981" s="764" t="s">
        <v>4330</v>
      </c>
      <c r="D1981" s="279">
        <v>30</v>
      </c>
      <c r="E1981" s="279">
        <v>24</v>
      </c>
      <c r="F1981" s="539">
        <f t="shared" si="46"/>
        <v>5</v>
      </c>
    </row>
    <row r="1982" spans="1:6">
      <c r="A1982" s="302">
        <v>1939</v>
      </c>
      <c r="B1982" s="758" t="s">
        <v>4331</v>
      </c>
      <c r="C1982" s="764" t="s">
        <v>4332</v>
      </c>
      <c r="D1982" s="279">
        <v>30</v>
      </c>
      <c r="E1982" s="279">
        <v>24</v>
      </c>
      <c r="F1982" s="539">
        <f t="shared" si="46"/>
        <v>5</v>
      </c>
    </row>
    <row r="1983" spans="1:6">
      <c r="A1983" s="302">
        <v>1940</v>
      </c>
      <c r="B1983" s="758" t="s">
        <v>4333</v>
      </c>
      <c r="C1983" s="764" t="s">
        <v>4334</v>
      </c>
      <c r="D1983" s="279">
        <v>30</v>
      </c>
      <c r="E1983" s="279">
        <v>24</v>
      </c>
      <c r="F1983" s="539">
        <f t="shared" si="46"/>
        <v>5</v>
      </c>
    </row>
    <row r="1984" spans="1:6">
      <c r="A1984" s="302">
        <v>1941</v>
      </c>
      <c r="B1984" s="758" t="s">
        <v>4335</v>
      </c>
      <c r="C1984" s="764" t="s">
        <v>4336</v>
      </c>
      <c r="D1984" s="279">
        <v>30</v>
      </c>
      <c r="E1984" s="279">
        <v>24</v>
      </c>
      <c r="F1984" s="539">
        <f t="shared" si="46"/>
        <v>5</v>
      </c>
    </row>
    <row r="1985" spans="1:6">
      <c r="A1985" s="302">
        <v>1942</v>
      </c>
      <c r="B1985" s="758" t="s">
        <v>4337</v>
      </c>
      <c r="C1985" s="764" t="s">
        <v>4338</v>
      </c>
      <c r="D1985" s="279">
        <v>30</v>
      </c>
      <c r="E1985" s="279">
        <v>24</v>
      </c>
      <c r="F1985" s="539">
        <f t="shared" si="46"/>
        <v>5</v>
      </c>
    </row>
    <row r="1986" spans="1:6">
      <c r="A1986" s="302">
        <v>1943</v>
      </c>
      <c r="B1986" s="758" t="s">
        <v>4339</v>
      </c>
      <c r="C1986" s="764" t="s">
        <v>4340</v>
      </c>
      <c r="D1986" s="279">
        <v>30</v>
      </c>
      <c r="E1986" s="279">
        <v>24</v>
      </c>
      <c r="F1986" s="539">
        <f t="shared" si="46"/>
        <v>5</v>
      </c>
    </row>
    <row r="1987" spans="1:6">
      <c r="A1987" s="302">
        <v>1944</v>
      </c>
      <c r="B1987" s="758" t="s">
        <v>4341</v>
      </c>
      <c r="C1987" s="764" t="s">
        <v>4342</v>
      </c>
      <c r="D1987" s="279">
        <v>30</v>
      </c>
      <c r="E1987" s="279">
        <v>24</v>
      </c>
      <c r="F1987" s="539">
        <f t="shared" si="46"/>
        <v>5</v>
      </c>
    </row>
    <row r="1988" spans="1:6">
      <c r="A1988" s="302">
        <v>1945</v>
      </c>
      <c r="B1988" s="758" t="s">
        <v>4343</v>
      </c>
      <c r="C1988" s="764" t="s">
        <v>4344</v>
      </c>
      <c r="D1988" s="279">
        <v>30</v>
      </c>
      <c r="E1988" s="279">
        <v>24</v>
      </c>
      <c r="F1988" s="539">
        <f t="shared" si="46"/>
        <v>5</v>
      </c>
    </row>
    <row r="1989" spans="1:6">
      <c r="A1989" s="302">
        <v>1946</v>
      </c>
      <c r="B1989" s="758" t="s">
        <v>4345</v>
      </c>
      <c r="C1989" s="764" t="s">
        <v>4346</v>
      </c>
      <c r="D1989" s="279">
        <v>30</v>
      </c>
      <c r="E1989" s="279">
        <v>24</v>
      </c>
      <c r="F1989" s="539">
        <f t="shared" si="46"/>
        <v>5</v>
      </c>
    </row>
    <row r="1990" spans="1:6">
      <c r="A1990" s="302">
        <v>1947</v>
      </c>
      <c r="B1990" s="758" t="s">
        <v>4347</v>
      </c>
      <c r="C1990" s="764" t="s">
        <v>4348</v>
      </c>
      <c r="D1990" s="279">
        <v>30</v>
      </c>
      <c r="E1990" s="279">
        <v>24</v>
      </c>
      <c r="F1990" s="539">
        <f t="shared" si="46"/>
        <v>5</v>
      </c>
    </row>
    <row r="1991" spans="1:6">
      <c r="A1991" s="302">
        <v>1948</v>
      </c>
      <c r="B1991" s="758" t="s">
        <v>4349</v>
      </c>
      <c r="C1991" s="764" t="s">
        <v>4350</v>
      </c>
      <c r="D1991" s="279">
        <v>30</v>
      </c>
      <c r="E1991" s="279">
        <v>24</v>
      </c>
      <c r="F1991" s="539">
        <f t="shared" si="46"/>
        <v>5</v>
      </c>
    </row>
    <row r="1992" spans="1:6">
      <c r="A1992" s="302">
        <v>1949</v>
      </c>
      <c r="B1992" s="758" t="s">
        <v>4351</v>
      </c>
      <c r="C1992" s="764" t="s">
        <v>4352</v>
      </c>
      <c r="D1992" s="279">
        <v>30</v>
      </c>
      <c r="E1992" s="279">
        <v>24</v>
      </c>
      <c r="F1992" s="539">
        <f t="shared" si="46"/>
        <v>5</v>
      </c>
    </row>
    <row r="1993" spans="1:6">
      <c r="A1993" s="302">
        <v>1950</v>
      </c>
      <c r="B1993" s="758" t="s">
        <v>4353</v>
      </c>
      <c r="C1993" s="764" t="s">
        <v>4354</v>
      </c>
      <c r="D1993" s="279">
        <v>30</v>
      </c>
      <c r="E1993" s="279">
        <v>24</v>
      </c>
      <c r="F1993" s="539">
        <f t="shared" si="46"/>
        <v>5</v>
      </c>
    </row>
    <row r="1994" spans="1:6">
      <c r="A1994" s="302">
        <v>1951</v>
      </c>
      <c r="B1994" s="758" t="s">
        <v>4355</v>
      </c>
      <c r="C1994" s="764" t="s">
        <v>4356</v>
      </c>
      <c r="D1994" s="279">
        <v>30</v>
      </c>
      <c r="E1994" s="279">
        <v>24</v>
      </c>
      <c r="F1994" s="539">
        <f t="shared" si="46"/>
        <v>5</v>
      </c>
    </row>
    <row r="1995" spans="1:6">
      <c r="A1995" s="302">
        <v>1952</v>
      </c>
      <c r="B1995" s="758" t="s">
        <v>4357</v>
      </c>
      <c r="C1995" s="764" t="s">
        <v>4358</v>
      </c>
      <c r="D1995" s="279">
        <v>30</v>
      </c>
      <c r="E1995" s="279">
        <v>24</v>
      </c>
      <c r="F1995" s="539">
        <f t="shared" si="46"/>
        <v>5</v>
      </c>
    </row>
    <row r="1996" spans="1:6">
      <c r="A1996" s="302">
        <v>1953</v>
      </c>
      <c r="B1996" s="758" t="s">
        <v>4359</v>
      </c>
      <c r="C1996" s="764" t="s">
        <v>4360</v>
      </c>
      <c r="D1996" s="279">
        <v>30</v>
      </c>
      <c r="E1996" s="279">
        <v>24</v>
      </c>
      <c r="F1996" s="539">
        <f t="shared" si="46"/>
        <v>5</v>
      </c>
    </row>
    <row r="1997" spans="1:6">
      <c r="A1997" s="302">
        <v>1954</v>
      </c>
      <c r="B1997" s="758" t="s">
        <v>4361</v>
      </c>
      <c r="C1997" s="764" t="s">
        <v>4362</v>
      </c>
      <c r="D1997" s="279">
        <v>72</v>
      </c>
      <c r="E1997" s="279">
        <v>48</v>
      </c>
      <c r="F1997" s="539">
        <f t="shared" si="46"/>
        <v>24</v>
      </c>
    </row>
    <row r="1998" spans="1:6">
      <c r="A1998" s="302"/>
      <c r="B1998" s="771"/>
      <c r="C1998" s="199"/>
      <c r="D1998" s="279"/>
      <c r="E1998" s="279"/>
      <c r="F1998" s="539"/>
    </row>
    <row r="1999" spans="1:6" ht="23.25">
      <c r="A1999" s="202"/>
      <c r="B1999" s="938" t="s">
        <v>281</v>
      </c>
      <c r="C1999" s="938"/>
      <c r="D1999" s="938"/>
      <c r="E1999" s="938"/>
      <c r="F1999" s="939"/>
    </row>
    <row r="2000" spans="1:6">
      <c r="A2000" s="302"/>
      <c r="B2000" s="771"/>
      <c r="C2000" s="199"/>
      <c r="D2000" s="280"/>
      <c r="E2000" s="279"/>
      <c r="F2000" s="539"/>
    </row>
    <row r="2001" spans="1:6">
      <c r="A2001" s="302">
        <v>1955</v>
      </c>
      <c r="B2001" s="758" t="s">
        <v>513</v>
      </c>
      <c r="C2001" s="199" t="s">
        <v>4363</v>
      </c>
      <c r="D2001" s="279">
        <v>18</v>
      </c>
      <c r="E2001" s="279">
        <v>18</v>
      </c>
      <c r="F2001" s="539">
        <f>(D2001*E2001)/144</f>
        <v>2.25</v>
      </c>
    </row>
    <row r="2002" spans="1:6">
      <c r="A2002" s="302">
        <v>1956</v>
      </c>
      <c r="B2002" s="758" t="s">
        <v>4364</v>
      </c>
      <c r="C2002" s="199" t="s">
        <v>4365</v>
      </c>
      <c r="D2002" s="279">
        <v>6</v>
      </c>
      <c r="E2002" s="279">
        <v>12</v>
      </c>
      <c r="F2002" s="539">
        <f t="shared" ref="F2002:F2010" si="47">(D2002*E2002)/144</f>
        <v>0.5</v>
      </c>
    </row>
    <row r="2003" spans="1:6">
      <c r="A2003" s="302">
        <v>1957</v>
      </c>
      <c r="B2003" s="758" t="s">
        <v>4366</v>
      </c>
      <c r="C2003" s="199" t="s">
        <v>4365</v>
      </c>
      <c r="D2003" s="279">
        <v>12</v>
      </c>
      <c r="E2003" s="279">
        <v>6</v>
      </c>
      <c r="F2003" s="539">
        <f t="shared" si="47"/>
        <v>0.5</v>
      </c>
    </row>
    <row r="2004" spans="1:6">
      <c r="A2004" s="302">
        <v>1958</v>
      </c>
      <c r="B2004" s="758" t="s">
        <v>4367</v>
      </c>
      <c r="C2004" s="764" t="s">
        <v>4368</v>
      </c>
      <c r="D2004" s="279">
        <v>5</v>
      </c>
      <c r="E2004" s="279">
        <v>18</v>
      </c>
      <c r="F2004" s="539">
        <f t="shared" si="47"/>
        <v>0.625</v>
      </c>
    </row>
    <row r="2005" spans="1:6">
      <c r="A2005" s="302">
        <v>1959</v>
      </c>
      <c r="B2005" s="758" t="s">
        <v>4369</v>
      </c>
      <c r="C2005" s="764" t="s">
        <v>4370</v>
      </c>
      <c r="D2005" s="279">
        <v>12</v>
      </c>
      <c r="E2005" s="279">
        <v>36</v>
      </c>
      <c r="F2005" s="539">
        <f t="shared" si="47"/>
        <v>3</v>
      </c>
    </row>
    <row r="2006" spans="1:6">
      <c r="A2006" s="302">
        <v>1960</v>
      </c>
      <c r="B2006" s="758" t="s">
        <v>4371</v>
      </c>
      <c r="C2006" s="764" t="s">
        <v>4368</v>
      </c>
      <c r="D2006" s="279">
        <v>5</v>
      </c>
      <c r="E2006" s="279">
        <v>18</v>
      </c>
      <c r="F2006" s="539">
        <f t="shared" si="47"/>
        <v>0.625</v>
      </c>
    </row>
    <row r="2007" spans="1:6">
      <c r="A2007" s="302">
        <v>1961</v>
      </c>
      <c r="B2007" s="758" t="s">
        <v>4372</v>
      </c>
      <c r="C2007" s="764" t="s">
        <v>4370</v>
      </c>
      <c r="D2007" s="279">
        <v>12</v>
      </c>
      <c r="E2007" s="279">
        <v>36</v>
      </c>
      <c r="F2007" s="539">
        <f t="shared" si="47"/>
        <v>3</v>
      </c>
    </row>
    <row r="2008" spans="1:6">
      <c r="A2008" s="302">
        <v>1962</v>
      </c>
      <c r="B2008" s="758" t="s">
        <v>4373</v>
      </c>
      <c r="C2008" s="764" t="s">
        <v>4368</v>
      </c>
      <c r="D2008" s="279">
        <v>5</v>
      </c>
      <c r="E2008" s="279">
        <v>18</v>
      </c>
      <c r="F2008" s="539">
        <f t="shared" si="47"/>
        <v>0.625</v>
      </c>
    </row>
    <row r="2009" spans="1:6">
      <c r="A2009" s="302">
        <v>1963</v>
      </c>
      <c r="B2009" s="758" t="s">
        <v>4374</v>
      </c>
      <c r="C2009" s="764" t="s">
        <v>4370</v>
      </c>
      <c r="D2009" s="279">
        <v>12</v>
      </c>
      <c r="E2009" s="279">
        <v>36</v>
      </c>
      <c r="F2009" s="539">
        <f t="shared" si="47"/>
        <v>3</v>
      </c>
    </row>
    <row r="2010" spans="1:6">
      <c r="A2010" s="302">
        <v>1964</v>
      </c>
      <c r="B2010" s="771" t="s">
        <v>514</v>
      </c>
      <c r="C2010" s="199" t="s">
        <v>4375</v>
      </c>
      <c r="D2010" s="279">
        <v>18</v>
      </c>
      <c r="E2010" s="279">
        <v>18</v>
      </c>
      <c r="F2010" s="539">
        <f t="shared" si="47"/>
        <v>2.25</v>
      </c>
    </row>
    <row r="2011" spans="1:6">
      <c r="A2011" s="302"/>
      <c r="B2011" s="758"/>
      <c r="C2011" s="199"/>
      <c r="D2011" s="280"/>
      <c r="E2011" s="279"/>
      <c r="F2011" s="539"/>
    </row>
    <row r="2012" spans="1:6" ht="23.25">
      <c r="A2012" s="202"/>
      <c r="B2012" s="938" t="s">
        <v>515</v>
      </c>
      <c r="C2012" s="938"/>
      <c r="D2012" s="938"/>
      <c r="E2012" s="938"/>
      <c r="F2012" s="939"/>
    </row>
    <row r="2013" spans="1:6">
      <c r="A2013" s="302"/>
      <c r="B2013" s="771"/>
      <c r="C2013" s="199"/>
      <c r="D2013" s="280"/>
      <c r="E2013" s="279"/>
      <c r="F2013" s="539"/>
    </row>
    <row r="2014" spans="1:6">
      <c r="A2014" s="302">
        <v>1965</v>
      </c>
      <c r="B2014" s="758" t="s">
        <v>4376</v>
      </c>
      <c r="C2014" s="199" t="s">
        <v>4377</v>
      </c>
      <c r="D2014" s="279">
        <v>30</v>
      </c>
      <c r="E2014" s="279">
        <v>30</v>
      </c>
      <c r="F2014" s="539">
        <f>(D2014*E2014)/144</f>
        <v>6.25</v>
      </c>
    </row>
    <row r="2015" spans="1:6">
      <c r="A2015" s="302">
        <v>1966</v>
      </c>
      <c r="B2015" s="771" t="s">
        <v>516</v>
      </c>
      <c r="C2015" s="199" t="s">
        <v>4378</v>
      </c>
      <c r="D2015" s="279">
        <v>36</v>
      </c>
      <c r="E2015" s="279">
        <v>36</v>
      </c>
      <c r="F2015" s="539">
        <f t="shared" ref="F2015:F2052" si="48">(D2015*E2015)/144</f>
        <v>9</v>
      </c>
    </row>
    <row r="2016" spans="1:6">
      <c r="A2016" s="302">
        <v>1967</v>
      </c>
      <c r="B2016" s="771" t="s">
        <v>517</v>
      </c>
      <c r="C2016" s="199" t="s">
        <v>4379</v>
      </c>
      <c r="D2016" s="279">
        <v>48</v>
      </c>
      <c r="E2016" s="279">
        <v>48</v>
      </c>
      <c r="F2016" s="539">
        <f t="shared" si="48"/>
        <v>16</v>
      </c>
    </row>
    <row r="2017" spans="1:6">
      <c r="A2017" s="302">
        <v>1968</v>
      </c>
      <c r="B2017" s="771" t="s">
        <v>518</v>
      </c>
      <c r="C2017" s="199" t="s">
        <v>4380</v>
      </c>
      <c r="D2017" s="279">
        <v>30</v>
      </c>
      <c r="E2017" s="279">
        <v>30</v>
      </c>
      <c r="F2017" s="539">
        <f t="shared" si="48"/>
        <v>6.25</v>
      </c>
    </row>
    <row r="2018" spans="1:6">
      <c r="A2018" s="302">
        <v>1969</v>
      </c>
      <c r="B2018" s="771" t="s">
        <v>519</v>
      </c>
      <c r="C2018" s="199" t="s">
        <v>4381</v>
      </c>
      <c r="D2018" s="279">
        <v>36</v>
      </c>
      <c r="E2018" s="279">
        <v>36</v>
      </c>
      <c r="F2018" s="539">
        <f t="shared" si="48"/>
        <v>9</v>
      </c>
    </row>
    <row r="2019" spans="1:6">
      <c r="A2019" s="302">
        <v>1970</v>
      </c>
      <c r="B2019" s="771" t="s">
        <v>4382</v>
      </c>
      <c r="C2019" s="199" t="s">
        <v>4383</v>
      </c>
      <c r="D2019" s="279">
        <v>48</v>
      </c>
      <c r="E2019" s="279">
        <v>48</v>
      </c>
      <c r="F2019" s="539">
        <f t="shared" si="48"/>
        <v>16</v>
      </c>
    </row>
    <row r="2020" spans="1:6">
      <c r="A2020" s="302">
        <v>1971</v>
      </c>
      <c r="B2020" s="771" t="s">
        <v>4384</v>
      </c>
      <c r="C2020" s="199" t="s">
        <v>4385</v>
      </c>
      <c r="D2020" s="279">
        <v>30</v>
      </c>
      <c r="E2020" s="279">
        <v>30</v>
      </c>
      <c r="F2020" s="539">
        <f t="shared" si="48"/>
        <v>6.25</v>
      </c>
    </row>
    <row r="2021" spans="1:6">
      <c r="A2021" s="302">
        <v>1972</v>
      </c>
      <c r="B2021" s="771" t="s">
        <v>4386</v>
      </c>
      <c r="C2021" s="199" t="s">
        <v>4387</v>
      </c>
      <c r="D2021" s="279">
        <v>36</v>
      </c>
      <c r="E2021" s="279">
        <v>36</v>
      </c>
      <c r="F2021" s="539">
        <f t="shared" si="48"/>
        <v>9</v>
      </c>
    </row>
    <row r="2022" spans="1:6">
      <c r="A2022" s="302">
        <v>1973</v>
      </c>
      <c r="B2022" s="771" t="s">
        <v>4388</v>
      </c>
      <c r="C2022" s="199" t="s">
        <v>4389</v>
      </c>
      <c r="D2022" s="279">
        <v>48</v>
      </c>
      <c r="E2022" s="279">
        <v>48</v>
      </c>
      <c r="F2022" s="539">
        <f t="shared" si="48"/>
        <v>16</v>
      </c>
    </row>
    <row r="2023" spans="1:6">
      <c r="A2023" s="302">
        <v>1974</v>
      </c>
      <c r="B2023" s="771" t="s">
        <v>4390</v>
      </c>
      <c r="C2023" s="199" t="s">
        <v>4391</v>
      </c>
      <c r="D2023" s="279">
        <v>30</v>
      </c>
      <c r="E2023" s="279">
        <v>30</v>
      </c>
      <c r="F2023" s="539">
        <f t="shared" si="48"/>
        <v>6.25</v>
      </c>
    </row>
    <row r="2024" spans="1:6">
      <c r="A2024" s="302">
        <v>1975</v>
      </c>
      <c r="B2024" s="771" t="s">
        <v>4392</v>
      </c>
      <c r="C2024" s="199" t="s">
        <v>4393</v>
      </c>
      <c r="D2024" s="279">
        <v>36</v>
      </c>
      <c r="E2024" s="279">
        <v>36</v>
      </c>
      <c r="F2024" s="539">
        <f t="shared" si="48"/>
        <v>9</v>
      </c>
    </row>
    <row r="2025" spans="1:6">
      <c r="A2025" s="302">
        <v>1976</v>
      </c>
      <c r="B2025" s="771" t="s">
        <v>4394</v>
      </c>
      <c r="C2025" s="199" t="s">
        <v>4395</v>
      </c>
      <c r="D2025" s="279">
        <v>48</v>
      </c>
      <c r="E2025" s="279">
        <v>48</v>
      </c>
      <c r="F2025" s="539">
        <f t="shared" si="48"/>
        <v>16</v>
      </c>
    </row>
    <row r="2026" spans="1:6">
      <c r="A2026" s="302">
        <v>1977</v>
      </c>
      <c r="B2026" s="771" t="s">
        <v>4396</v>
      </c>
      <c r="C2026" s="199" t="s">
        <v>4397</v>
      </c>
      <c r="D2026" s="279">
        <v>24</v>
      </c>
      <c r="E2026" s="279">
        <v>10</v>
      </c>
      <c r="F2026" s="539">
        <f t="shared" si="48"/>
        <v>1.6666666666666667</v>
      </c>
    </row>
    <row r="2027" spans="1:6">
      <c r="A2027" s="302">
        <v>1978</v>
      </c>
      <c r="B2027" s="771" t="s">
        <v>4398</v>
      </c>
      <c r="C2027" s="199" t="s">
        <v>4399</v>
      </c>
      <c r="D2027" s="279">
        <v>36</v>
      </c>
      <c r="E2027" s="279">
        <v>18</v>
      </c>
      <c r="F2027" s="539">
        <f t="shared" si="48"/>
        <v>4.5</v>
      </c>
    </row>
    <row r="2028" spans="1:6">
      <c r="A2028" s="302">
        <v>1979</v>
      </c>
      <c r="B2028" s="771" t="s">
        <v>4400</v>
      </c>
      <c r="C2028" s="199" t="s">
        <v>4401</v>
      </c>
      <c r="D2028" s="279">
        <v>24</v>
      </c>
      <c r="E2028" s="279">
        <v>10</v>
      </c>
      <c r="F2028" s="539">
        <f t="shared" si="48"/>
        <v>1.6666666666666667</v>
      </c>
    </row>
    <row r="2029" spans="1:6">
      <c r="A2029" s="302">
        <v>1980</v>
      </c>
      <c r="B2029" s="771" t="s">
        <v>4402</v>
      </c>
      <c r="C2029" s="199" t="s">
        <v>4403</v>
      </c>
      <c r="D2029" s="279">
        <v>36</v>
      </c>
      <c r="E2029" s="279">
        <v>18</v>
      </c>
      <c r="F2029" s="539">
        <f t="shared" si="48"/>
        <v>4.5</v>
      </c>
    </row>
    <row r="2030" spans="1:6">
      <c r="A2030" s="302">
        <v>1981</v>
      </c>
      <c r="B2030" s="771" t="s">
        <v>4404</v>
      </c>
      <c r="C2030" s="199" t="s">
        <v>4405</v>
      </c>
      <c r="D2030" s="279">
        <v>24</v>
      </c>
      <c r="E2030" s="279">
        <v>8</v>
      </c>
      <c r="F2030" s="539">
        <f t="shared" si="48"/>
        <v>1.3333333333333333</v>
      </c>
    </row>
    <row r="2031" spans="1:6">
      <c r="A2031" s="302">
        <v>1982</v>
      </c>
      <c r="B2031" s="771" t="s">
        <v>4406</v>
      </c>
      <c r="C2031" s="199" t="s">
        <v>4407</v>
      </c>
      <c r="D2031" s="279">
        <v>36</v>
      </c>
      <c r="E2031" s="279">
        <v>12</v>
      </c>
      <c r="F2031" s="539">
        <f t="shared" si="48"/>
        <v>3</v>
      </c>
    </row>
    <row r="2032" spans="1:6">
      <c r="A2032" s="302">
        <v>1983</v>
      </c>
      <c r="B2032" s="771" t="s">
        <v>4408</v>
      </c>
      <c r="C2032" s="199" t="s">
        <v>4409</v>
      </c>
      <c r="D2032" s="279">
        <v>24</v>
      </c>
      <c r="E2032" s="279">
        <v>10</v>
      </c>
      <c r="F2032" s="539">
        <f t="shared" si="48"/>
        <v>1.6666666666666667</v>
      </c>
    </row>
    <row r="2033" spans="1:6">
      <c r="A2033" s="302">
        <v>1984</v>
      </c>
      <c r="B2033" s="771" t="s">
        <v>4410</v>
      </c>
      <c r="C2033" s="199" t="s">
        <v>4411</v>
      </c>
      <c r="D2033" s="279">
        <v>36</v>
      </c>
      <c r="E2033" s="279">
        <v>18</v>
      </c>
      <c r="F2033" s="539">
        <f t="shared" si="48"/>
        <v>4.5</v>
      </c>
    </row>
    <row r="2034" spans="1:6">
      <c r="A2034" s="302">
        <v>1985</v>
      </c>
      <c r="B2034" s="771" t="s">
        <v>4412</v>
      </c>
      <c r="C2034" s="199" t="s">
        <v>4413</v>
      </c>
      <c r="D2034" s="279">
        <v>30</v>
      </c>
      <c r="E2034" s="279">
        <v>30</v>
      </c>
      <c r="F2034" s="539">
        <f t="shared" si="48"/>
        <v>6.25</v>
      </c>
    </row>
    <row r="2035" spans="1:6">
      <c r="A2035" s="302">
        <v>1986</v>
      </c>
      <c r="B2035" s="771" t="s">
        <v>520</v>
      </c>
      <c r="C2035" s="199" t="s">
        <v>4414</v>
      </c>
      <c r="D2035" s="279">
        <v>36</v>
      </c>
      <c r="E2035" s="279">
        <v>36</v>
      </c>
      <c r="F2035" s="539">
        <f t="shared" si="48"/>
        <v>9</v>
      </c>
    </row>
    <row r="2036" spans="1:6">
      <c r="A2036" s="302">
        <v>1987</v>
      </c>
      <c r="B2036" s="771" t="s">
        <v>521</v>
      </c>
      <c r="C2036" s="199" t="s">
        <v>4415</v>
      </c>
      <c r="D2036" s="279">
        <v>48</v>
      </c>
      <c r="E2036" s="279">
        <v>48</v>
      </c>
      <c r="F2036" s="539">
        <f t="shared" si="48"/>
        <v>16</v>
      </c>
    </row>
    <row r="2037" spans="1:6">
      <c r="A2037" s="302">
        <v>1988</v>
      </c>
      <c r="B2037" s="771" t="s">
        <v>4416</v>
      </c>
      <c r="C2037" s="199" t="s">
        <v>4417</v>
      </c>
      <c r="D2037" s="279">
        <v>30</v>
      </c>
      <c r="E2037" s="279">
        <v>30</v>
      </c>
      <c r="F2037" s="539">
        <f t="shared" si="48"/>
        <v>6.25</v>
      </c>
    </row>
    <row r="2038" spans="1:6">
      <c r="A2038" s="302">
        <v>1989</v>
      </c>
      <c r="B2038" s="771" t="s">
        <v>4418</v>
      </c>
      <c r="C2038" s="199" t="s">
        <v>4419</v>
      </c>
      <c r="D2038" s="279">
        <v>36</v>
      </c>
      <c r="E2038" s="279">
        <v>36</v>
      </c>
      <c r="F2038" s="539">
        <f t="shared" si="48"/>
        <v>9</v>
      </c>
    </row>
    <row r="2039" spans="1:6">
      <c r="A2039" s="302">
        <v>1990</v>
      </c>
      <c r="B2039" s="771" t="s">
        <v>4420</v>
      </c>
      <c r="C2039" s="199" t="s">
        <v>4421</v>
      </c>
      <c r="D2039" s="279">
        <v>48</v>
      </c>
      <c r="E2039" s="279">
        <v>48</v>
      </c>
      <c r="F2039" s="539">
        <f t="shared" si="48"/>
        <v>16</v>
      </c>
    </row>
    <row r="2040" spans="1:6">
      <c r="A2040" s="302">
        <v>1991</v>
      </c>
      <c r="B2040" s="771" t="s">
        <v>4422</v>
      </c>
      <c r="C2040" s="199" t="s">
        <v>4423</v>
      </c>
      <c r="D2040" s="279">
        <v>24</v>
      </c>
      <c r="E2040" s="279">
        <v>10</v>
      </c>
      <c r="F2040" s="539">
        <f t="shared" si="48"/>
        <v>1.6666666666666667</v>
      </c>
    </row>
    <row r="2041" spans="1:6">
      <c r="A2041" s="302">
        <v>1992</v>
      </c>
      <c r="B2041" s="771" t="s">
        <v>4424</v>
      </c>
      <c r="C2041" s="199" t="s">
        <v>4425</v>
      </c>
      <c r="D2041" s="279">
        <v>36</v>
      </c>
      <c r="E2041" s="279">
        <v>18</v>
      </c>
      <c r="F2041" s="539">
        <f t="shared" si="48"/>
        <v>4.5</v>
      </c>
    </row>
    <row r="2042" spans="1:6">
      <c r="A2042" s="302">
        <v>1993</v>
      </c>
      <c r="B2042" s="771" t="s">
        <v>4426</v>
      </c>
      <c r="C2042" s="199" t="s">
        <v>4427</v>
      </c>
      <c r="D2042" s="279">
        <v>24</v>
      </c>
      <c r="E2042" s="279">
        <v>12</v>
      </c>
      <c r="F2042" s="539">
        <f t="shared" si="48"/>
        <v>2</v>
      </c>
    </row>
    <row r="2043" spans="1:6">
      <c r="A2043" s="302">
        <v>1994</v>
      </c>
      <c r="B2043" s="771" t="s">
        <v>4428</v>
      </c>
      <c r="C2043" s="199" t="s">
        <v>4429</v>
      </c>
      <c r="D2043" s="279">
        <v>36</v>
      </c>
      <c r="E2043" s="279">
        <v>18</v>
      </c>
      <c r="F2043" s="539">
        <f t="shared" si="48"/>
        <v>4.5</v>
      </c>
    </row>
    <row r="2044" spans="1:6">
      <c r="A2044" s="302">
        <v>1995</v>
      </c>
      <c r="B2044" s="771" t="s">
        <v>4430</v>
      </c>
      <c r="C2044" s="199" t="s">
        <v>4431</v>
      </c>
      <c r="D2044" s="279">
        <v>24</v>
      </c>
      <c r="E2044" s="279">
        <v>48</v>
      </c>
      <c r="F2044" s="539">
        <f t="shared" si="48"/>
        <v>8</v>
      </c>
    </row>
    <row r="2045" spans="1:6">
      <c r="A2045" s="302">
        <v>1996</v>
      </c>
      <c r="B2045" s="771" t="s">
        <v>4432</v>
      </c>
      <c r="C2045" s="199" t="s">
        <v>4433</v>
      </c>
      <c r="D2045" s="279">
        <v>36</v>
      </c>
      <c r="E2045" s="279">
        <v>72</v>
      </c>
      <c r="F2045" s="539">
        <f t="shared" si="48"/>
        <v>18</v>
      </c>
    </row>
    <row r="2046" spans="1:6">
      <c r="A2046" s="302">
        <v>1997</v>
      </c>
      <c r="B2046" s="771" t="s">
        <v>4434</v>
      </c>
      <c r="C2046" s="199" t="s">
        <v>4589</v>
      </c>
      <c r="D2046" s="279">
        <v>24</v>
      </c>
      <c r="E2046" s="279">
        <v>54</v>
      </c>
      <c r="F2046" s="539">
        <f t="shared" si="48"/>
        <v>9</v>
      </c>
    </row>
    <row r="2047" spans="1:6">
      <c r="A2047" s="302">
        <v>1998</v>
      </c>
      <c r="B2047" s="771" t="s">
        <v>4435</v>
      </c>
      <c r="C2047" s="199" t="s">
        <v>4590</v>
      </c>
      <c r="D2047" s="279">
        <v>36</v>
      </c>
      <c r="E2047" s="279">
        <v>84</v>
      </c>
      <c r="F2047" s="539">
        <f t="shared" si="48"/>
        <v>21</v>
      </c>
    </row>
    <row r="2048" spans="1:6">
      <c r="A2048" s="302">
        <v>1999</v>
      </c>
      <c r="B2048" s="771" t="s">
        <v>4436</v>
      </c>
      <c r="C2048" s="199" t="s">
        <v>4437</v>
      </c>
      <c r="D2048" s="279">
        <v>24</v>
      </c>
      <c r="E2048" s="279">
        <v>30</v>
      </c>
      <c r="F2048" s="539">
        <f t="shared" si="48"/>
        <v>5</v>
      </c>
    </row>
    <row r="2049" spans="1:6">
      <c r="A2049" s="302">
        <v>2000</v>
      </c>
      <c r="B2049" s="771" t="s">
        <v>4438</v>
      </c>
      <c r="C2049" s="199" t="s">
        <v>4439</v>
      </c>
      <c r="D2049" s="279">
        <v>36</v>
      </c>
      <c r="E2049" s="279">
        <v>48</v>
      </c>
      <c r="F2049" s="539">
        <f t="shared" si="48"/>
        <v>12</v>
      </c>
    </row>
    <row r="2050" spans="1:6">
      <c r="A2050" s="302">
        <v>2001</v>
      </c>
      <c r="B2050" s="771" t="s">
        <v>4440</v>
      </c>
      <c r="C2050" s="199" t="s">
        <v>4441</v>
      </c>
      <c r="D2050" s="279">
        <v>24</v>
      </c>
      <c r="E2050" s="279">
        <v>30</v>
      </c>
      <c r="F2050" s="539">
        <f t="shared" si="48"/>
        <v>5</v>
      </c>
    </row>
    <row r="2051" spans="1:6">
      <c r="A2051" s="302">
        <v>2002</v>
      </c>
      <c r="B2051" s="771" t="s">
        <v>4442</v>
      </c>
      <c r="C2051" s="199" t="s">
        <v>4443</v>
      </c>
      <c r="D2051" s="279">
        <v>36</v>
      </c>
      <c r="E2051" s="279">
        <v>48</v>
      </c>
      <c r="F2051" s="539">
        <f t="shared" si="48"/>
        <v>12</v>
      </c>
    </row>
    <row r="2052" spans="1:6">
      <c r="A2052" s="302">
        <v>2003</v>
      </c>
      <c r="B2052" s="771" t="s">
        <v>4444</v>
      </c>
      <c r="C2052" s="199" t="s">
        <v>4445</v>
      </c>
      <c r="D2052" s="279">
        <v>60</v>
      </c>
      <c r="E2052" s="279">
        <v>42</v>
      </c>
      <c r="F2052" s="539">
        <f t="shared" si="48"/>
        <v>17.5</v>
      </c>
    </row>
    <row r="2053" spans="1:6">
      <c r="A2053" s="302"/>
      <c r="B2053" s="771"/>
      <c r="C2053" s="199"/>
      <c r="D2053" s="279"/>
      <c r="E2053" s="279"/>
      <c r="F2053" s="539"/>
    </row>
    <row r="2054" spans="1:6" ht="22.7" customHeight="1">
      <c r="A2054" s="202"/>
      <c r="B2054" s="938" t="s">
        <v>4446</v>
      </c>
      <c r="C2054" s="938"/>
      <c r="D2054" s="938"/>
      <c r="E2054" s="938"/>
      <c r="F2054" s="939"/>
    </row>
    <row r="2055" spans="1:6">
      <c r="A2055" s="302">
        <v>2004</v>
      </c>
      <c r="B2055" s="771" t="s">
        <v>4447</v>
      </c>
      <c r="C2055" s="199" t="s">
        <v>4448</v>
      </c>
      <c r="D2055" s="280">
        <v>60</v>
      </c>
      <c r="E2055" s="280">
        <v>24</v>
      </c>
      <c r="F2055" s="539">
        <f>(D2055*E2055)/144</f>
        <v>10</v>
      </c>
    </row>
    <row r="2056" spans="1:6">
      <c r="A2056" s="302">
        <v>2005</v>
      </c>
      <c r="B2056" s="771" t="s">
        <v>4449</v>
      </c>
      <c r="C2056" s="199" t="s">
        <v>4450</v>
      </c>
      <c r="D2056" s="280">
        <v>72</v>
      </c>
      <c r="E2056" s="280">
        <v>48</v>
      </c>
      <c r="F2056" s="539">
        <f t="shared" ref="F2056:F2060" si="49">(D2056*E2056)/144</f>
        <v>24</v>
      </c>
    </row>
    <row r="2057" spans="1:6">
      <c r="A2057" s="302">
        <v>2006</v>
      </c>
      <c r="B2057" s="771" t="s">
        <v>529</v>
      </c>
      <c r="C2057" s="199" t="s">
        <v>4451</v>
      </c>
      <c r="D2057" s="280">
        <v>48</v>
      </c>
      <c r="E2057" s="280">
        <v>24</v>
      </c>
      <c r="F2057" s="539">
        <f t="shared" si="49"/>
        <v>8</v>
      </c>
    </row>
    <row r="2058" spans="1:6">
      <c r="A2058" s="302">
        <v>2007</v>
      </c>
      <c r="B2058" s="771" t="s">
        <v>4452</v>
      </c>
      <c r="C2058" s="199" t="s">
        <v>4453</v>
      </c>
      <c r="D2058" s="280">
        <v>48</v>
      </c>
      <c r="E2058" s="280">
        <v>24</v>
      </c>
      <c r="F2058" s="539">
        <f t="shared" si="49"/>
        <v>8</v>
      </c>
    </row>
    <row r="2059" spans="1:6">
      <c r="A2059" s="302">
        <v>2008</v>
      </c>
      <c r="B2059" s="771" t="s">
        <v>4454</v>
      </c>
      <c r="C2059" s="199" t="s">
        <v>4455</v>
      </c>
      <c r="D2059" s="280"/>
      <c r="E2059" s="280"/>
      <c r="F2059" s="539"/>
    </row>
    <row r="2060" spans="1:6">
      <c r="A2060" s="302">
        <v>2009</v>
      </c>
      <c r="B2060" s="771" t="s">
        <v>4456</v>
      </c>
      <c r="C2060" s="199" t="s">
        <v>4457</v>
      </c>
      <c r="D2060" s="280">
        <v>36</v>
      </c>
      <c r="E2060" s="280">
        <v>24</v>
      </c>
      <c r="F2060" s="539">
        <f t="shared" si="49"/>
        <v>6</v>
      </c>
    </row>
    <row r="2061" spans="1:6">
      <c r="B2061" s="779"/>
      <c r="C2061" s="199"/>
      <c r="D2061" s="280"/>
      <c r="E2061" s="280"/>
      <c r="F2061" s="539"/>
    </row>
  </sheetData>
  <mergeCells count="10">
    <mergeCell ref="B2:F2"/>
    <mergeCell ref="B714:F714"/>
    <mergeCell ref="B1999:F1999"/>
    <mergeCell ref="B2012:F2012"/>
    <mergeCell ref="B2054:F2054"/>
    <mergeCell ref="B1501:F1501"/>
    <mergeCell ref="B1674:F1674"/>
    <mergeCell ref="B1916:F1916"/>
    <mergeCell ref="B1939:F1939"/>
    <mergeCell ref="B1962:F1962"/>
  </mergeCells>
  <phoneticPr fontId="0" type="noConversion"/>
  <hyperlinks>
    <hyperlink ref="G1" location="'Sign Schedule'!A1" display="RETURN TO SIGN SCHEDULE" xr:uid="{00000000-0004-0000-0B00-000000000000}"/>
  </hyperlinks>
  <pageMargins left="0.25" right="0.25" top="1" bottom="1" header="0.5" footer="0.5"/>
  <pageSetup scale="78" orientation="portrait" r:id="rId1"/>
  <headerFooter alignWithMargins="0"/>
  <rowBreaks count="3" manualBreakCount="3">
    <brk id="192" max="5" man="1"/>
    <brk id="254" max="16383" man="1"/>
    <brk id="55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5"/>
  <sheetViews>
    <sheetView showGridLines="0" view="pageBreakPreview" zoomScaleNormal="100" zoomScaleSheetLayoutView="100" workbookViewId="0">
      <pane ySplit="1" topLeftCell="A2" activePane="bottomLeft" state="frozen"/>
      <selection pane="bottomLeft"/>
    </sheetView>
  </sheetViews>
  <sheetFormatPr defaultColWidth="9.140625" defaultRowHeight="12.75"/>
  <cols>
    <col min="1" max="1" width="4.7109375" style="58" customWidth="1"/>
    <col min="2" max="2" width="7.140625" style="58" bestFit="1" customWidth="1"/>
    <col min="3" max="3" width="8.5703125" style="58" customWidth="1"/>
    <col min="4" max="4" width="7" style="58" bestFit="1" customWidth="1"/>
    <col min="5" max="5" width="87.7109375" style="58" customWidth="1"/>
    <col min="6" max="6" width="9.140625" style="58"/>
    <col min="7" max="7" width="20.5703125" style="58" customWidth="1"/>
    <col min="8" max="16384" width="9.140625" style="58"/>
  </cols>
  <sheetData>
    <row r="1" spans="1:9" ht="15.75">
      <c r="D1" s="59"/>
      <c r="G1" s="392" t="s">
        <v>4672</v>
      </c>
    </row>
    <row r="2" spans="1:9" ht="15.75">
      <c r="D2" s="59"/>
      <c r="G2" s="158" t="s">
        <v>198</v>
      </c>
      <c r="H2" s="159">
        <v>0.1</v>
      </c>
    </row>
    <row r="3" spans="1:9" ht="15.75">
      <c r="D3" s="59"/>
      <c r="G3" s="158"/>
      <c r="I3" s="159"/>
    </row>
    <row r="4" spans="1:9">
      <c r="D4" s="60"/>
    </row>
    <row r="5" spans="1:9">
      <c r="D5" s="60"/>
    </row>
    <row r="6" spans="1:9">
      <c r="D6" s="60"/>
    </row>
    <row r="7" spans="1:9" ht="30">
      <c r="A7" s="837" t="s">
        <v>565</v>
      </c>
      <c r="B7" s="837"/>
      <c r="C7" s="837"/>
      <c r="D7" s="837"/>
      <c r="E7" s="837"/>
      <c r="F7" s="837"/>
    </row>
    <row r="9" spans="1:9" ht="30">
      <c r="A9" s="839" t="s">
        <v>712</v>
      </c>
      <c r="B9" s="839"/>
      <c r="C9" s="839"/>
      <c r="D9" s="839"/>
      <c r="E9" s="839"/>
      <c r="F9" s="839"/>
    </row>
    <row r="11" spans="1:9" ht="30">
      <c r="A11" s="837">
        <f>'Traffic Statement'!E17</f>
        <v>0</v>
      </c>
      <c r="B11" s="837"/>
      <c r="C11" s="837"/>
      <c r="D11" s="837"/>
      <c r="E11" s="837"/>
      <c r="F11" s="837"/>
    </row>
    <row r="12" spans="1:9" ht="12.75" customHeight="1">
      <c r="D12" s="61"/>
    </row>
    <row r="13" spans="1:9" ht="12.75" customHeight="1">
      <c r="D13" s="61"/>
    </row>
    <row r="14" spans="1:9" ht="12.75" customHeight="1">
      <c r="D14" s="61"/>
    </row>
    <row r="15" spans="1:9" ht="12.75" customHeight="1">
      <c r="D15" s="61"/>
    </row>
    <row r="16" spans="1:9" ht="12.75" customHeight="1">
      <c r="D16" s="61"/>
    </row>
    <row r="17" spans="1:13" ht="12.75" customHeight="1">
      <c r="D17" s="61"/>
    </row>
    <row r="18" spans="1:13">
      <c r="C18" s="62" t="s">
        <v>567</v>
      </c>
      <c r="D18" s="64">
        <f>'Traffic Statement'!E16</f>
        <v>0</v>
      </c>
    </row>
    <row r="19" spans="1:13">
      <c r="C19" s="62" t="s">
        <v>568</v>
      </c>
      <c r="D19" s="64">
        <f>'Traffic Statement'!I16</f>
        <v>0</v>
      </c>
    </row>
    <row r="20" spans="1:13">
      <c r="C20" s="62" t="s">
        <v>569</v>
      </c>
      <c r="D20" s="64">
        <f>A11</f>
        <v>0</v>
      </c>
    </row>
    <row r="21" spans="1:13">
      <c r="B21" s="65"/>
    </row>
    <row r="22" spans="1:13">
      <c r="B22" s="65"/>
    </row>
    <row r="24" spans="1:13" ht="12.75" customHeight="1">
      <c r="C24" s="66"/>
      <c r="D24" s="88"/>
    </row>
    <row r="25" spans="1:13" ht="12.75" customHeight="1">
      <c r="A25" s="69" t="s">
        <v>571</v>
      </c>
      <c r="B25" s="69" t="s">
        <v>585</v>
      </c>
      <c r="C25" s="70" t="s">
        <v>572</v>
      </c>
      <c r="D25" s="70" t="s">
        <v>9</v>
      </c>
      <c r="E25" s="69" t="s">
        <v>614</v>
      </c>
      <c r="F25" s="69" t="s">
        <v>573</v>
      </c>
      <c r="G25" s="72"/>
      <c r="H25" s="72"/>
      <c r="I25" s="72"/>
      <c r="J25" s="72"/>
      <c r="K25" s="72"/>
      <c r="L25" s="72"/>
      <c r="M25" s="72"/>
    </row>
    <row r="26" spans="1:13" s="165" customFormat="1" ht="12.75" customHeight="1">
      <c r="A26" s="73">
        <v>1</v>
      </c>
      <c r="B26" s="73"/>
      <c r="C26" s="542" t="str">
        <f>IF(ISNUMBER($B26),(VLOOKUP($B26,'Pavement Marking Items'!$A$5:$F$229,2,FALSE)),IF(ISTEXT($B26),(VLOOKUP($B26,'Pavement Marking Items'!$A$7:$F$229,2,FALSE))," "))</f>
        <v xml:space="preserve"> </v>
      </c>
      <c r="D26" s="542" t="str">
        <f>IF(ISNUMBER($B26),(VLOOKUP($B26,'Pavement Marking Items'!$A$5:$F$234,4,FALSE)),IF(ISTEXT($B26),(VLOOKUP($B26,'Pavement Marking Items'!$A$7:$F$234,4,FALSE))," "))</f>
        <v xml:space="preserve"> </v>
      </c>
      <c r="E26" s="151" t="str">
        <f>IF(ISNUMBER($B26),(VLOOKUP($B26,'Pavement Marking Items'!$A$5:$F$229,3,FALSE)),IF(ISTEXT($B26),(VLOOKUP($B26,'Pavement Marking Items'!$A$7:$F$229,3,FALSE))," "))</f>
        <v xml:space="preserve"> </v>
      </c>
      <c r="F26" s="314"/>
    </row>
    <row r="27" spans="1:13" s="165" customFormat="1" ht="12.75" customHeight="1">
      <c r="A27" s="73">
        <v>2</v>
      </c>
      <c r="B27" s="73"/>
      <c r="C27" s="542" t="str">
        <f>IF(ISNUMBER($B27),(VLOOKUP($B27,'Pavement Marking Items'!$A$5:$F$229,2,FALSE)),IF(ISTEXT($B27),(VLOOKUP($B27,'Pavement Marking Items'!$A$7:$F$229,2,FALSE))," "))</f>
        <v xml:space="preserve"> </v>
      </c>
      <c r="D27" s="542" t="str">
        <f>IF(ISNUMBER($B27),(VLOOKUP($B27,'Pavement Marking Items'!$A$5:$F$234,4,FALSE)),IF(ISTEXT($B27),(VLOOKUP($B27,'Pavement Marking Items'!$A$7:$F$234,4,FALSE))," "))</f>
        <v xml:space="preserve"> </v>
      </c>
      <c r="E27" s="151" t="str">
        <f>IF(ISNUMBER($B27),(VLOOKUP($B27,'Pavement Marking Items'!$A$5:$F$229,3,FALSE)),IF(ISTEXT($B27),(VLOOKUP($B27,'Pavement Marking Items'!$A$7:$F$229,3,FALSE))," "))</f>
        <v xml:space="preserve"> </v>
      </c>
      <c r="F27" s="314"/>
    </row>
    <row r="28" spans="1:13" s="165" customFormat="1" ht="12.75" customHeight="1">
      <c r="A28" s="73">
        <v>3</v>
      </c>
      <c r="B28" s="73"/>
      <c r="C28" s="542" t="str">
        <f>IF(ISNUMBER($B28),(VLOOKUP($B28,'Pavement Marking Items'!$A$5:$F$229,2,FALSE)),IF(ISTEXT($B28),(VLOOKUP($B28,'Pavement Marking Items'!$A$7:$F$229,2,FALSE))," "))</f>
        <v xml:space="preserve"> </v>
      </c>
      <c r="D28" s="542" t="str">
        <f>IF(ISNUMBER($B28),(VLOOKUP($B28,'Pavement Marking Items'!$A$5:$F$234,4,FALSE)),IF(ISTEXT($B28),(VLOOKUP($B28,'Pavement Marking Items'!$A$7:$F$234,4,FALSE))," "))</f>
        <v xml:space="preserve"> </v>
      </c>
      <c r="E28" s="151" t="str">
        <f>IF(ISNUMBER($B28),(VLOOKUP($B28,'Pavement Marking Items'!$A$5:$F$229,3,FALSE)),IF(ISTEXT($B28),(VLOOKUP($B28,'Pavement Marking Items'!$A$7:$F$229,3,FALSE))," "))</f>
        <v xml:space="preserve"> </v>
      </c>
      <c r="F28" s="314"/>
    </row>
    <row r="29" spans="1:13" s="165" customFormat="1" ht="12.75" customHeight="1">
      <c r="A29" s="73">
        <v>4</v>
      </c>
      <c r="B29" s="73"/>
      <c r="C29" s="542" t="str">
        <f>IF(ISNUMBER($B29),(VLOOKUP($B29,'Pavement Marking Items'!$A$5:$F$229,2,FALSE)),IF(ISTEXT($B29),(VLOOKUP($B29,'Pavement Marking Items'!$A$7:$F$229,2,FALSE))," "))</f>
        <v xml:space="preserve"> </v>
      </c>
      <c r="D29" s="542" t="str">
        <f>IF(ISNUMBER($B29),(VLOOKUP($B29,'Pavement Marking Items'!$A$5:$F$234,4,FALSE)),IF(ISTEXT($B29),(VLOOKUP($B29,'Pavement Marking Items'!$A$7:$F$234,4,FALSE))," "))</f>
        <v xml:space="preserve"> </v>
      </c>
      <c r="E29" s="151" t="str">
        <f>IF(ISNUMBER($B29),(VLOOKUP($B29,'Pavement Marking Items'!$A$5:$F$229,3,FALSE)),IF(ISTEXT($B29),(VLOOKUP($B29,'Pavement Marking Items'!$A$7:$F$229,3,FALSE))," "))</f>
        <v xml:space="preserve"> </v>
      </c>
      <c r="F29" s="314"/>
    </row>
    <row r="30" spans="1:13" s="165" customFormat="1" ht="12.75" customHeight="1">
      <c r="A30" s="73">
        <v>5</v>
      </c>
      <c r="B30" s="73"/>
      <c r="C30" s="542" t="str">
        <f>IF(ISNUMBER($B30),(VLOOKUP($B30,'Pavement Marking Items'!$A$5:$F$229,2,FALSE)),IF(ISTEXT($B30),(VLOOKUP($B30,'Pavement Marking Items'!$A$7:$F$229,2,FALSE))," "))</f>
        <v xml:space="preserve"> </v>
      </c>
      <c r="D30" s="542" t="str">
        <f>IF(ISNUMBER($B30),(VLOOKUP($B30,'Pavement Marking Items'!$A$5:$F$234,4,FALSE)),IF(ISTEXT($B30),(VLOOKUP($B30,'Pavement Marking Items'!$A$7:$F$234,4,FALSE))," "))</f>
        <v xml:space="preserve"> </v>
      </c>
      <c r="E30" s="151" t="str">
        <f>IF(ISNUMBER($B30),(VLOOKUP($B30,'Pavement Marking Items'!$A$5:$F$229,3,FALSE)),IF(ISTEXT($B30),(VLOOKUP($B30,'Pavement Marking Items'!$A$7:$F$229,3,FALSE))," "))</f>
        <v xml:space="preserve"> </v>
      </c>
      <c r="F30" s="314"/>
    </row>
    <row r="31" spans="1:13" s="165" customFormat="1" ht="12.75" customHeight="1">
      <c r="A31" s="73">
        <v>6</v>
      </c>
      <c r="B31" s="73"/>
      <c r="C31" s="542" t="str">
        <f>IF(ISNUMBER($B31),(VLOOKUP($B31,'Pavement Marking Items'!$A$5:$F$229,2,FALSE)),IF(ISTEXT($B31),(VLOOKUP($B31,'Pavement Marking Items'!$A$7:$F$229,2,FALSE))," "))</f>
        <v xml:space="preserve"> </v>
      </c>
      <c r="D31" s="542" t="str">
        <f>IF(ISNUMBER($B31),(VLOOKUP($B31,'Pavement Marking Items'!$A$5:$F$234,4,FALSE)),IF(ISTEXT($B31),(VLOOKUP($B31,'Pavement Marking Items'!$A$7:$F$234,4,FALSE))," "))</f>
        <v xml:space="preserve"> </v>
      </c>
      <c r="E31" s="151" t="str">
        <f>IF(ISNUMBER($B31),(VLOOKUP($B31,'Pavement Marking Items'!$A$5:$F$229,3,FALSE)),IF(ISTEXT($B31),(VLOOKUP($B31,'Pavement Marking Items'!$A$7:$F$229,3,FALSE))," "))</f>
        <v xml:space="preserve"> </v>
      </c>
      <c r="F31" s="314"/>
    </row>
    <row r="32" spans="1:13" s="165" customFormat="1" ht="12.75" customHeight="1">
      <c r="A32" s="73">
        <v>7</v>
      </c>
      <c r="B32" s="73"/>
      <c r="C32" s="542" t="str">
        <f>IF(ISNUMBER($B32),(VLOOKUP($B32,'Pavement Marking Items'!$A$5:$F$229,2,FALSE)),IF(ISTEXT($B32),(VLOOKUP($B32,'Pavement Marking Items'!$A$7:$F$229,2,FALSE))," "))</f>
        <v xml:space="preserve"> </v>
      </c>
      <c r="D32" s="542" t="str">
        <f>IF(ISNUMBER($B32),(VLOOKUP($B32,'Pavement Marking Items'!$A$5:$F$234,4,FALSE)),IF(ISTEXT($B32),(VLOOKUP($B32,'Pavement Marking Items'!$A$7:$F$234,4,FALSE))," "))</f>
        <v xml:space="preserve"> </v>
      </c>
      <c r="E32" s="151" t="str">
        <f>IF(ISNUMBER($B32),(VLOOKUP($B32,'Pavement Marking Items'!$A$5:$F$229,3,FALSE)),IF(ISTEXT($B32),(VLOOKUP($B32,'Pavement Marking Items'!$A$7:$F$229,3,FALSE))," "))</f>
        <v xml:space="preserve"> </v>
      </c>
      <c r="F32" s="314"/>
    </row>
    <row r="33" spans="1:6" s="165" customFormat="1" ht="12.75" customHeight="1">
      <c r="A33" s="73">
        <v>8</v>
      </c>
      <c r="B33" s="73"/>
      <c r="C33" s="542" t="str">
        <f>IF(ISNUMBER($B33),(VLOOKUP($B33,'Pavement Marking Items'!$A$5:$F$229,2,FALSE)),IF(ISTEXT($B33),(VLOOKUP($B33,'Pavement Marking Items'!$A$7:$F$229,2,FALSE))," "))</f>
        <v xml:space="preserve"> </v>
      </c>
      <c r="D33" s="542" t="str">
        <f>IF(ISNUMBER($B33),(VLOOKUP($B33,'Pavement Marking Items'!$A$5:$F$234,4,FALSE)),IF(ISTEXT($B33),(VLOOKUP($B33,'Pavement Marking Items'!$A$7:$F$234,4,FALSE))," "))</f>
        <v xml:space="preserve"> </v>
      </c>
      <c r="E33" s="151" t="str">
        <f>IF(ISNUMBER($B33),(VLOOKUP($B33,'Pavement Marking Items'!$A$5:$F$229,3,FALSE)),IF(ISTEXT($B33),(VLOOKUP($B33,'Pavement Marking Items'!$A$7:$F$229,3,FALSE))," "))</f>
        <v xml:space="preserve"> </v>
      </c>
      <c r="F33" s="314"/>
    </row>
    <row r="34" spans="1:6" s="165" customFormat="1" ht="12.75" customHeight="1">
      <c r="A34" s="73">
        <v>9</v>
      </c>
      <c r="B34" s="73"/>
      <c r="C34" s="542" t="str">
        <f>IF(ISNUMBER($B34),(VLOOKUP($B34,'Pavement Marking Items'!$A$5:$F$229,2,FALSE)),IF(ISTEXT($B34),(VLOOKUP($B34,'Pavement Marking Items'!$A$7:$F$229,2,FALSE))," "))</f>
        <v xml:space="preserve"> </v>
      </c>
      <c r="D34" s="542" t="str">
        <f>IF(ISNUMBER($B34),(VLOOKUP($B34,'Pavement Marking Items'!$A$5:$F$234,4,FALSE)),IF(ISTEXT($B34),(VLOOKUP($B34,'Pavement Marking Items'!$A$7:$F$234,4,FALSE))," "))</f>
        <v xml:space="preserve"> </v>
      </c>
      <c r="E34" s="151" t="str">
        <f>IF(ISNUMBER($B34),(VLOOKUP($B34,'Pavement Marking Items'!$A$5:$F$229,3,FALSE)),IF(ISTEXT($B34),(VLOOKUP($B34,'Pavement Marking Items'!$A$7:$F$229,3,FALSE))," "))</f>
        <v xml:space="preserve"> </v>
      </c>
      <c r="F34" s="314"/>
    </row>
    <row r="35" spans="1:6" s="165" customFormat="1" ht="12.75" customHeight="1">
      <c r="A35" s="73">
        <v>10</v>
      </c>
      <c r="B35" s="73"/>
      <c r="C35" s="542" t="str">
        <f>IF(ISNUMBER($B35),(VLOOKUP($B35,'Pavement Marking Items'!$A$5:$F$229,2,FALSE)),IF(ISTEXT($B35),(VLOOKUP($B35,'Pavement Marking Items'!$A$7:$F$229,2,FALSE))," "))</f>
        <v xml:space="preserve"> </v>
      </c>
      <c r="D35" s="542" t="str">
        <f>IF(ISNUMBER($B35),(VLOOKUP($B35,'Pavement Marking Items'!$A$5:$F$234,4,FALSE)),IF(ISTEXT($B35),(VLOOKUP($B35,'Pavement Marking Items'!$A$7:$F$234,4,FALSE))," "))</f>
        <v xml:space="preserve"> </v>
      </c>
      <c r="E35" s="151" t="str">
        <f>IF(ISNUMBER($B35),(VLOOKUP($B35,'Pavement Marking Items'!$A$5:$F$229,3,FALSE)),IF(ISTEXT($B35),(VLOOKUP($B35,'Pavement Marking Items'!$A$7:$F$229,3,FALSE))," "))</f>
        <v xml:space="preserve"> </v>
      </c>
      <c r="F35" s="314"/>
    </row>
    <row r="36" spans="1:6" s="165" customFormat="1" ht="12.75" customHeight="1">
      <c r="A36" s="73">
        <v>11</v>
      </c>
      <c r="B36" s="73"/>
      <c r="C36" s="542" t="str">
        <f>IF(ISNUMBER($B36),(VLOOKUP($B36,'Pavement Marking Items'!$A$5:$F$229,2,FALSE)),IF(ISTEXT($B36),(VLOOKUP($B36,'Pavement Marking Items'!$A$7:$F$229,2,FALSE))," "))</f>
        <v xml:space="preserve"> </v>
      </c>
      <c r="D36" s="542" t="str">
        <f>IF(ISNUMBER($B36),(VLOOKUP($B36,'Pavement Marking Items'!$A$5:$F$234,4,FALSE)),IF(ISTEXT($B36),(VLOOKUP($B36,'Pavement Marking Items'!$A$7:$F$234,4,FALSE))," "))</f>
        <v xml:space="preserve"> </v>
      </c>
      <c r="E36" s="151" t="str">
        <f>IF(ISNUMBER($B36),(VLOOKUP($B36,'Pavement Marking Items'!$A$5:$F$229,3,FALSE)),IF(ISTEXT($B36),(VLOOKUP($B36,'Pavement Marking Items'!$A$7:$F$229,3,FALSE))," "))</f>
        <v xml:space="preserve"> </v>
      </c>
      <c r="F36" s="314"/>
    </row>
    <row r="37" spans="1:6" s="165" customFormat="1" ht="12.75" customHeight="1">
      <c r="A37" s="73">
        <v>12</v>
      </c>
      <c r="B37" s="73"/>
      <c r="C37" s="542" t="str">
        <f>IF(ISNUMBER($B37),(VLOOKUP($B37,'Pavement Marking Items'!$A$5:$F$229,2,FALSE)),IF(ISTEXT($B37),(VLOOKUP($B37,'Pavement Marking Items'!$A$7:$F$229,2,FALSE))," "))</f>
        <v xml:space="preserve"> </v>
      </c>
      <c r="D37" s="542" t="str">
        <f>IF(ISNUMBER($B37),(VLOOKUP($B37,'Pavement Marking Items'!$A$5:$F$234,4,FALSE)),IF(ISTEXT($B37),(VLOOKUP($B37,'Pavement Marking Items'!$A$7:$F$234,4,FALSE))," "))</f>
        <v xml:space="preserve"> </v>
      </c>
      <c r="E37" s="151" t="str">
        <f>IF(ISNUMBER($B37),(VLOOKUP($B37,'Pavement Marking Items'!$A$5:$F$229,3,FALSE)),IF(ISTEXT($B37),(VLOOKUP($B37,'Pavement Marking Items'!$A$7:$F$229,3,FALSE))," "))</f>
        <v xml:space="preserve"> </v>
      </c>
      <c r="F37" s="314"/>
    </row>
    <row r="38" spans="1:6" s="165" customFormat="1" ht="12.75" customHeight="1">
      <c r="A38" s="73">
        <v>13</v>
      </c>
      <c r="B38" s="73"/>
      <c r="C38" s="542" t="str">
        <f>IF(ISNUMBER($B38),(VLOOKUP($B38,'Pavement Marking Items'!$A$5:$F$229,2,FALSE)),IF(ISTEXT($B38),(VLOOKUP($B38,'Pavement Marking Items'!$A$7:$F$229,2,FALSE))," "))</f>
        <v xml:space="preserve"> </v>
      </c>
      <c r="D38" s="542" t="str">
        <f>IF(ISNUMBER($B38),(VLOOKUP($B38,'Pavement Marking Items'!$A$5:$F$234,4,FALSE)),IF(ISTEXT($B38),(VLOOKUP($B38,'Pavement Marking Items'!$A$7:$F$234,4,FALSE))," "))</f>
        <v xml:space="preserve"> </v>
      </c>
      <c r="E38" s="151" t="str">
        <f>IF(ISNUMBER($B38),(VLOOKUP($B38,'Pavement Marking Items'!$A$5:$F$229,3,FALSE)),IF(ISTEXT($B38),(VLOOKUP($B38,'Pavement Marking Items'!$A$7:$F$229,3,FALSE))," "))</f>
        <v xml:space="preserve"> </v>
      </c>
      <c r="F38" s="314"/>
    </row>
    <row r="39" spans="1:6" s="165" customFormat="1" ht="12.75" customHeight="1">
      <c r="A39" s="73">
        <v>14</v>
      </c>
      <c r="B39" s="73"/>
      <c r="C39" s="542" t="str">
        <f>IF(ISNUMBER($B39),(VLOOKUP($B39,'Pavement Marking Items'!$A$5:$F$229,2,FALSE)),IF(ISTEXT($B39),(VLOOKUP($B39,'Pavement Marking Items'!$A$7:$F$229,2,FALSE))," "))</f>
        <v xml:space="preserve"> </v>
      </c>
      <c r="D39" s="542" t="str">
        <f>IF(ISNUMBER($B39),(VLOOKUP($B39,'Pavement Marking Items'!$A$5:$F$234,4,FALSE)),IF(ISTEXT($B39),(VLOOKUP($B39,'Pavement Marking Items'!$A$7:$F$234,4,FALSE))," "))</f>
        <v xml:space="preserve"> </v>
      </c>
      <c r="E39" s="151" t="str">
        <f>IF(ISNUMBER($B39),(VLOOKUP($B39,'Pavement Marking Items'!$A$5:$F$229,3,FALSE)),IF(ISTEXT($B39),(VLOOKUP($B39,'Pavement Marking Items'!$A$7:$F$229,3,FALSE))," "))</f>
        <v xml:space="preserve"> </v>
      </c>
      <c r="F39" s="314"/>
    </row>
    <row r="40" spans="1:6" s="165" customFormat="1" ht="12.75" customHeight="1">
      <c r="A40" s="73">
        <v>15</v>
      </c>
      <c r="B40" s="73"/>
      <c r="C40" s="542" t="str">
        <f>IF(ISNUMBER($B40),(VLOOKUP($B40,'Pavement Marking Items'!$A$5:$F$229,2,FALSE)),IF(ISTEXT($B40),(VLOOKUP($B40,'Pavement Marking Items'!$A$7:$F$229,2,FALSE))," "))</f>
        <v xml:space="preserve"> </v>
      </c>
      <c r="D40" s="542" t="str">
        <f>IF(ISNUMBER($B40),(VLOOKUP($B40,'Pavement Marking Items'!$A$5:$F$234,4,FALSE)),IF(ISTEXT($B40),(VLOOKUP($B40,'Pavement Marking Items'!$A$7:$F$234,4,FALSE))," "))</f>
        <v xml:space="preserve"> </v>
      </c>
      <c r="E40" s="151" t="str">
        <f>IF(ISNUMBER($B40),(VLOOKUP($B40,'Pavement Marking Items'!$A$5:$F$229,3,FALSE)),IF(ISTEXT($B40),(VLOOKUP($B40,'Pavement Marking Items'!$A$7:$F$229,3,FALSE))," "))</f>
        <v xml:space="preserve"> </v>
      </c>
      <c r="F40" s="314"/>
    </row>
    <row r="41" spans="1:6" s="165" customFormat="1" ht="12.75" customHeight="1">
      <c r="A41" s="73">
        <v>16</v>
      </c>
      <c r="B41" s="73"/>
      <c r="C41" s="542" t="str">
        <f>IF(ISNUMBER($B41),(VLOOKUP($B41,'Pavement Marking Items'!$A$5:$F$229,2,FALSE)),IF(ISTEXT($B41),(VLOOKUP($B41,'Pavement Marking Items'!$A$7:$F$229,2,FALSE))," "))</f>
        <v xml:space="preserve"> </v>
      </c>
      <c r="D41" s="542" t="str">
        <f>IF(ISNUMBER($B41),(VLOOKUP($B41,'Pavement Marking Items'!$A$5:$F$234,4,FALSE)),IF(ISTEXT($B41),(VLOOKUP($B41,'Pavement Marking Items'!$A$7:$F$234,4,FALSE))," "))</f>
        <v xml:space="preserve"> </v>
      </c>
      <c r="E41" s="151" t="str">
        <f>IF(ISNUMBER($B41),(VLOOKUP($B41,'Pavement Marking Items'!$A$5:$F$229,3,FALSE)),IF(ISTEXT($B41),(VLOOKUP($B41,'Pavement Marking Items'!$A$7:$F$229,3,FALSE))," "))</f>
        <v xml:space="preserve"> </v>
      </c>
      <c r="F41" s="314"/>
    </row>
    <row r="42" spans="1:6" s="165" customFormat="1" ht="12.75" customHeight="1">
      <c r="A42" s="73">
        <v>17</v>
      </c>
      <c r="B42" s="73"/>
      <c r="C42" s="542" t="str">
        <f>IF(ISNUMBER($B42),(VLOOKUP($B42,'Pavement Marking Items'!$A$5:$F$229,2,FALSE)),IF(ISTEXT($B42),(VLOOKUP($B42,'Pavement Marking Items'!$A$7:$F$229,2,FALSE))," "))</f>
        <v xml:space="preserve"> </v>
      </c>
      <c r="D42" s="542" t="str">
        <f>IF(ISNUMBER($B42),(VLOOKUP($B42,'Pavement Marking Items'!$A$5:$F$234,4,FALSE)),IF(ISTEXT($B42),(VLOOKUP($B42,'Pavement Marking Items'!$A$7:$F$234,4,FALSE))," "))</f>
        <v xml:space="preserve"> </v>
      </c>
      <c r="E42" s="151" t="str">
        <f>IF(ISNUMBER($B42),(VLOOKUP($B42,'Pavement Marking Items'!$A$5:$F$229,3,FALSE)),IF(ISTEXT($B42),(VLOOKUP($B42,'Pavement Marking Items'!$A$7:$F$229,3,FALSE))," "))</f>
        <v xml:space="preserve"> </v>
      </c>
      <c r="F42" s="314"/>
    </row>
    <row r="43" spans="1:6" s="165" customFormat="1" ht="12.75" customHeight="1">
      <c r="A43" s="73">
        <v>18</v>
      </c>
      <c r="B43" s="73"/>
      <c r="C43" s="542" t="str">
        <f>IF(ISNUMBER($B43),(VLOOKUP($B43,'Pavement Marking Items'!$A$5:$F$229,2,FALSE)),IF(ISTEXT($B43),(VLOOKUP($B43,'Pavement Marking Items'!$A$7:$F$229,2,FALSE))," "))</f>
        <v xml:space="preserve"> </v>
      </c>
      <c r="D43" s="542" t="str">
        <f>IF(ISNUMBER($B43),(VLOOKUP($B43,'Pavement Marking Items'!$A$5:$F$234,4,FALSE)),IF(ISTEXT($B43),(VLOOKUP($B43,'Pavement Marking Items'!$A$7:$F$234,4,FALSE))," "))</f>
        <v xml:space="preserve"> </v>
      </c>
      <c r="E43" s="151" t="str">
        <f>IF(ISNUMBER($B43),(VLOOKUP($B43,'Pavement Marking Items'!$A$5:$F$229,3,FALSE)),IF(ISTEXT($B43),(VLOOKUP($B43,'Pavement Marking Items'!$A$7:$F$229,3,FALSE))," "))</f>
        <v xml:space="preserve"> </v>
      </c>
      <c r="F43" s="314"/>
    </row>
    <row r="44" spans="1:6" s="165" customFormat="1" ht="12.75" customHeight="1">
      <c r="A44" s="73">
        <v>19</v>
      </c>
      <c r="B44" s="73"/>
      <c r="C44" s="542" t="str">
        <f>IF(ISNUMBER($B44),(VLOOKUP($B44,'Pavement Marking Items'!$A$5:$F$229,2,FALSE)),IF(ISTEXT($B44),(VLOOKUP($B44,'Pavement Marking Items'!$A$7:$F$229,2,FALSE))," "))</f>
        <v xml:space="preserve"> </v>
      </c>
      <c r="D44" s="542" t="str">
        <f>IF(ISNUMBER($B44),(VLOOKUP($B44,'Pavement Marking Items'!$A$5:$F$234,4,FALSE)),IF(ISTEXT($B44),(VLOOKUP($B44,'Pavement Marking Items'!$A$7:$F$234,4,FALSE))," "))</f>
        <v xml:space="preserve"> </v>
      </c>
      <c r="E44" s="151" t="str">
        <f>IF(ISNUMBER($B44),(VLOOKUP($B44,'Pavement Marking Items'!$A$5:$F$229,3,FALSE)),IF(ISTEXT($B44),(VLOOKUP($B44,'Pavement Marking Items'!$A$7:$F$229,3,FALSE))," "))</f>
        <v xml:space="preserve"> </v>
      </c>
      <c r="F44" s="314"/>
    </row>
    <row r="45" spans="1:6" s="165" customFormat="1" ht="12.75" customHeight="1">
      <c r="A45" s="73">
        <v>20</v>
      </c>
      <c r="B45" s="73"/>
      <c r="C45" s="542" t="str">
        <f>IF(ISNUMBER($B45),(VLOOKUP($B45,'Pavement Marking Items'!$A$5:$F$229,2,FALSE)),IF(ISTEXT($B45),(VLOOKUP($B45,'Pavement Marking Items'!$A$7:$F$229,2,FALSE))," "))</f>
        <v xml:space="preserve"> </v>
      </c>
      <c r="D45" s="542" t="str">
        <f>IF(ISNUMBER($B45),(VLOOKUP($B45,'Pavement Marking Items'!$A$5:$F$234,4,FALSE)),IF(ISTEXT($B45),(VLOOKUP($B45,'Pavement Marking Items'!$A$7:$F$234,4,FALSE))," "))</f>
        <v xml:space="preserve"> </v>
      </c>
      <c r="E45" s="151" t="str">
        <f>IF(ISNUMBER($B45),(VLOOKUP($B45,'Pavement Marking Items'!$A$5:$F$229,3,FALSE)),IF(ISTEXT($B45),(VLOOKUP($B45,'Pavement Marking Items'!$A$7:$F$229,3,FALSE))," "))</f>
        <v xml:space="preserve"> </v>
      </c>
      <c r="F45" s="314"/>
    </row>
    <row r="46" spans="1:6" s="165" customFormat="1" ht="12.75" customHeight="1">
      <c r="A46" s="73">
        <v>21</v>
      </c>
      <c r="B46" s="73"/>
      <c r="C46" s="542" t="str">
        <f>IF(ISNUMBER($B46),(VLOOKUP($B46,'Pavement Marking Items'!$A$5:$F$229,2,FALSE)),IF(ISTEXT($B46),(VLOOKUP($B46,'Pavement Marking Items'!$A$7:$F$229,2,FALSE))," "))</f>
        <v xml:space="preserve"> </v>
      </c>
      <c r="D46" s="542" t="str">
        <f>IF(ISNUMBER($B46),(VLOOKUP($B46,'Pavement Marking Items'!$A$5:$F$234,4,FALSE)),IF(ISTEXT($B46),(VLOOKUP($B46,'Pavement Marking Items'!$A$7:$F$234,4,FALSE))," "))</f>
        <v xml:space="preserve"> </v>
      </c>
      <c r="E46" s="151" t="str">
        <f>IF(ISNUMBER($B46),(VLOOKUP($B46,'Pavement Marking Items'!$A$5:$F$229,3,FALSE)),IF(ISTEXT($B46),(VLOOKUP($B46,'Pavement Marking Items'!$A$7:$F$229,3,FALSE))," "))</f>
        <v xml:space="preserve"> </v>
      </c>
      <c r="F46" s="314"/>
    </row>
    <row r="47" spans="1:6" s="165" customFormat="1" ht="12.75" customHeight="1">
      <c r="A47" s="73">
        <v>22</v>
      </c>
      <c r="B47" s="73"/>
      <c r="C47" s="542" t="str">
        <f>IF(ISNUMBER($B47),(VLOOKUP($B47,'Pavement Marking Items'!$A$5:$F$229,2,FALSE)),IF(ISTEXT($B47),(VLOOKUP($B47,'Pavement Marking Items'!$A$7:$F$229,2,FALSE))," "))</f>
        <v xml:space="preserve"> </v>
      </c>
      <c r="D47" s="542" t="str">
        <f>IF(ISNUMBER($B47),(VLOOKUP($B47,'Pavement Marking Items'!$A$5:$F$234,4,FALSE)),IF(ISTEXT($B47),(VLOOKUP($B47,'Pavement Marking Items'!$A$7:$F$234,4,FALSE))," "))</f>
        <v xml:space="preserve"> </v>
      </c>
      <c r="E47" s="151" t="str">
        <f>IF(ISNUMBER($B47),(VLOOKUP($B47,'Pavement Marking Items'!$A$5:$F$229,3,FALSE)),IF(ISTEXT($B47),(VLOOKUP($B47,'Pavement Marking Items'!$A$7:$F$229,3,FALSE))," "))</f>
        <v xml:space="preserve"> </v>
      </c>
      <c r="F47" s="314"/>
    </row>
    <row r="48" spans="1:6" s="165" customFormat="1" ht="12.75" customHeight="1">
      <c r="A48" s="73">
        <v>23</v>
      </c>
      <c r="B48" s="73"/>
      <c r="C48" s="542" t="str">
        <f>IF(ISNUMBER($B48),(VLOOKUP($B48,'Pavement Marking Items'!$A$5:$F$229,2,FALSE)),IF(ISTEXT($B48),(VLOOKUP($B48,'Pavement Marking Items'!$A$7:$F$229,2,FALSE))," "))</f>
        <v xml:space="preserve"> </v>
      </c>
      <c r="D48" s="542" t="str">
        <f>IF(ISNUMBER($B48),(VLOOKUP($B48,'Pavement Marking Items'!$A$5:$F$234,4,FALSE)),IF(ISTEXT($B48),(VLOOKUP($B48,'Pavement Marking Items'!$A$7:$F$234,4,FALSE))," "))</f>
        <v xml:space="preserve"> </v>
      </c>
      <c r="E48" s="151" t="str">
        <f>IF(ISNUMBER($B48),(VLOOKUP($B48,'Pavement Marking Items'!$A$5:$F$229,3,FALSE)),IF(ISTEXT($B48),(VLOOKUP($B48,'Pavement Marking Items'!$A$7:$F$229,3,FALSE))," "))</f>
        <v xml:space="preserve"> </v>
      </c>
      <c r="F48" s="314"/>
    </row>
    <row r="49" spans="1:6" s="165" customFormat="1" ht="12.75" customHeight="1">
      <c r="A49" s="73">
        <v>24</v>
      </c>
      <c r="B49" s="73"/>
      <c r="C49" s="542" t="str">
        <f>IF(ISNUMBER($B49),(VLOOKUP($B49,'Pavement Marking Items'!$A$5:$F$229,2,FALSE)),IF(ISTEXT($B49),(VLOOKUP($B49,'Pavement Marking Items'!$A$7:$F$229,2,FALSE))," "))</f>
        <v xml:space="preserve"> </v>
      </c>
      <c r="D49" s="542" t="str">
        <f>IF(ISNUMBER($B49),(VLOOKUP($B49,'Pavement Marking Items'!$A$5:$F$234,4,FALSE)),IF(ISTEXT($B49),(VLOOKUP($B49,'Pavement Marking Items'!$A$7:$F$234,4,FALSE))," "))</f>
        <v xml:space="preserve"> </v>
      </c>
      <c r="E49" s="151" t="str">
        <f>IF(ISNUMBER($B49),(VLOOKUP($B49,'Pavement Marking Items'!$A$5:$F$229,3,FALSE)),IF(ISTEXT($B49),(VLOOKUP($B49,'Pavement Marking Items'!$A$7:$F$229,3,FALSE))," "))</f>
        <v xml:space="preserve"> </v>
      </c>
      <c r="F49" s="314"/>
    </row>
    <row r="50" spans="1:6" s="165" customFormat="1" ht="12.75" customHeight="1">
      <c r="A50" s="73">
        <v>25</v>
      </c>
      <c r="B50" s="73"/>
      <c r="C50" s="542" t="str">
        <f>IF(ISNUMBER($B50),(VLOOKUP($B50,'Pavement Marking Items'!$A$5:$F$229,2,FALSE)),IF(ISTEXT($B50),(VLOOKUP($B50,'Pavement Marking Items'!$A$7:$F$229,2,FALSE))," "))</f>
        <v xml:space="preserve"> </v>
      </c>
      <c r="D50" s="542" t="str">
        <f>IF(ISNUMBER($B50),(VLOOKUP($B50,'Pavement Marking Items'!$A$5:$F$234,4,FALSE)),IF(ISTEXT($B50),(VLOOKUP($B50,'Pavement Marking Items'!$A$7:$F$234,4,FALSE))," "))</f>
        <v xml:space="preserve"> </v>
      </c>
      <c r="E50" s="151" t="str">
        <f>IF(ISNUMBER($B50),(VLOOKUP($B50,'Pavement Marking Items'!$A$5:$F$229,3,FALSE)),IF(ISTEXT($B50),(VLOOKUP($B50,'Pavement Marking Items'!$A$7:$F$229,3,FALSE))," "))</f>
        <v xml:space="preserve"> </v>
      </c>
      <c r="F50" s="314"/>
    </row>
    <row r="51" spans="1:6" s="165" customFormat="1" ht="12.75" customHeight="1">
      <c r="A51" s="73">
        <v>26</v>
      </c>
      <c r="B51" s="73"/>
      <c r="C51" s="542" t="str">
        <f>IF(ISNUMBER($B51),(VLOOKUP($B51,'Pavement Marking Items'!$A$5:$F$229,2,FALSE)),IF(ISTEXT($B51),(VLOOKUP($B51,'Pavement Marking Items'!$A$7:$F$229,2,FALSE))," "))</f>
        <v xml:space="preserve"> </v>
      </c>
      <c r="D51" s="542" t="str">
        <f>IF(ISNUMBER($B51),(VLOOKUP($B51,'Pavement Marking Items'!$A$5:$F$234,4,FALSE)),IF(ISTEXT($B51),(VLOOKUP($B51,'Pavement Marking Items'!$A$7:$F$234,4,FALSE))," "))</f>
        <v xml:space="preserve"> </v>
      </c>
      <c r="E51" s="151" t="str">
        <f>IF(ISNUMBER($B51),(VLOOKUP($B51,'Pavement Marking Items'!$A$5:$F$229,3,FALSE)),IF(ISTEXT($B51),(VLOOKUP($B51,'Pavement Marking Items'!$A$7:$F$229,3,FALSE))," "))</f>
        <v xml:space="preserve"> </v>
      </c>
      <c r="F51" s="314"/>
    </row>
    <row r="52" spans="1:6" s="165" customFormat="1" ht="12.75" customHeight="1">
      <c r="A52" s="73">
        <v>27</v>
      </c>
      <c r="B52" s="73"/>
      <c r="C52" s="542" t="str">
        <f>IF(ISNUMBER($B52),(VLOOKUP($B52,'Pavement Marking Items'!$A$5:$F$229,2,FALSE)),IF(ISTEXT($B52),(VLOOKUP($B52,'Pavement Marking Items'!$A$7:$F$229,2,FALSE))," "))</f>
        <v xml:space="preserve"> </v>
      </c>
      <c r="D52" s="542" t="str">
        <f>IF(ISNUMBER($B52),(VLOOKUP($B52,'Pavement Marking Items'!$A$5:$F$234,4,FALSE)),IF(ISTEXT($B52),(VLOOKUP($B52,'Pavement Marking Items'!$A$7:$F$234,4,FALSE))," "))</f>
        <v xml:space="preserve"> </v>
      </c>
      <c r="E52" s="151" t="str">
        <f>IF(ISNUMBER($B52),(VLOOKUP($B52,'Pavement Marking Items'!$A$5:$F$229,3,FALSE)),IF(ISTEXT($B52),(VLOOKUP($B52,'Pavement Marking Items'!$A$7:$F$229,3,FALSE))," "))</f>
        <v xml:space="preserve"> </v>
      </c>
      <c r="F52" s="314"/>
    </row>
    <row r="53" spans="1:6" s="165" customFormat="1" ht="12.75" customHeight="1">
      <c r="A53" s="73">
        <v>28</v>
      </c>
      <c r="B53" s="73"/>
      <c r="C53" s="542" t="str">
        <f>IF(ISNUMBER($B53),(VLOOKUP($B53,'Pavement Marking Items'!$A$5:$F$229,2,FALSE)),IF(ISTEXT($B53),(VLOOKUP($B53,'Pavement Marking Items'!$A$7:$F$229,2,FALSE))," "))</f>
        <v xml:space="preserve"> </v>
      </c>
      <c r="D53" s="542" t="str">
        <f>IF(ISNUMBER($B53),(VLOOKUP($B53,'Pavement Marking Items'!$A$5:$F$234,4,FALSE)),IF(ISTEXT($B53),(VLOOKUP($B53,'Pavement Marking Items'!$A$7:$F$234,4,FALSE))," "))</f>
        <v xml:space="preserve"> </v>
      </c>
      <c r="E53" s="151" t="str">
        <f>IF(ISNUMBER($B53),(VLOOKUP($B53,'Pavement Marking Items'!$A$5:$F$229,3,FALSE)),IF(ISTEXT($B53),(VLOOKUP($B53,'Pavement Marking Items'!$A$7:$F$229,3,FALSE))," "))</f>
        <v xml:space="preserve"> </v>
      </c>
      <c r="F53" s="314"/>
    </row>
    <row r="54" spans="1:6" s="165" customFormat="1" ht="12.75" customHeight="1">
      <c r="A54" s="73">
        <v>29</v>
      </c>
      <c r="B54" s="73"/>
      <c r="C54" s="542" t="str">
        <f>IF(ISNUMBER($B54),(VLOOKUP($B54,'Pavement Marking Items'!$A$5:$F$229,2,FALSE)),IF(ISTEXT($B54),(VLOOKUP($B54,'Pavement Marking Items'!$A$7:$F$229,2,FALSE))," "))</f>
        <v xml:space="preserve"> </v>
      </c>
      <c r="D54" s="542" t="str">
        <f>IF(ISNUMBER($B54),(VLOOKUP($B54,'Pavement Marking Items'!$A$5:$F$234,4,FALSE)),IF(ISTEXT($B54),(VLOOKUP($B54,'Pavement Marking Items'!$A$7:$F$234,4,FALSE))," "))</f>
        <v xml:space="preserve"> </v>
      </c>
      <c r="E54" s="151" t="str">
        <f>IF(ISNUMBER($B54),(VLOOKUP($B54,'Pavement Marking Items'!$A$5:$F$229,3,FALSE)),IF(ISTEXT($B54),(VLOOKUP($B54,'Pavement Marking Items'!$A$7:$F$229,3,FALSE))," "))</f>
        <v xml:space="preserve"> </v>
      </c>
      <c r="F54" s="314"/>
    </row>
    <row r="55" spans="1:6" s="165" customFormat="1" ht="12.75" customHeight="1">
      <c r="A55" s="73">
        <v>30</v>
      </c>
      <c r="B55" s="73"/>
      <c r="C55" s="542" t="str">
        <f>IF(ISNUMBER($B55),(VLOOKUP($B55,'Pavement Marking Items'!$A$5:$F$229,2,FALSE)),IF(ISTEXT($B55),(VLOOKUP($B55,'Pavement Marking Items'!$A$7:$F$229,2,FALSE))," "))</f>
        <v xml:space="preserve"> </v>
      </c>
      <c r="D55" s="542" t="str">
        <f>IF(ISNUMBER($B55),(VLOOKUP($B55,'Pavement Marking Items'!$A$5:$F$234,4,FALSE)),IF(ISTEXT($B55),(VLOOKUP($B55,'Pavement Marking Items'!$A$7:$F$234,4,FALSE))," "))</f>
        <v xml:space="preserve"> </v>
      </c>
      <c r="E55" s="151" t="str">
        <f>IF(ISNUMBER($B55),(VLOOKUP($B55,'Pavement Marking Items'!$A$5:$F$229,3,FALSE)),IF(ISTEXT($B55),(VLOOKUP($B55,'Pavement Marking Items'!$A$7:$F$229,3,FALSE))," "))</f>
        <v xml:space="preserve"> </v>
      </c>
      <c r="F55" s="314"/>
    </row>
    <row r="56" spans="1:6" s="165" customFormat="1" ht="12.75" customHeight="1" thickBot="1">
      <c r="A56" s="76"/>
      <c r="B56" s="76"/>
      <c r="C56" s="93"/>
      <c r="D56" s="93"/>
      <c r="E56" s="151"/>
      <c r="F56" s="315"/>
    </row>
    <row r="57" spans="1:6" ht="12.75" customHeight="1" thickTop="1">
      <c r="A57" s="60"/>
      <c r="B57" s="58" t="s">
        <v>576</v>
      </c>
      <c r="D57" s="77"/>
      <c r="E57" s="77"/>
    </row>
    <row r="58" spans="1:6" ht="12.75" customHeight="1">
      <c r="A58" s="60"/>
      <c r="C58" s="60"/>
    </row>
    <row r="59" spans="1:6" ht="12.75" customHeight="1">
      <c r="A59" s="60"/>
    </row>
    <row r="60" spans="1:6" ht="12.75" customHeight="1">
      <c r="A60" s="60"/>
    </row>
    <row r="61" spans="1:6" ht="12.75" customHeight="1">
      <c r="A61" s="60"/>
      <c r="E61" s="60"/>
    </row>
    <row r="62" spans="1:6" ht="12.75" customHeight="1"/>
    <row r="63" spans="1:6" ht="12.75" customHeight="1"/>
    <row r="64" spans="1:6" ht="12.75" customHeight="1"/>
    <row r="65" ht="12.75" customHeight="1"/>
  </sheetData>
  <mergeCells count="3">
    <mergeCell ref="A11:F11"/>
    <mergeCell ref="A7:F7"/>
    <mergeCell ref="A9:F9"/>
  </mergeCells>
  <phoneticPr fontId="0" type="noConversion"/>
  <hyperlinks>
    <hyperlink ref="G1" location="'Pavement Marking Items'!A5" display="Pavement Marking Items" xr:uid="{00000000-0004-0000-0C00-000000000000}"/>
  </hyperlinks>
  <pageMargins left="0.75" right="0.75" top="1" bottom="1" header="0.5" footer="0.5"/>
  <pageSetup scale="89" orientation="landscape" r:id="rId1"/>
  <headerFooter alignWithMargins="0"/>
  <rowBreaks count="1" manualBreakCount="1">
    <brk id="2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0"/>
  <sheetViews>
    <sheetView zoomScale="130" zoomScaleNormal="130" workbookViewId="0">
      <pane ySplit="1" topLeftCell="A2" activePane="bottomLeft" state="frozen"/>
      <selection pane="bottomLeft"/>
    </sheetView>
  </sheetViews>
  <sheetFormatPr defaultColWidth="9.140625" defaultRowHeight="15"/>
  <cols>
    <col min="1" max="1" width="9.140625" style="305"/>
    <col min="2" max="2" width="13.42578125" style="535" customWidth="1"/>
    <col min="3" max="3" width="99.28515625" style="305" bestFit="1" customWidth="1"/>
    <col min="4" max="4" width="8.28515625" style="305" bestFit="1" customWidth="1"/>
    <col min="5" max="6" width="9.140625" style="305"/>
    <col min="7" max="7" width="54.28515625" style="305" bestFit="1" customWidth="1"/>
    <col min="8" max="13" width="9.140625" style="305"/>
    <col min="14" max="14" width="33.28515625" style="305" bestFit="1" customWidth="1"/>
    <col min="15" max="16384" width="9.140625" style="305"/>
  </cols>
  <sheetData>
    <row r="1" spans="1:5">
      <c r="A1" s="303" t="s">
        <v>10</v>
      </c>
      <c r="B1" s="531" t="s">
        <v>210</v>
      </c>
      <c r="C1" s="304" t="s">
        <v>608</v>
      </c>
      <c r="D1" s="303" t="s">
        <v>9</v>
      </c>
      <c r="E1" s="383" t="s">
        <v>4664</v>
      </c>
    </row>
    <row r="2" spans="1:5" ht="36" customHeight="1">
      <c r="A2" s="940" t="s">
        <v>5228</v>
      </c>
      <c r="B2" s="941"/>
      <c r="C2" s="941"/>
      <c r="D2" s="942"/>
    </row>
    <row r="3" spans="1:5">
      <c r="A3" s="306"/>
      <c r="B3" s="532"/>
      <c r="C3" s="307" t="s">
        <v>4611</v>
      </c>
      <c r="D3" s="308"/>
    </row>
    <row r="4" spans="1:5">
      <c r="A4" s="309"/>
      <c r="B4" s="533"/>
      <c r="C4" s="310" t="s">
        <v>4612</v>
      </c>
      <c r="D4" s="311"/>
    </row>
    <row r="5" spans="1:5">
      <c r="A5" s="312">
        <v>5</v>
      </c>
      <c r="B5" s="534">
        <v>760001</v>
      </c>
      <c r="C5" s="312" t="s">
        <v>4613</v>
      </c>
      <c r="D5" s="312" t="s">
        <v>706</v>
      </c>
    </row>
    <row r="6" spans="1:5">
      <c r="A6" s="312">
        <v>10</v>
      </c>
      <c r="B6" s="534">
        <v>760002</v>
      </c>
      <c r="C6" s="389" t="s">
        <v>4669</v>
      </c>
      <c r="D6" s="312" t="s">
        <v>706</v>
      </c>
    </row>
    <row r="7" spans="1:5" s="390" customFormat="1">
      <c r="A7" s="312">
        <v>15</v>
      </c>
      <c r="B7" s="534">
        <v>760003</v>
      </c>
      <c r="C7" s="312" t="s">
        <v>4614</v>
      </c>
      <c r="D7" s="312" t="s">
        <v>706</v>
      </c>
    </row>
    <row r="8" spans="1:5" s="390" customFormat="1">
      <c r="A8" s="312">
        <v>20</v>
      </c>
      <c r="B8" s="534">
        <v>760004</v>
      </c>
      <c r="C8" s="560" t="s">
        <v>4801</v>
      </c>
      <c r="D8" s="312" t="s">
        <v>706</v>
      </c>
    </row>
    <row r="9" spans="1:5">
      <c r="A9" s="312">
        <v>25</v>
      </c>
      <c r="B9" s="534">
        <v>760005</v>
      </c>
      <c r="C9" s="312" t="s">
        <v>4615</v>
      </c>
      <c r="D9" s="312" t="s">
        <v>706</v>
      </c>
    </row>
    <row r="10" spans="1:5" s="390" customFormat="1">
      <c r="A10" s="312">
        <v>30</v>
      </c>
      <c r="B10" s="534">
        <v>760006</v>
      </c>
      <c r="C10" s="389" t="s">
        <v>4670</v>
      </c>
      <c r="D10" s="312" t="s">
        <v>706</v>
      </c>
    </row>
    <row r="11" spans="1:5" s="390" customFormat="1">
      <c r="A11" s="312">
        <v>35</v>
      </c>
      <c r="B11" s="534">
        <v>760007</v>
      </c>
      <c r="C11" s="312" t="s">
        <v>4616</v>
      </c>
      <c r="D11" s="312" t="s">
        <v>706</v>
      </c>
    </row>
    <row r="12" spans="1:5">
      <c r="A12" s="312">
        <v>40</v>
      </c>
      <c r="B12" s="534">
        <v>760008</v>
      </c>
      <c r="C12" s="560" t="s">
        <v>4671</v>
      </c>
      <c r="D12" s="312" t="s">
        <v>706</v>
      </c>
    </row>
    <row r="13" spans="1:5" s="390" customFormat="1">
      <c r="A13" s="312">
        <v>45</v>
      </c>
      <c r="B13" s="534">
        <v>760009</v>
      </c>
      <c r="C13" s="312" t="s">
        <v>4617</v>
      </c>
      <c r="D13" s="312" t="s">
        <v>706</v>
      </c>
    </row>
    <row r="14" spans="1:5">
      <c r="A14" s="309"/>
      <c r="B14" s="533"/>
      <c r="C14" s="310" t="s">
        <v>541</v>
      </c>
      <c r="D14" s="311"/>
    </row>
    <row r="15" spans="1:5">
      <c r="A15" s="312">
        <v>50</v>
      </c>
      <c r="B15" s="534">
        <v>817001</v>
      </c>
      <c r="C15" s="389" t="s">
        <v>5097</v>
      </c>
      <c r="D15" s="312" t="s">
        <v>711</v>
      </c>
    </row>
    <row r="16" spans="1:5">
      <c r="A16" s="312">
        <v>55</v>
      </c>
      <c r="B16" s="534">
        <v>817002</v>
      </c>
      <c r="C16" s="389" t="s">
        <v>5098</v>
      </c>
      <c r="D16" s="312" t="s">
        <v>711</v>
      </c>
    </row>
    <row r="17" spans="1:4">
      <c r="A17" s="312">
        <v>60</v>
      </c>
      <c r="B17" s="534">
        <v>817003</v>
      </c>
      <c r="C17" s="389" t="s">
        <v>5089</v>
      </c>
      <c r="D17" s="312" t="s">
        <v>706</v>
      </c>
    </row>
    <row r="18" spans="1:4">
      <c r="A18" s="312">
        <v>65</v>
      </c>
      <c r="B18" s="534">
        <v>817004</v>
      </c>
      <c r="C18" s="812" t="s">
        <v>5099</v>
      </c>
      <c r="D18" s="312" t="s">
        <v>711</v>
      </c>
    </row>
    <row r="19" spans="1:4">
      <c r="A19" s="312">
        <v>70</v>
      </c>
      <c r="B19" s="534">
        <v>817005</v>
      </c>
      <c r="C19" s="389" t="s">
        <v>5091</v>
      </c>
      <c r="D19" s="312" t="s">
        <v>706</v>
      </c>
    </row>
    <row r="20" spans="1:4">
      <c r="A20" s="312">
        <v>75</v>
      </c>
      <c r="B20" s="534">
        <v>817006</v>
      </c>
      <c r="C20" s="811" t="s">
        <v>5090</v>
      </c>
      <c r="D20" s="312" t="s">
        <v>706</v>
      </c>
    </row>
    <row r="21" spans="1:4">
      <c r="A21" s="312">
        <v>80</v>
      </c>
      <c r="B21" s="534">
        <v>817007</v>
      </c>
      <c r="C21" s="389" t="s">
        <v>5100</v>
      </c>
      <c r="D21" s="312" t="s">
        <v>706</v>
      </c>
    </row>
    <row r="22" spans="1:4">
      <c r="A22" s="312">
        <v>85</v>
      </c>
      <c r="B22" s="534">
        <v>817008</v>
      </c>
      <c r="C22" s="389" t="s">
        <v>5101</v>
      </c>
      <c r="D22" s="312" t="s">
        <v>706</v>
      </c>
    </row>
    <row r="23" spans="1:4">
      <c r="A23" s="312">
        <v>90</v>
      </c>
      <c r="B23" s="534">
        <v>817009</v>
      </c>
      <c r="C23" s="389" t="s">
        <v>5092</v>
      </c>
      <c r="D23" s="312" t="s">
        <v>706</v>
      </c>
    </row>
    <row r="24" spans="1:4">
      <c r="A24" s="312">
        <v>95</v>
      </c>
      <c r="B24" s="534">
        <v>817010</v>
      </c>
      <c r="C24" s="389" t="s">
        <v>5093</v>
      </c>
      <c r="D24" s="312" t="s">
        <v>711</v>
      </c>
    </row>
    <row r="25" spans="1:4">
      <c r="A25" s="312">
        <v>100</v>
      </c>
      <c r="B25" s="534">
        <v>817012</v>
      </c>
      <c r="C25" s="389" t="s">
        <v>5218</v>
      </c>
      <c r="D25" s="312" t="s">
        <v>711</v>
      </c>
    </row>
    <row r="26" spans="1:4">
      <c r="A26" s="312">
        <v>105</v>
      </c>
      <c r="B26" s="534">
        <v>817013</v>
      </c>
      <c r="C26" s="389" t="s">
        <v>5220</v>
      </c>
      <c r="D26" s="312" t="s">
        <v>706</v>
      </c>
    </row>
    <row r="27" spans="1:4">
      <c r="A27" s="312">
        <v>110</v>
      </c>
      <c r="B27" s="534">
        <v>817014</v>
      </c>
      <c r="C27" s="389" t="s">
        <v>5219</v>
      </c>
      <c r="D27" s="312" t="s">
        <v>706</v>
      </c>
    </row>
    <row r="28" spans="1:4">
      <c r="A28" s="312">
        <v>115</v>
      </c>
      <c r="B28" s="534">
        <v>817015</v>
      </c>
      <c r="C28" s="389" t="s">
        <v>5215</v>
      </c>
      <c r="D28" s="312" t="s">
        <v>417</v>
      </c>
    </row>
    <row r="29" spans="1:4">
      <c r="A29" s="312">
        <v>120</v>
      </c>
      <c r="B29" s="534">
        <v>817016</v>
      </c>
      <c r="C29" s="389" t="s">
        <v>5216</v>
      </c>
      <c r="D29" s="312" t="s">
        <v>417</v>
      </c>
    </row>
    <row r="30" spans="1:4">
      <c r="A30" s="312">
        <v>125</v>
      </c>
      <c r="B30" s="534">
        <v>817017</v>
      </c>
      <c r="C30" s="389" t="s">
        <v>5217</v>
      </c>
      <c r="D30" s="312" t="s">
        <v>417</v>
      </c>
    </row>
    <row r="31" spans="1:4">
      <c r="A31" s="312">
        <v>130</v>
      </c>
      <c r="B31" s="534">
        <v>817018</v>
      </c>
      <c r="C31" s="389" t="s">
        <v>5102</v>
      </c>
      <c r="D31" s="312" t="s">
        <v>706</v>
      </c>
    </row>
    <row r="32" spans="1:4">
      <c r="A32" s="312">
        <v>135</v>
      </c>
      <c r="B32" s="534">
        <v>817019</v>
      </c>
      <c r="C32" s="389" t="s">
        <v>5103</v>
      </c>
      <c r="D32" s="312" t="s">
        <v>706</v>
      </c>
    </row>
    <row r="33" spans="1:4">
      <c r="A33" s="312">
        <v>140</v>
      </c>
      <c r="B33" s="534">
        <v>817020</v>
      </c>
      <c r="C33" s="389" t="s">
        <v>5104</v>
      </c>
      <c r="D33" s="312" t="s">
        <v>706</v>
      </c>
    </row>
    <row r="34" spans="1:4">
      <c r="A34" s="312">
        <v>145</v>
      </c>
      <c r="B34" s="534">
        <v>817021</v>
      </c>
      <c r="C34" s="389" t="s">
        <v>5105</v>
      </c>
      <c r="D34" s="312" t="s">
        <v>706</v>
      </c>
    </row>
    <row r="35" spans="1:4">
      <c r="A35" s="312">
        <v>150</v>
      </c>
      <c r="B35" s="534">
        <v>817022</v>
      </c>
      <c r="C35" s="389" t="s">
        <v>5095</v>
      </c>
      <c r="D35" s="312" t="s">
        <v>706</v>
      </c>
    </row>
    <row r="36" spans="1:4">
      <c r="A36" s="312">
        <v>155</v>
      </c>
      <c r="B36" s="534">
        <v>817023</v>
      </c>
      <c r="C36" s="389" t="s">
        <v>5096</v>
      </c>
      <c r="D36" s="312" t="s">
        <v>706</v>
      </c>
    </row>
    <row r="37" spans="1:4">
      <c r="A37" s="312">
        <v>160</v>
      </c>
      <c r="B37" s="534">
        <v>817024</v>
      </c>
      <c r="C37" s="389" t="s">
        <v>5106</v>
      </c>
      <c r="D37" s="312" t="s">
        <v>706</v>
      </c>
    </row>
    <row r="38" spans="1:4">
      <c r="A38" s="312">
        <v>165</v>
      </c>
      <c r="B38" s="534">
        <v>817025</v>
      </c>
      <c r="C38" s="389" t="s">
        <v>5107</v>
      </c>
      <c r="D38" s="312" t="s">
        <v>706</v>
      </c>
    </row>
    <row r="39" spans="1:4">
      <c r="A39" s="312">
        <v>170</v>
      </c>
      <c r="B39" s="534">
        <v>817026</v>
      </c>
      <c r="C39" s="389" t="s">
        <v>5108</v>
      </c>
      <c r="D39" s="312" t="s">
        <v>706</v>
      </c>
    </row>
    <row r="40" spans="1:4">
      <c r="A40" s="312">
        <v>175</v>
      </c>
      <c r="B40" s="534">
        <v>817027</v>
      </c>
      <c r="C40" s="389" t="s">
        <v>5109</v>
      </c>
      <c r="D40" s="312" t="s">
        <v>417</v>
      </c>
    </row>
    <row r="41" spans="1:4">
      <c r="A41" s="312">
        <v>180</v>
      </c>
      <c r="B41" s="534">
        <v>817028</v>
      </c>
      <c r="C41" s="389" t="s">
        <v>5110</v>
      </c>
      <c r="D41" s="312" t="s">
        <v>417</v>
      </c>
    </row>
    <row r="42" spans="1:4">
      <c r="A42" s="312">
        <v>185</v>
      </c>
      <c r="B42" s="534">
        <v>817029</v>
      </c>
      <c r="C42" s="389" t="s">
        <v>5111</v>
      </c>
      <c r="D42" s="312" t="s">
        <v>417</v>
      </c>
    </row>
    <row r="43" spans="1:4">
      <c r="A43" s="312">
        <v>190</v>
      </c>
      <c r="B43" s="534">
        <v>817030</v>
      </c>
      <c r="C43" s="389" t="s">
        <v>5112</v>
      </c>
      <c r="D43" s="312" t="s">
        <v>417</v>
      </c>
    </row>
    <row r="44" spans="1:4">
      <c r="A44" s="312">
        <v>195</v>
      </c>
      <c r="B44" s="534">
        <v>817031</v>
      </c>
      <c r="C44" s="389" t="s">
        <v>5094</v>
      </c>
      <c r="D44" s="312" t="s">
        <v>711</v>
      </c>
    </row>
    <row r="45" spans="1:4">
      <c r="A45" s="312">
        <v>200</v>
      </c>
      <c r="B45" s="534">
        <v>817032</v>
      </c>
      <c r="C45" s="389" t="s">
        <v>5113</v>
      </c>
      <c r="D45" s="312" t="s">
        <v>711</v>
      </c>
    </row>
    <row r="46" spans="1:4">
      <c r="A46" s="312">
        <v>205</v>
      </c>
      <c r="B46" s="534">
        <v>817033</v>
      </c>
      <c r="C46" s="389" t="s">
        <v>5114</v>
      </c>
      <c r="D46" s="312" t="s">
        <v>706</v>
      </c>
    </row>
    <row r="47" spans="1:4">
      <c r="A47" s="312">
        <v>210</v>
      </c>
      <c r="B47" s="534">
        <v>817034</v>
      </c>
      <c r="C47" s="389" t="s">
        <v>5115</v>
      </c>
      <c r="D47" s="312" t="s">
        <v>706</v>
      </c>
    </row>
    <row r="48" spans="1:4">
      <c r="A48" s="312">
        <v>215</v>
      </c>
      <c r="B48" s="534">
        <v>817035</v>
      </c>
      <c r="C48" s="389" t="s">
        <v>5116</v>
      </c>
      <c r="D48" s="312" t="s">
        <v>706</v>
      </c>
    </row>
    <row r="49" spans="1:4">
      <c r="A49" s="312">
        <v>220</v>
      </c>
      <c r="B49" s="534">
        <v>817036</v>
      </c>
      <c r="C49" s="389" t="s">
        <v>5117</v>
      </c>
      <c r="D49" s="312" t="s">
        <v>706</v>
      </c>
    </row>
    <row r="50" spans="1:4">
      <c r="A50" s="312">
        <v>225</v>
      </c>
      <c r="B50" s="534">
        <v>817037</v>
      </c>
      <c r="C50" s="389" t="s">
        <v>5118</v>
      </c>
      <c r="D50" s="312" t="s">
        <v>706</v>
      </c>
    </row>
    <row r="51" spans="1:4">
      <c r="A51" s="312">
        <v>230</v>
      </c>
      <c r="B51" s="534">
        <v>817038</v>
      </c>
      <c r="C51" s="389" t="s">
        <v>5119</v>
      </c>
      <c r="D51" s="312" t="s">
        <v>706</v>
      </c>
    </row>
    <row r="52" spans="1:4">
      <c r="A52" s="312">
        <v>235</v>
      </c>
      <c r="B52" s="534">
        <v>817040</v>
      </c>
      <c r="C52" s="389" t="s">
        <v>5119</v>
      </c>
      <c r="D52" s="312" t="s">
        <v>706</v>
      </c>
    </row>
    <row r="53" spans="1:4">
      <c r="A53" s="312">
        <v>240</v>
      </c>
      <c r="B53" s="534">
        <v>817041</v>
      </c>
      <c r="C53" s="389" t="s">
        <v>5120</v>
      </c>
      <c r="D53" s="312" t="s">
        <v>706</v>
      </c>
    </row>
    <row r="54" spans="1:4">
      <c r="A54" s="312">
        <v>245</v>
      </c>
      <c r="B54" s="534">
        <v>817042</v>
      </c>
      <c r="C54" s="389" t="s">
        <v>5121</v>
      </c>
      <c r="D54" s="312" t="s">
        <v>706</v>
      </c>
    </row>
    <row r="55" spans="1:4">
      <c r="A55" s="312">
        <v>250</v>
      </c>
      <c r="B55" s="534">
        <v>817043</v>
      </c>
      <c r="C55" s="389" t="s">
        <v>5122</v>
      </c>
      <c r="D55" s="312" t="s">
        <v>706</v>
      </c>
    </row>
    <row r="56" spans="1:4">
      <c r="A56" s="312">
        <v>255</v>
      </c>
      <c r="B56" s="534">
        <v>817044</v>
      </c>
      <c r="C56" s="389" t="s">
        <v>5123</v>
      </c>
      <c r="D56" s="312" t="s">
        <v>706</v>
      </c>
    </row>
    <row r="57" spans="1:4">
      <c r="A57" s="312">
        <v>260</v>
      </c>
      <c r="B57" s="534">
        <v>817045</v>
      </c>
      <c r="C57" s="389" t="s">
        <v>5124</v>
      </c>
      <c r="D57" s="312" t="s">
        <v>706</v>
      </c>
    </row>
    <row r="58" spans="1:4">
      <c r="A58" s="312">
        <v>265</v>
      </c>
      <c r="B58" s="534">
        <v>817046</v>
      </c>
      <c r="C58" s="389" t="s">
        <v>5125</v>
      </c>
      <c r="D58" s="312" t="s">
        <v>706</v>
      </c>
    </row>
    <row r="59" spans="1:4">
      <c r="A59" s="312">
        <v>270</v>
      </c>
      <c r="B59" s="534">
        <v>817047</v>
      </c>
      <c r="C59" s="389" t="s">
        <v>5126</v>
      </c>
      <c r="D59" s="312" t="s">
        <v>706</v>
      </c>
    </row>
    <row r="60" spans="1:4">
      <c r="A60" s="312">
        <v>275</v>
      </c>
      <c r="B60" s="534">
        <v>817048</v>
      </c>
      <c r="C60" s="389" t="s">
        <v>5127</v>
      </c>
      <c r="D60" s="312" t="s">
        <v>706</v>
      </c>
    </row>
    <row r="61" spans="1:4">
      <c r="A61" s="312">
        <v>280</v>
      </c>
      <c r="B61" s="534">
        <v>817049</v>
      </c>
      <c r="C61" s="389" t="s">
        <v>5128</v>
      </c>
      <c r="D61" s="312" t="s">
        <v>706</v>
      </c>
    </row>
    <row r="62" spans="1:4">
      <c r="A62" s="312">
        <v>285</v>
      </c>
      <c r="B62" s="534">
        <v>817500</v>
      </c>
      <c r="C62" s="389" t="s">
        <v>5129</v>
      </c>
      <c r="D62" s="312" t="s">
        <v>711</v>
      </c>
    </row>
    <row r="63" spans="1:4">
      <c r="A63" s="312">
        <v>290</v>
      </c>
      <c r="B63" s="534">
        <v>817501</v>
      </c>
      <c r="C63" s="389" t="s">
        <v>5130</v>
      </c>
      <c r="D63" s="312" t="s">
        <v>706</v>
      </c>
    </row>
    <row r="64" spans="1:4">
      <c r="A64" s="312">
        <v>295</v>
      </c>
      <c r="B64" s="534">
        <v>817502</v>
      </c>
      <c r="C64" s="389" t="s">
        <v>5131</v>
      </c>
      <c r="D64" s="312" t="s">
        <v>706</v>
      </c>
    </row>
    <row r="65" spans="1:4">
      <c r="A65" s="312">
        <v>300</v>
      </c>
      <c r="B65" s="534">
        <v>817503</v>
      </c>
      <c r="C65" s="389" t="s">
        <v>5132</v>
      </c>
      <c r="D65" s="312" t="s">
        <v>706</v>
      </c>
    </row>
    <row r="66" spans="1:4">
      <c r="A66" s="312">
        <v>305</v>
      </c>
      <c r="B66" s="534">
        <v>817504</v>
      </c>
      <c r="C66" s="389" t="s">
        <v>5133</v>
      </c>
      <c r="D66" s="312" t="s">
        <v>706</v>
      </c>
    </row>
    <row r="67" spans="1:4">
      <c r="A67" s="312">
        <v>310</v>
      </c>
      <c r="B67" s="534">
        <v>817505</v>
      </c>
      <c r="C67" s="389" t="s">
        <v>5134</v>
      </c>
      <c r="D67" s="312" t="s">
        <v>706</v>
      </c>
    </row>
    <row r="68" spans="1:4">
      <c r="A68" s="312">
        <v>315</v>
      </c>
      <c r="B68" s="534">
        <v>817506</v>
      </c>
      <c r="C68" s="389" t="s">
        <v>5135</v>
      </c>
      <c r="D68" s="312" t="s">
        <v>706</v>
      </c>
    </row>
    <row r="69" spans="1:4">
      <c r="A69" s="312">
        <v>320</v>
      </c>
      <c r="B69" s="534">
        <v>817507</v>
      </c>
      <c r="C69" s="389" t="s">
        <v>5136</v>
      </c>
      <c r="D69" s="312" t="s">
        <v>706</v>
      </c>
    </row>
    <row r="70" spans="1:4">
      <c r="A70" s="312">
        <v>325</v>
      </c>
      <c r="B70" s="534">
        <v>817509</v>
      </c>
      <c r="C70" s="389" t="s">
        <v>5137</v>
      </c>
      <c r="D70" s="312" t="s">
        <v>706</v>
      </c>
    </row>
    <row r="71" spans="1:4">
      <c r="A71" s="312">
        <v>330</v>
      </c>
      <c r="B71" s="534">
        <v>817510</v>
      </c>
      <c r="C71" s="389" t="s">
        <v>5138</v>
      </c>
      <c r="D71" s="312" t="s">
        <v>706</v>
      </c>
    </row>
    <row r="72" spans="1:4">
      <c r="A72" s="312">
        <v>335</v>
      </c>
      <c r="B72" s="534">
        <v>817511</v>
      </c>
      <c r="C72" s="389" t="s">
        <v>5139</v>
      </c>
      <c r="D72" s="312" t="s">
        <v>706</v>
      </c>
    </row>
    <row r="73" spans="1:4">
      <c r="A73" s="312">
        <v>340</v>
      </c>
      <c r="B73" s="534">
        <v>817512</v>
      </c>
      <c r="C73" s="389" t="s">
        <v>5140</v>
      </c>
      <c r="D73" s="312" t="s">
        <v>706</v>
      </c>
    </row>
    <row r="74" spans="1:4">
      <c r="A74" s="312">
        <v>345</v>
      </c>
      <c r="B74" s="534">
        <v>817513</v>
      </c>
      <c r="C74" s="389" t="s">
        <v>5141</v>
      </c>
      <c r="D74" s="312" t="s">
        <v>706</v>
      </c>
    </row>
    <row r="75" spans="1:4">
      <c r="A75" s="312">
        <v>350</v>
      </c>
      <c r="B75" s="534">
        <v>817514</v>
      </c>
      <c r="C75" s="389" t="s">
        <v>5142</v>
      </c>
      <c r="D75" s="312" t="s">
        <v>706</v>
      </c>
    </row>
    <row r="76" spans="1:4">
      <c r="A76" s="312">
        <v>355</v>
      </c>
      <c r="B76" s="534">
        <v>817515</v>
      </c>
      <c r="C76" s="389" t="s">
        <v>5143</v>
      </c>
      <c r="D76" s="312" t="s">
        <v>706</v>
      </c>
    </row>
    <row r="77" spans="1:4">
      <c r="A77" s="312">
        <v>360</v>
      </c>
      <c r="B77" s="534">
        <v>817516</v>
      </c>
      <c r="C77" s="389" t="s">
        <v>5144</v>
      </c>
      <c r="D77" s="312" t="s">
        <v>706</v>
      </c>
    </row>
    <row r="78" spans="1:4">
      <c r="A78" s="312">
        <v>365</v>
      </c>
      <c r="B78" s="534">
        <v>817517</v>
      </c>
      <c r="C78" s="389" t="s">
        <v>5145</v>
      </c>
      <c r="D78" s="312" t="s">
        <v>706</v>
      </c>
    </row>
    <row r="79" spans="1:4">
      <c r="A79" s="312">
        <v>370</v>
      </c>
      <c r="B79" s="534">
        <v>817518</v>
      </c>
      <c r="C79" s="389" t="s">
        <v>5146</v>
      </c>
      <c r="D79" s="312" t="s">
        <v>706</v>
      </c>
    </row>
    <row r="80" spans="1:4">
      <c r="A80" s="312">
        <v>375</v>
      </c>
      <c r="B80" s="534">
        <v>817519</v>
      </c>
      <c r="C80" s="389" t="s">
        <v>5147</v>
      </c>
      <c r="D80" s="312" t="s">
        <v>706</v>
      </c>
    </row>
    <row r="81" spans="1:4">
      <c r="A81" s="312">
        <v>380</v>
      </c>
      <c r="B81" s="534">
        <v>817520</v>
      </c>
      <c r="C81" s="389" t="s">
        <v>5148</v>
      </c>
      <c r="D81" s="312" t="s">
        <v>706</v>
      </c>
    </row>
    <row r="82" spans="1:4">
      <c r="A82" s="312">
        <v>385</v>
      </c>
      <c r="B82" s="534">
        <v>817521</v>
      </c>
      <c r="C82" s="389" t="s">
        <v>5149</v>
      </c>
      <c r="D82" s="312" t="s">
        <v>706</v>
      </c>
    </row>
    <row r="83" spans="1:4">
      <c r="A83" s="312">
        <v>390</v>
      </c>
      <c r="B83" s="534">
        <v>817522</v>
      </c>
      <c r="C83" s="389" t="s">
        <v>5150</v>
      </c>
      <c r="D83" s="312" t="s">
        <v>706</v>
      </c>
    </row>
    <row r="84" spans="1:4">
      <c r="A84" s="312">
        <v>395</v>
      </c>
      <c r="B84" s="534">
        <v>817523</v>
      </c>
      <c r="C84" s="389" t="s">
        <v>5151</v>
      </c>
      <c r="D84" s="312" t="s">
        <v>706</v>
      </c>
    </row>
    <row r="85" spans="1:4">
      <c r="A85" s="312">
        <v>400</v>
      </c>
      <c r="B85" s="534">
        <v>817524</v>
      </c>
      <c r="C85" s="389" t="s">
        <v>5152</v>
      </c>
      <c r="D85" s="312" t="s">
        <v>706</v>
      </c>
    </row>
    <row r="86" spans="1:4">
      <c r="A86" s="312">
        <v>405</v>
      </c>
      <c r="B86" s="534">
        <v>817525</v>
      </c>
      <c r="C86" s="389" t="s">
        <v>5153</v>
      </c>
      <c r="D86" s="312" t="s">
        <v>706</v>
      </c>
    </row>
    <row r="87" spans="1:4">
      <c r="A87" s="312">
        <v>410</v>
      </c>
      <c r="B87" s="534">
        <v>817526</v>
      </c>
      <c r="C87" s="389" t="s">
        <v>5154</v>
      </c>
      <c r="D87" s="312" t="s">
        <v>706</v>
      </c>
    </row>
    <row r="88" spans="1:4">
      <c r="A88" s="312">
        <v>415</v>
      </c>
      <c r="B88" s="534">
        <v>817527</v>
      </c>
      <c r="C88" s="389" t="s">
        <v>5155</v>
      </c>
      <c r="D88" s="312" t="s">
        <v>706</v>
      </c>
    </row>
    <row r="89" spans="1:4">
      <c r="A89" s="312">
        <v>420</v>
      </c>
      <c r="B89" s="534">
        <v>817528</v>
      </c>
      <c r="C89" s="389" t="s">
        <v>5156</v>
      </c>
      <c r="D89" s="312" t="s">
        <v>706</v>
      </c>
    </row>
    <row r="90" spans="1:4">
      <c r="A90" s="312">
        <v>425</v>
      </c>
      <c r="B90" s="534">
        <v>817529</v>
      </c>
      <c r="C90" s="389" t="s">
        <v>5157</v>
      </c>
      <c r="D90" s="312" t="s">
        <v>706</v>
      </c>
    </row>
    <row r="91" spans="1:4">
      <c r="A91" s="312">
        <v>430</v>
      </c>
      <c r="B91" s="534">
        <v>817530</v>
      </c>
      <c r="C91" s="389" t="s">
        <v>5158</v>
      </c>
      <c r="D91" s="312" t="s">
        <v>706</v>
      </c>
    </row>
    <row r="92" spans="1:4">
      <c r="A92" s="312">
        <v>435</v>
      </c>
      <c r="B92" s="534">
        <v>817531</v>
      </c>
      <c r="C92" s="389" t="s">
        <v>5159</v>
      </c>
      <c r="D92" s="312" t="s">
        <v>706</v>
      </c>
    </row>
    <row r="93" spans="1:4">
      <c r="A93" s="312">
        <v>440</v>
      </c>
      <c r="B93" s="534">
        <v>817532</v>
      </c>
      <c r="C93" s="389" t="s">
        <v>5160</v>
      </c>
      <c r="D93" s="312" t="s">
        <v>706</v>
      </c>
    </row>
    <row r="94" spans="1:4">
      <c r="A94" s="312">
        <v>445</v>
      </c>
      <c r="B94" s="534">
        <v>817533</v>
      </c>
      <c r="C94" s="389" t="s">
        <v>5161</v>
      </c>
      <c r="D94" s="312" t="s">
        <v>706</v>
      </c>
    </row>
    <row r="95" spans="1:4">
      <c r="A95" s="312">
        <v>450</v>
      </c>
      <c r="B95" s="534">
        <v>817534</v>
      </c>
      <c r="C95" s="389" t="s">
        <v>5162</v>
      </c>
      <c r="D95" s="312" t="s">
        <v>706</v>
      </c>
    </row>
    <row r="96" spans="1:4">
      <c r="A96" s="312">
        <v>455</v>
      </c>
      <c r="B96" s="534">
        <v>817535</v>
      </c>
      <c r="C96" s="389" t="s">
        <v>5163</v>
      </c>
      <c r="D96" s="312" t="s">
        <v>706</v>
      </c>
    </row>
    <row r="97" spans="1:4">
      <c r="A97" s="312">
        <v>460</v>
      </c>
      <c r="B97" s="534">
        <v>817536</v>
      </c>
      <c r="C97" s="389" t="s">
        <v>5164</v>
      </c>
      <c r="D97" s="312" t="s">
        <v>706</v>
      </c>
    </row>
    <row r="98" spans="1:4">
      <c r="A98" s="312">
        <v>465</v>
      </c>
      <c r="B98" s="534">
        <v>817537</v>
      </c>
      <c r="C98" s="389" t="s">
        <v>5165</v>
      </c>
      <c r="D98" s="312" t="s">
        <v>706</v>
      </c>
    </row>
    <row r="99" spans="1:4">
      <c r="A99" s="312">
        <v>470</v>
      </c>
      <c r="B99" s="534">
        <v>817538</v>
      </c>
      <c r="C99" s="389" t="s">
        <v>5166</v>
      </c>
      <c r="D99" s="312" t="s">
        <v>706</v>
      </c>
    </row>
    <row r="100" spans="1:4">
      <c r="A100" s="312">
        <v>475</v>
      </c>
      <c r="B100" s="534">
        <v>817539</v>
      </c>
      <c r="C100" s="389" t="s">
        <v>5167</v>
      </c>
      <c r="D100" s="312" t="s">
        <v>706</v>
      </c>
    </row>
    <row r="101" spans="1:4">
      <c r="A101" s="312">
        <v>480</v>
      </c>
      <c r="B101" s="534">
        <v>817540</v>
      </c>
      <c r="C101" s="389" t="s">
        <v>5168</v>
      </c>
      <c r="D101" s="312" t="s">
        <v>706</v>
      </c>
    </row>
    <row r="102" spans="1:4">
      <c r="A102" s="312">
        <v>485</v>
      </c>
      <c r="B102" s="534">
        <v>817541</v>
      </c>
      <c r="C102" s="389" t="s">
        <v>5169</v>
      </c>
      <c r="D102" s="312" t="s">
        <v>706</v>
      </c>
    </row>
    <row r="103" spans="1:4">
      <c r="A103" s="312">
        <v>490</v>
      </c>
      <c r="B103" s="534">
        <v>817542</v>
      </c>
      <c r="C103" s="389" t="s">
        <v>5170</v>
      </c>
      <c r="D103" s="312" t="s">
        <v>706</v>
      </c>
    </row>
    <row r="104" spans="1:4">
      <c r="A104" s="312">
        <v>495</v>
      </c>
      <c r="B104" s="534">
        <v>817543</v>
      </c>
      <c r="C104" s="389" t="s">
        <v>5171</v>
      </c>
      <c r="D104" s="312" t="s">
        <v>706</v>
      </c>
    </row>
    <row r="105" spans="1:4">
      <c r="A105" s="312">
        <v>500</v>
      </c>
      <c r="B105" s="534">
        <v>817544</v>
      </c>
      <c r="C105" s="389" t="s">
        <v>5172</v>
      </c>
      <c r="D105" s="312" t="s">
        <v>706</v>
      </c>
    </row>
    <row r="106" spans="1:4">
      <c r="A106" s="312">
        <v>505</v>
      </c>
      <c r="B106" s="534">
        <v>817545</v>
      </c>
      <c r="C106" s="389" t="s">
        <v>5173</v>
      </c>
      <c r="D106" s="312" t="s">
        <v>706</v>
      </c>
    </row>
    <row r="107" spans="1:4">
      <c r="A107" s="312">
        <v>510</v>
      </c>
      <c r="B107" s="534">
        <v>817546</v>
      </c>
      <c r="C107" s="389" t="s">
        <v>5174</v>
      </c>
      <c r="D107" s="312" t="s">
        <v>706</v>
      </c>
    </row>
    <row r="108" spans="1:4">
      <c r="A108" s="312">
        <v>515</v>
      </c>
      <c r="B108" s="534">
        <v>817547</v>
      </c>
      <c r="C108" s="389" t="s">
        <v>5175</v>
      </c>
      <c r="D108" s="312" t="s">
        <v>706</v>
      </c>
    </row>
    <row r="109" spans="1:4">
      <c r="A109" s="312">
        <v>520</v>
      </c>
      <c r="B109" s="534">
        <v>817548</v>
      </c>
      <c r="C109" s="389" t="s">
        <v>5176</v>
      </c>
      <c r="D109" s="312" t="s">
        <v>706</v>
      </c>
    </row>
    <row r="110" spans="1:4">
      <c r="A110" s="312">
        <v>525</v>
      </c>
      <c r="B110" s="534">
        <v>817549</v>
      </c>
      <c r="C110" s="389" t="s">
        <v>5177</v>
      </c>
      <c r="D110" s="312" t="s">
        <v>417</v>
      </c>
    </row>
    <row r="111" spans="1:4">
      <c r="A111" s="312">
        <v>530</v>
      </c>
      <c r="B111" s="534">
        <v>817550</v>
      </c>
      <c r="C111" s="389" t="s">
        <v>5178</v>
      </c>
      <c r="D111" s="312" t="s">
        <v>417</v>
      </c>
    </row>
    <row r="112" spans="1:4">
      <c r="A112" s="312">
        <v>535</v>
      </c>
      <c r="B112" s="534">
        <v>817551</v>
      </c>
      <c r="C112" s="389" t="s">
        <v>5179</v>
      </c>
      <c r="D112" s="312" t="s">
        <v>417</v>
      </c>
    </row>
    <row r="113" spans="1:4">
      <c r="A113" s="312">
        <v>540</v>
      </c>
      <c r="B113" s="534">
        <v>817552</v>
      </c>
      <c r="C113" s="389" t="s">
        <v>5180</v>
      </c>
      <c r="D113" s="312" t="s">
        <v>417</v>
      </c>
    </row>
    <row r="114" spans="1:4">
      <c r="A114" s="312">
        <v>545</v>
      </c>
      <c r="B114" s="534">
        <v>817553</v>
      </c>
      <c r="C114" s="389" t="s">
        <v>5181</v>
      </c>
      <c r="D114" s="312" t="s">
        <v>417</v>
      </c>
    </row>
    <row r="115" spans="1:4">
      <c r="A115" s="312">
        <v>550</v>
      </c>
      <c r="B115" s="534">
        <v>817554</v>
      </c>
      <c r="C115" s="389" t="s">
        <v>5182</v>
      </c>
      <c r="D115" s="312" t="s">
        <v>417</v>
      </c>
    </row>
    <row r="116" spans="1:4">
      <c r="A116" s="312">
        <v>555</v>
      </c>
      <c r="B116" s="534">
        <v>817555</v>
      </c>
      <c r="C116" s="389" t="s">
        <v>5183</v>
      </c>
      <c r="D116" s="312" t="s">
        <v>711</v>
      </c>
    </row>
    <row r="117" spans="1:4">
      <c r="A117" s="312">
        <v>560</v>
      </c>
      <c r="B117" s="534">
        <v>817556</v>
      </c>
      <c r="C117" s="389" t="s">
        <v>5184</v>
      </c>
      <c r="D117" s="312" t="s">
        <v>711</v>
      </c>
    </row>
    <row r="118" spans="1:4">
      <c r="A118" s="312">
        <v>565</v>
      </c>
      <c r="B118" s="534">
        <v>817557</v>
      </c>
      <c r="C118" s="389" t="s">
        <v>5185</v>
      </c>
      <c r="D118" s="312" t="s">
        <v>711</v>
      </c>
    </row>
    <row r="119" spans="1:4">
      <c r="A119" s="312">
        <v>570</v>
      </c>
      <c r="B119" s="534">
        <v>817558</v>
      </c>
      <c r="C119" s="389" t="s">
        <v>5186</v>
      </c>
      <c r="D119" s="312" t="s">
        <v>417</v>
      </c>
    </row>
    <row r="120" spans="1:4">
      <c r="A120" s="312">
        <v>575</v>
      </c>
      <c r="B120" s="534">
        <v>817559</v>
      </c>
      <c r="C120" s="389" t="s">
        <v>5187</v>
      </c>
      <c r="D120" s="312" t="s">
        <v>417</v>
      </c>
    </row>
    <row r="121" spans="1:4">
      <c r="A121" s="312">
        <v>580</v>
      </c>
      <c r="B121" s="534">
        <v>817560</v>
      </c>
      <c r="C121" s="389" t="s">
        <v>5188</v>
      </c>
      <c r="D121" s="312" t="s">
        <v>417</v>
      </c>
    </row>
    <row r="122" spans="1:4">
      <c r="A122" s="312">
        <v>585</v>
      </c>
      <c r="B122" s="534">
        <v>817561</v>
      </c>
      <c r="C122" s="389" t="s">
        <v>5189</v>
      </c>
      <c r="D122" s="312" t="s">
        <v>417</v>
      </c>
    </row>
    <row r="123" spans="1:4">
      <c r="A123" s="312">
        <v>590</v>
      </c>
      <c r="B123" s="534">
        <v>817562</v>
      </c>
      <c r="C123" s="389" t="s">
        <v>5190</v>
      </c>
      <c r="D123" s="312" t="s">
        <v>417</v>
      </c>
    </row>
    <row r="124" spans="1:4">
      <c r="A124" s="312">
        <v>595</v>
      </c>
      <c r="B124" s="534">
        <v>817563</v>
      </c>
      <c r="C124" s="389" t="s">
        <v>5191</v>
      </c>
      <c r="D124" s="312" t="s">
        <v>706</v>
      </c>
    </row>
    <row r="125" spans="1:4">
      <c r="A125" s="312">
        <v>600</v>
      </c>
      <c r="B125" s="534">
        <v>817564</v>
      </c>
      <c r="C125" s="389" t="s">
        <v>5192</v>
      </c>
      <c r="D125" s="312" t="s">
        <v>706</v>
      </c>
    </row>
    <row r="126" spans="1:4">
      <c r="A126" s="312">
        <v>605</v>
      </c>
      <c r="B126" s="534">
        <v>817565</v>
      </c>
      <c r="C126" s="389" t="s">
        <v>5193</v>
      </c>
      <c r="D126" s="312" t="s">
        <v>706</v>
      </c>
    </row>
    <row r="127" spans="1:4">
      <c r="A127" s="312">
        <v>610</v>
      </c>
      <c r="B127" s="534">
        <v>817566</v>
      </c>
      <c r="C127" s="389" t="s">
        <v>5194</v>
      </c>
      <c r="D127" s="312" t="s">
        <v>706</v>
      </c>
    </row>
    <row r="128" spans="1:4">
      <c r="A128" s="312">
        <v>615</v>
      </c>
      <c r="B128" s="534">
        <v>817567</v>
      </c>
      <c r="C128" s="389" t="s">
        <v>5195</v>
      </c>
      <c r="D128" s="312" t="s">
        <v>706</v>
      </c>
    </row>
    <row r="129" spans="1:4">
      <c r="A129" s="312">
        <v>620</v>
      </c>
      <c r="B129" s="534">
        <v>817568</v>
      </c>
      <c r="C129" s="389" t="s">
        <v>5196</v>
      </c>
      <c r="D129" s="312" t="s">
        <v>706</v>
      </c>
    </row>
    <row r="130" spans="1:4">
      <c r="A130" s="312">
        <v>625</v>
      </c>
      <c r="B130" s="534">
        <v>817569</v>
      </c>
      <c r="C130" s="389" t="s">
        <v>5197</v>
      </c>
      <c r="D130" s="312" t="s">
        <v>711</v>
      </c>
    </row>
    <row r="131" spans="1:4">
      <c r="A131" s="312">
        <v>630</v>
      </c>
      <c r="B131" s="534">
        <v>817570</v>
      </c>
      <c r="C131" s="389" t="s">
        <v>5120</v>
      </c>
      <c r="D131" s="312" t="s">
        <v>706</v>
      </c>
    </row>
    <row r="132" spans="1:4">
      <c r="A132" s="312">
        <v>635</v>
      </c>
      <c r="B132" s="534">
        <v>817571</v>
      </c>
      <c r="C132" s="389" t="s">
        <v>5198</v>
      </c>
      <c r="D132" s="312" t="s">
        <v>417</v>
      </c>
    </row>
    <row r="133" spans="1:4">
      <c r="A133" s="312">
        <v>640</v>
      </c>
      <c r="B133" s="534">
        <v>817572</v>
      </c>
      <c r="C133" s="389" t="s">
        <v>5199</v>
      </c>
      <c r="D133" s="312" t="s">
        <v>417</v>
      </c>
    </row>
    <row r="134" spans="1:4">
      <c r="A134" s="312">
        <v>645</v>
      </c>
      <c r="B134" s="534">
        <v>817573</v>
      </c>
      <c r="C134" s="389" t="s">
        <v>5200</v>
      </c>
      <c r="D134" s="312" t="s">
        <v>417</v>
      </c>
    </row>
    <row r="135" spans="1:4">
      <c r="A135" s="312">
        <v>650</v>
      </c>
      <c r="B135" s="534">
        <v>817574</v>
      </c>
      <c r="C135" s="389" t="s">
        <v>5201</v>
      </c>
      <c r="D135" s="312" t="s">
        <v>706</v>
      </c>
    </row>
    <row r="136" spans="1:4">
      <c r="A136" s="312">
        <v>655</v>
      </c>
      <c r="B136" s="534">
        <v>817575</v>
      </c>
      <c r="C136" s="389" t="s">
        <v>5202</v>
      </c>
      <c r="D136" s="312" t="s">
        <v>706</v>
      </c>
    </row>
    <row r="137" spans="1:4">
      <c r="A137" s="312">
        <v>660</v>
      </c>
      <c r="B137" s="534">
        <v>817576</v>
      </c>
      <c r="C137" s="389" t="s">
        <v>5203</v>
      </c>
      <c r="D137" s="312" t="s">
        <v>706</v>
      </c>
    </row>
    <row r="138" spans="1:4">
      <c r="A138" s="312">
        <v>665</v>
      </c>
      <c r="B138" s="534">
        <v>817577</v>
      </c>
      <c r="C138" s="389" t="s">
        <v>5204</v>
      </c>
      <c r="D138" s="312" t="s">
        <v>706</v>
      </c>
    </row>
    <row r="139" spans="1:4">
      <c r="A139" s="312">
        <v>670</v>
      </c>
      <c r="B139" s="534">
        <v>817578</v>
      </c>
      <c r="C139" s="389" t="s">
        <v>5205</v>
      </c>
      <c r="D139" s="312" t="s">
        <v>706</v>
      </c>
    </row>
    <row r="140" spans="1:4">
      <c r="A140" s="312">
        <v>675</v>
      </c>
      <c r="B140" s="534">
        <v>817579</v>
      </c>
      <c r="C140" s="389" t="s">
        <v>5206</v>
      </c>
      <c r="D140" s="312" t="s">
        <v>706</v>
      </c>
    </row>
    <row r="141" spans="1:4">
      <c r="A141" s="312">
        <v>680</v>
      </c>
      <c r="B141" s="534">
        <v>817580</v>
      </c>
      <c r="C141" s="389" t="s">
        <v>5207</v>
      </c>
      <c r="D141" s="312" t="s">
        <v>417</v>
      </c>
    </row>
    <row r="142" spans="1:4">
      <c r="A142" s="312">
        <v>685</v>
      </c>
      <c r="B142" s="534">
        <v>817581</v>
      </c>
      <c r="C142" s="389" t="s">
        <v>5208</v>
      </c>
      <c r="D142" s="312" t="s">
        <v>417</v>
      </c>
    </row>
    <row r="143" spans="1:4">
      <c r="A143" s="312">
        <v>690</v>
      </c>
      <c r="B143" s="534">
        <v>817582</v>
      </c>
      <c r="C143" s="389" t="s">
        <v>5209</v>
      </c>
      <c r="D143" s="312" t="s">
        <v>417</v>
      </c>
    </row>
    <row r="144" spans="1:4">
      <c r="A144" s="312">
        <v>695</v>
      </c>
      <c r="B144" s="534">
        <v>817583</v>
      </c>
      <c r="C144" s="389" t="s">
        <v>5210</v>
      </c>
      <c r="D144" s="312" t="s">
        <v>417</v>
      </c>
    </row>
    <row r="145" spans="1:4">
      <c r="A145" s="312">
        <v>700</v>
      </c>
      <c r="B145" s="534">
        <v>817584</v>
      </c>
      <c r="C145" s="389" t="s">
        <v>5211</v>
      </c>
      <c r="D145" s="312" t="s">
        <v>711</v>
      </c>
    </row>
    <row r="146" spans="1:4">
      <c r="A146" s="312">
        <v>705</v>
      </c>
      <c r="B146" s="534">
        <v>817585</v>
      </c>
      <c r="C146" s="389" t="s">
        <v>5212</v>
      </c>
      <c r="D146" s="312" t="s">
        <v>711</v>
      </c>
    </row>
    <row r="147" spans="1:4">
      <c r="A147" s="312">
        <v>710</v>
      </c>
      <c r="B147" s="534">
        <v>817586</v>
      </c>
      <c r="C147" s="389" t="s">
        <v>5213</v>
      </c>
      <c r="D147" s="312" t="s">
        <v>711</v>
      </c>
    </row>
    <row r="148" spans="1:4">
      <c r="A148" s="312">
        <v>715</v>
      </c>
      <c r="B148" s="534">
        <v>817587</v>
      </c>
      <c r="C148" s="389" t="s">
        <v>5214</v>
      </c>
      <c r="D148" s="312" t="s">
        <v>12</v>
      </c>
    </row>
    <row r="149" spans="1:4" s="390" customFormat="1">
      <c r="A149" s="309"/>
      <c r="B149" s="533"/>
      <c r="C149" s="310" t="s">
        <v>4619</v>
      </c>
      <c r="D149" s="311"/>
    </row>
    <row r="150" spans="1:4" s="390" customFormat="1">
      <c r="A150" s="312">
        <v>720</v>
      </c>
      <c r="B150" s="534">
        <v>824003</v>
      </c>
      <c r="C150" s="312" t="s">
        <v>4618</v>
      </c>
      <c r="D150" s="312" t="s">
        <v>417</v>
      </c>
    </row>
  </sheetData>
  <mergeCells count="1">
    <mergeCell ref="A2:D2"/>
  </mergeCells>
  <hyperlinks>
    <hyperlink ref="E1" location="'Pavement Markings'!A5" display="   RETURN TO PAVEMENT MARKINGS" xr:uid="{00000000-0004-0000-0D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05"/>
  <sheetViews>
    <sheetView workbookViewId="0">
      <selection activeCell="J18" sqref="J18"/>
    </sheetView>
  </sheetViews>
  <sheetFormatPr defaultColWidth="9.140625" defaultRowHeight="12.75"/>
  <cols>
    <col min="1" max="1" width="50.5703125" style="226" bestFit="1" customWidth="1"/>
    <col min="2" max="2" width="12.28515625" style="226" bestFit="1" customWidth="1"/>
    <col min="3" max="3" width="13" style="226" bestFit="1" customWidth="1"/>
    <col min="4" max="4" width="10.28515625" style="226" customWidth="1"/>
    <col min="5" max="5" width="13.85546875" style="226" bestFit="1" customWidth="1"/>
    <col min="6" max="6" width="10.85546875" style="226" customWidth="1"/>
    <col min="7" max="7" width="11.140625" style="226" bestFit="1" customWidth="1"/>
    <col min="8" max="8" width="11.140625" style="227" bestFit="1" customWidth="1"/>
    <col min="9" max="16384" width="9.140625" style="226"/>
  </cols>
  <sheetData>
    <row r="1" spans="1:12" ht="20.25">
      <c r="A1" s="943" t="s">
        <v>13</v>
      </c>
      <c r="B1" s="943"/>
      <c r="C1" s="943"/>
      <c r="D1" s="943"/>
      <c r="E1" s="943"/>
      <c r="F1" s="943"/>
      <c r="G1" s="943"/>
      <c r="H1" s="943"/>
      <c r="I1" s="225"/>
      <c r="J1" s="225"/>
      <c r="K1" s="225"/>
      <c r="L1" s="225"/>
    </row>
    <row r="2" spans="1:12">
      <c r="A2" s="227"/>
      <c r="B2" s="227"/>
      <c r="C2" s="227"/>
      <c r="D2" s="227"/>
      <c r="E2" s="227"/>
      <c r="F2" s="227"/>
      <c r="G2" s="227"/>
      <c r="I2" s="227"/>
      <c r="J2" s="227"/>
      <c r="K2" s="227"/>
      <c r="L2" s="227"/>
    </row>
    <row r="3" spans="1:12">
      <c r="A3" s="228" t="s">
        <v>14</v>
      </c>
      <c r="B3" s="229" t="s">
        <v>15</v>
      </c>
      <c r="C3" s="230" t="s">
        <v>16</v>
      </c>
      <c r="D3" s="230" t="s">
        <v>17</v>
      </c>
      <c r="E3" s="230" t="s">
        <v>17</v>
      </c>
      <c r="F3" s="230" t="s">
        <v>18</v>
      </c>
      <c r="G3" s="230" t="s">
        <v>18</v>
      </c>
      <c r="H3" s="230" t="s">
        <v>18</v>
      </c>
    </row>
    <row r="4" spans="1:12" ht="13.5" thickBot="1">
      <c r="A4" s="231"/>
      <c r="B4" s="232"/>
      <c r="C4" s="233" t="s">
        <v>19</v>
      </c>
      <c r="D4" s="233" t="s">
        <v>20</v>
      </c>
      <c r="E4" s="233" t="s">
        <v>21</v>
      </c>
      <c r="F4" s="233" t="s">
        <v>22</v>
      </c>
      <c r="G4" s="233" t="s">
        <v>20</v>
      </c>
      <c r="H4" s="233" t="s">
        <v>23</v>
      </c>
    </row>
    <row r="5" spans="1:12" ht="13.5" thickBot="1">
      <c r="A5" s="234" t="s">
        <v>24</v>
      </c>
      <c r="B5" s="232"/>
      <c r="C5" s="232">
        <v>202000</v>
      </c>
      <c r="D5" s="232">
        <v>302007</v>
      </c>
      <c r="E5" s="232">
        <v>302008</v>
      </c>
      <c r="F5" s="232">
        <v>401667</v>
      </c>
      <c r="G5" s="232">
        <v>401666</v>
      </c>
      <c r="H5" s="232">
        <v>401665</v>
      </c>
    </row>
    <row r="6" spans="1:12" ht="13.5" thickBot="1">
      <c r="A6" s="235" t="s">
        <v>25</v>
      </c>
      <c r="B6" s="236" t="s">
        <v>26</v>
      </c>
      <c r="C6" s="236" t="s">
        <v>27</v>
      </c>
      <c r="D6" s="236" t="s">
        <v>27</v>
      </c>
      <c r="E6" s="236" t="s">
        <v>27</v>
      </c>
      <c r="F6" s="236" t="s">
        <v>28</v>
      </c>
      <c r="G6" s="236" t="s">
        <v>28</v>
      </c>
      <c r="H6" s="236" t="s">
        <v>28</v>
      </c>
    </row>
    <row r="7" spans="1:12" ht="13.5" thickBot="1">
      <c r="H7" s="226"/>
    </row>
    <row r="8" spans="1:12" s="240" customFormat="1" ht="13.5" thickBot="1">
      <c r="A8" s="237" t="s">
        <v>29</v>
      </c>
      <c r="B8" s="238"/>
      <c r="C8" s="239"/>
    </row>
    <row r="9" spans="1:12">
      <c r="A9" s="241" t="s">
        <v>30</v>
      </c>
      <c r="B9" s="227"/>
      <c r="C9" s="227"/>
      <c r="G9" s="242"/>
      <c r="H9" s="243">
        <f>$B8/9/8.86</f>
        <v>0</v>
      </c>
    </row>
    <row r="10" spans="1:12">
      <c r="A10" s="241" t="s">
        <v>31</v>
      </c>
      <c r="B10" s="227"/>
      <c r="C10" s="227"/>
      <c r="G10" s="243">
        <f>$B8/9/5.9</f>
        <v>0</v>
      </c>
      <c r="H10" s="244"/>
    </row>
    <row r="11" spans="1:12">
      <c r="A11" s="241" t="s">
        <v>32</v>
      </c>
      <c r="B11" s="227"/>
      <c r="C11" s="227"/>
      <c r="F11" s="243">
        <f>$B8/9/3.47</f>
        <v>0</v>
      </c>
      <c r="G11" s="242"/>
      <c r="H11" s="244"/>
    </row>
    <row r="12" spans="1:12">
      <c r="A12" s="241" t="s">
        <v>33</v>
      </c>
      <c r="B12" s="245"/>
      <c r="C12" s="245"/>
      <c r="D12" s="242"/>
      <c r="E12" s="243">
        <f>$B8*(8/12)/27</f>
        <v>0</v>
      </c>
      <c r="F12" s="244"/>
      <c r="H12" s="244"/>
    </row>
    <row r="13" spans="1:12">
      <c r="A13" s="241" t="s">
        <v>34</v>
      </c>
      <c r="B13" s="245"/>
      <c r="C13" s="246">
        <f>($B8*(18/12))/27</f>
        <v>0</v>
      </c>
      <c r="D13" s="244"/>
      <c r="E13" s="244"/>
      <c r="F13" s="244"/>
      <c r="H13" s="244"/>
    </row>
    <row r="14" spans="1:12" ht="13.5" thickBot="1">
      <c r="A14" s="247"/>
      <c r="B14" s="245"/>
      <c r="C14" s="245"/>
      <c r="D14" s="244"/>
      <c r="E14" s="244"/>
      <c r="H14" s="244"/>
    </row>
    <row r="15" spans="1:12" s="240" customFormat="1" ht="13.5" thickBot="1">
      <c r="A15" s="237" t="s">
        <v>35</v>
      </c>
      <c r="B15" s="238"/>
      <c r="C15" s="248"/>
      <c r="D15" s="249"/>
      <c r="E15" s="249"/>
      <c r="G15" s="249"/>
      <c r="H15" s="249"/>
    </row>
    <row r="16" spans="1:12">
      <c r="A16" s="250" t="s">
        <v>36</v>
      </c>
      <c r="B16" s="245"/>
      <c r="C16" s="245"/>
      <c r="D16" s="243">
        <f>$B15*(4/12)/27</f>
        <v>0</v>
      </c>
      <c r="E16" s="242"/>
      <c r="H16" s="226"/>
    </row>
    <row r="17" spans="1:8">
      <c r="A17" s="250" t="s">
        <v>37</v>
      </c>
      <c r="B17" s="245"/>
      <c r="C17" s="243">
        <f>($B15*(8/12))/27</f>
        <v>0</v>
      </c>
      <c r="D17" s="242"/>
      <c r="E17" s="242"/>
      <c r="H17" s="226"/>
    </row>
    <row r="18" spans="1:8" ht="13.5" thickBot="1">
      <c r="A18" s="250"/>
      <c r="B18" s="245"/>
      <c r="C18" s="245"/>
      <c r="D18" s="227"/>
      <c r="E18" s="251"/>
      <c r="H18" s="226"/>
    </row>
    <row r="19" spans="1:8" s="240" customFormat="1" ht="13.5" thickBot="1">
      <c r="A19" s="237" t="s">
        <v>38</v>
      </c>
      <c r="B19" s="238"/>
      <c r="C19" s="248"/>
      <c r="D19" s="249"/>
      <c r="E19" s="252"/>
      <c r="G19" s="249"/>
      <c r="H19" s="249"/>
    </row>
    <row r="20" spans="1:8">
      <c r="A20" s="250" t="s">
        <v>39</v>
      </c>
      <c r="B20" s="245"/>
      <c r="C20" s="245"/>
      <c r="D20" s="253">
        <f>$B19*(6/12)/27</f>
        <v>0</v>
      </c>
      <c r="E20" s="254"/>
      <c r="H20" s="226"/>
    </row>
    <row r="21" spans="1:8">
      <c r="A21" s="250" t="s">
        <v>40</v>
      </c>
      <c r="B21" s="245"/>
      <c r="C21" s="243">
        <f>($B19*(12/12))/27</f>
        <v>0</v>
      </c>
      <c r="D21" s="254"/>
      <c r="E21" s="254"/>
      <c r="H21" s="226"/>
    </row>
    <row r="22" spans="1:8">
      <c r="A22" s="250"/>
      <c r="B22" s="245"/>
      <c r="C22" s="245"/>
      <c r="D22" s="244"/>
      <c r="E22" s="242"/>
      <c r="H22" s="226"/>
    </row>
    <row r="23" spans="1:8" s="240" customFormat="1" ht="13.5" thickBot="1">
      <c r="A23" s="237" t="s">
        <v>41</v>
      </c>
      <c r="B23" s="248" t="s">
        <v>42</v>
      </c>
      <c r="C23" s="248"/>
      <c r="D23" s="255"/>
      <c r="E23" s="256"/>
    </row>
    <row r="24" spans="1:8" ht="13.5" thickBot="1">
      <c r="A24" s="241" t="s">
        <v>43</v>
      </c>
      <c r="B24" s="238"/>
      <c r="C24" s="242"/>
      <c r="D24" s="253">
        <f>$B24*(15/12)*(6/12)/27</f>
        <v>0</v>
      </c>
      <c r="E24" s="254"/>
      <c r="H24" s="226"/>
    </row>
    <row r="25" spans="1:8" ht="13.5" thickBot="1">
      <c r="A25" s="241" t="s">
        <v>44</v>
      </c>
      <c r="B25" s="238"/>
      <c r="C25" s="242"/>
      <c r="D25" s="253">
        <f>$B25*(24/12)*(6/12)/27</f>
        <v>0</v>
      </c>
      <c r="E25" s="254"/>
      <c r="H25" s="226"/>
    </row>
    <row r="26" spans="1:8" ht="13.5" thickBot="1">
      <c r="A26" s="241" t="s">
        <v>45</v>
      </c>
      <c r="B26" s="238"/>
      <c r="C26" s="242"/>
      <c r="D26" s="253">
        <f>$B26*(13/12)*(6/12)/27</f>
        <v>0</v>
      </c>
      <c r="E26" s="254"/>
      <c r="H26" s="226"/>
    </row>
    <row r="27" spans="1:8" ht="13.5" thickBot="1">
      <c r="A27" s="241" t="s">
        <v>46</v>
      </c>
      <c r="B27" s="238"/>
      <c r="C27" s="242"/>
      <c r="D27" s="253">
        <f>$B27*(38/12)*(6/12)/27</f>
        <v>0</v>
      </c>
      <c r="E27" s="254"/>
      <c r="H27" s="226"/>
    </row>
    <row r="28" spans="1:8" ht="13.5" thickBot="1">
      <c r="A28" s="241" t="s">
        <v>47</v>
      </c>
      <c r="B28" s="238"/>
      <c r="C28" s="242"/>
      <c r="D28" s="253">
        <f>$B28*(30/12)*(6/12)/27</f>
        <v>0</v>
      </c>
      <c r="E28" s="254"/>
      <c r="H28" s="226"/>
    </row>
    <row r="29" spans="1:8" ht="13.5" thickBot="1">
      <c r="A29" s="241" t="s">
        <v>48</v>
      </c>
      <c r="B29" s="238"/>
      <c r="C29" s="242"/>
      <c r="D29" s="253">
        <f>$B29*(26/12)*(6/12)/27</f>
        <v>0</v>
      </c>
      <c r="E29" s="254"/>
      <c r="H29" s="226"/>
    </row>
    <row r="30" spans="1:8" ht="13.5" thickBot="1">
      <c r="A30" s="241" t="s">
        <v>49</v>
      </c>
      <c r="B30" s="238"/>
      <c r="C30" s="242"/>
      <c r="D30" s="253">
        <f>$B30*(38/12)*(6/12)/27</f>
        <v>0</v>
      </c>
      <c r="E30" s="254"/>
      <c r="H30" s="226"/>
    </row>
    <row r="31" spans="1:8" ht="13.5" thickBot="1">
      <c r="A31" s="257"/>
      <c r="B31" s="258"/>
      <c r="C31" s="258"/>
      <c r="D31" s="259"/>
      <c r="E31" s="259"/>
      <c r="G31" s="260"/>
      <c r="H31" s="260"/>
    </row>
    <row r="32" spans="1:8">
      <c r="A32" s="250" t="s">
        <v>583</v>
      </c>
      <c r="B32" s="244"/>
      <c r="C32" s="261">
        <f t="shared" ref="C32:H32" si="0">SUM(C8:C31)</f>
        <v>0</v>
      </c>
      <c r="D32" s="261">
        <f t="shared" si="0"/>
        <v>0</v>
      </c>
      <c r="E32" s="261">
        <f t="shared" si="0"/>
        <v>0</v>
      </c>
      <c r="F32" s="261">
        <f t="shared" si="0"/>
        <v>0</v>
      </c>
      <c r="G32" s="262">
        <f t="shared" si="0"/>
        <v>0</v>
      </c>
      <c r="H32" s="262">
        <f t="shared" si="0"/>
        <v>0</v>
      </c>
    </row>
    <row r="33" spans="2:8">
      <c r="B33" s="227"/>
      <c r="C33" s="227"/>
      <c r="H33" s="226"/>
    </row>
    <row r="34" spans="2:8">
      <c r="H34" s="226"/>
    </row>
    <row r="35" spans="2:8">
      <c r="H35" s="226"/>
    </row>
    <row r="36" spans="2:8">
      <c r="H36" s="226"/>
    </row>
    <row r="37" spans="2:8">
      <c r="H37" s="226"/>
    </row>
    <row r="38" spans="2:8">
      <c r="H38" s="226"/>
    </row>
    <row r="39" spans="2:8">
      <c r="H39" s="226"/>
    </row>
    <row r="40" spans="2:8">
      <c r="H40" s="226"/>
    </row>
    <row r="41" spans="2:8">
      <c r="H41" s="226"/>
    </row>
    <row r="42" spans="2:8">
      <c r="H42" s="226"/>
    </row>
    <row r="43" spans="2:8">
      <c r="H43" s="226"/>
    </row>
    <row r="44" spans="2:8">
      <c r="H44" s="226"/>
    </row>
    <row r="45" spans="2:8">
      <c r="H45" s="226"/>
    </row>
    <row r="46" spans="2:8">
      <c r="H46" s="226"/>
    </row>
    <row r="47" spans="2:8">
      <c r="H47" s="226"/>
    </row>
    <row r="48" spans="2:8">
      <c r="H48" s="226"/>
    </row>
    <row r="49" spans="8:8">
      <c r="H49" s="226"/>
    </row>
    <row r="50" spans="8:8">
      <c r="H50" s="226"/>
    </row>
    <row r="51" spans="8:8">
      <c r="H51" s="226"/>
    </row>
    <row r="52" spans="8:8">
      <c r="H52" s="226"/>
    </row>
    <row r="53" spans="8:8">
      <c r="H53" s="226"/>
    </row>
    <row r="54" spans="8:8">
      <c r="H54" s="226"/>
    </row>
    <row r="55" spans="8:8">
      <c r="H55" s="226"/>
    </row>
    <row r="56" spans="8:8">
      <c r="H56" s="226"/>
    </row>
    <row r="57" spans="8:8">
      <c r="H57" s="226"/>
    </row>
    <row r="58" spans="8:8">
      <c r="H58" s="226"/>
    </row>
    <row r="59" spans="8:8">
      <c r="H59" s="226"/>
    </row>
    <row r="60" spans="8:8">
      <c r="H60" s="226"/>
    </row>
    <row r="61" spans="8:8">
      <c r="H61" s="226"/>
    </row>
    <row r="62" spans="8:8">
      <c r="H62" s="226"/>
    </row>
    <row r="63" spans="8:8">
      <c r="H63" s="226"/>
    </row>
    <row r="64" spans="8:8">
      <c r="H64" s="226"/>
    </row>
    <row r="65" spans="8:8">
      <c r="H65" s="226"/>
    </row>
    <row r="66" spans="8:8">
      <c r="H66" s="226"/>
    </row>
    <row r="67" spans="8:8">
      <c r="H67" s="226"/>
    </row>
    <row r="68" spans="8:8">
      <c r="H68" s="226"/>
    </row>
    <row r="69" spans="8:8">
      <c r="H69" s="226"/>
    </row>
    <row r="70" spans="8:8">
      <c r="H70" s="226"/>
    </row>
    <row r="71" spans="8:8">
      <c r="H71" s="226"/>
    </row>
    <row r="72" spans="8:8">
      <c r="H72" s="226"/>
    </row>
    <row r="73" spans="8:8">
      <c r="H73" s="226"/>
    </row>
    <row r="74" spans="8:8">
      <c r="H74" s="226"/>
    </row>
    <row r="75" spans="8:8">
      <c r="H75" s="226"/>
    </row>
    <row r="76" spans="8:8">
      <c r="H76" s="226"/>
    </row>
    <row r="77" spans="8:8">
      <c r="H77" s="226"/>
    </row>
    <row r="78" spans="8:8">
      <c r="H78" s="226"/>
    </row>
    <row r="79" spans="8:8">
      <c r="H79" s="226"/>
    </row>
    <row r="80" spans="8:8">
      <c r="H80" s="226"/>
    </row>
    <row r="81" spans="8:8">
      <c r="H81" s="226"/>
    </row>
    <row r="82" spans="8:8">
      <c r="H82" s="226"/>
    </row>
    <row r="83" spans="8:8">
      <c r="H83" s="226"/>
    </row>
    <row r="84" spans="8:8">
      <c r="H84" s="226"/>
    </row>
    <row r="85" spans="8:8">
      <c r="H85" s="226"/>
    </row>
    <row r="86" spans="8:8">
      <c r="H86" s="226"/>
    </row>
    <row r="87" spans="8:8">
      <c r="H87" s="226"/>
    </row>
    <row r="88" spans="8:8">
      <c r="H88" s="226"/>
    </row>
    <row r="89" spans="8:8">
      <c r="H89" s="226"/>
    </row>
    <row r="90" spans="8:8">
      <c r="H90" s="226"/>
    </row>
    <row r="91" spans="8:8">
      <c r="H91" s="226"/>
    </row>
    <row r="92" spans="8:8">
      <c r="H92" s="226"/>
    </row>
    <row r="93" spans="8:8">
      <c r="H93" s="226"/>
    </row>
    <row r="94" spans="8:8">
      <c r="H94" s="226"/>
    </row>
    <row r="95" spans="8:8">
      <c r="H95" s="226"/>
    </row>
    <row r="96" spans="8:8">
      <c r="H96" s="226"/>
    </row>
    <row r="97" spans="8:8">
      <c r="H97" s="226"/>
    </row>
    <row r="98" spans="8:8">
      <c r="H98" s="226"/>
    </row>
    <row r="99" spans="8:8">
      <c r="H99" s="226"/>
    </row>
    <row r="100" spans="8:8">
      <c r="H100" s="226"/>
    </row>
    <row r="101" spans="8:8">
      <c r="H101" s="226"/>
    </row>
    <row r="102" spans="8:8">
      <c r="H102" s="226"/>
    </row>
    <row r="103" spans="8:8">
      <c r="H103" s="226"/>
    </row>
    <row r="104" spans="8:8">
      <c r="H104" s="226"/>
    </row>
    <row r="105" spans="8:8">
      <c r="H105" s="226"/>
    </row>
    <row r="106" spans="8:8">
      <c r="H106" s="226"/>
    </row>
    <row r="107" spans="8:8">
      <c r="H107" s="226"/>
    </row>
    <row r="108" spans="8:8">
      <c r="H108" s="226"/>
    </row>
    <row r="109" spans="8:8">
      <c r="H109" s="226"/>
    </row>
    <row r="110" spans="8:8">
      <c r="H110" s="226"/>
    </row>
    <row r="111" spans="8:8">
      <c r="H111" s="226"/>
    </row>
    <row r="112" spans="8:8">
      <c r="H112" s="226"/>
    </row>
    <row r="113" spans="8:8">
      <c r="H113" s="226"/>
    </row>
    <row r="114" spans="8:8">
      <c r="H114" s="226"/>
    </row>
    <row r="115" spans="8:8">
      <c r="H115" s="226"/>
    </row>
    <row r="116" spans="8:8">
      <c r="H116" s="226"/>
    </row>
    <row r="117" spans="8:8">
      <c r="H117" s="226"/>
    </row>
    <row r="118" spans="8:8">
      <c r="H118" s="226"/>
    </row>
    <row r="119" spans="8:8">
      <c r="H119" s="226"/>
    </row>
    <row r="120" spans="8:8">
      <c r="H120" s="226"/>
    </row>
    <row r="121" spans="8:8">
      <c r="H121" s="226"/>
    </row>
    <row r="122" spans="8:8">
      <c r="H122" s="226"/>
    </row>
    <row r="123" spans="8:8">
      <c r="H123" s="226"/>
    </row>
    <row r="124" spans="8:8">
      <c r="H124" s="226"/>
    </row>
    <row r="125" spans="8:8">
      <c r="H125" s="226"/>
    </row>
    <row r="126" spans="8:8">
      <c r="H126" s="226"/>
    </row>
    <row r="127" spans="8:8">
      <c r="H127" s="226"/>
    </row>
    <row r="128" spans="8:8">
      <c r="H128" s="226"/>
    </row>
    <row r="129" spans="8:8">
      <c r="H129" s="226"/>
    </row>
    <row r="130" spans="8:8">
      <c r="H130" s="226"/>
    </row>
    <row r="131" spans="8:8">
      <c r="H131" s="226"/>
    </row>
    <row r="132" spans="8:8">
      <c r="H132" s="226"/>
    </row>
    <row r="133" spans="8:8">
      <c r="H133" s="226"/>
    </row>
    <row r="134" spans="8:8">
      <c r="H134" s="226"/>
    </row>
    <row r="135" spans="8:8">
      <c r="H135" s="226"/>
    </row>
    <row r="136" spans="8:8">
      <c r="H136" s="226"/>
    </row>
    <row r="137" spans="8:8">
      <c r="H137" s="226"/>
    </row>
    <row r="138" spans="8:8">
      <c r="H138" s="226"/>
    </row>
    <row r="139" spans="8:8">
      <c r="H139" s="226"/>
    </row>
    <row r="140" spans="8:8">
      <c r="H140" s="226"/>
    </row>
    <row r="141" spans="8:8">
      <c r="H141" s="226"/>
    </row>
    <row r="142" spans="8:8">
      <c r="H142" s="226"/>
    </row>
    <row r="143" spans="8:8">
      <c r="H143" s="226"/>
    </row>
    <row r="144" spans="8:8">
      <c r="H144" s="226"/>
    </row>
    <row r="145" spans="8:8">
      <c r="H145" s="226"/>
    </row>
    <row r="146" spans="8:8">
      <c r="H146" s="226"/>
    </row>
    <row r="147" spans="8:8">
      <c r="H147" s="226"/>
    </row>
    <row r="148" spans="8:8">
      <c r="H148" s="226"/>
    </row>
    <row r="149" spans="8:8">
      <c r="H149" s="226"/>
    </row>
    <row r="150" spans="8:8">
      <c r="H150" s="226"/>
    </row>
    <row r="151" spans="8:8">
      <c r="H151" s="226"/>
    </row>
    <row r="152" spans="8:8">
      <c r="H152" s="226"/>
    </row>
    <row r="153" spans="8:8">
      <c r="H153" s="226"/>
    </row>
    <row r="154" spans="8:8">
      <c r="H154" s="226"/>
    </row>
    <row r="155" spans="8:8">
      <c r="H155" s="226"/>
    </row>
    <row r="156" spans="8:8">
      <c r="H156" s="226"/>
    </row>
    <row r="157" spans="8:8">
      <c r="H157" s="226"/>
    </row>
    <row r="158" spans="8:8">
      <c r="H158" s="226"/>
    </row>
    <row r="159" spans="8:8">
      <c r="H159" s="226"/>
    </row>
    <row r="160" spans="8:8">
      <c r="H160" s="226"/>
    </row>
    <row r="161" spans="8:8">
      <c r="H161" s="226"/>
    </row>
    <row r="162" spans="8:8">
      <c r="H162" s="226"/>
    </row>
    <row r="163" spans="8:8">
      <c r="H163" s="226"/>
    </row>
    <row r="164" spans="8:8">
      <c r="H164" s="226"/>
    </row>
    <row r="165" spans="8:8">
      <c r="H165" s="226"/>
    </row>
    <row r="166" spans="8:8">
      <c r="H166" s="226"/>
    </row>
    <row r="167" spans="8:8">
      <c r="H167" s="226"/>
    </row>
    <row r="168" spans="8:8">
      <c r="H168" s="226"/>
    </row>
    <row r="169" spans="8:8">
      <c r="H169" s="226"/>
    </row>
    <row r="170" spans="8:8">
      <c r="H170" s="226"/>
    </row>
    <row r="171" spans="8:8">
      <c r="H171" s="226"/>
    </row>
    <row r="172" spans="8:8">
      <c r="H172" s="226"/>
    </row>
    <row r="173" spans="8:8">
      <c r="H173" s="226"/>
    </row>
    <row r="174" spans="8:8">
      <c r="H174" s="226"/>
    </row>
    <row r="175" spans="8:8">
      <c r="H175" s="226"/>
    </row>
    <row r="176" spans="8:8">
      <c r="H176" s="226"/>
    </row>
    <row r="177" spans="8:8">
      <c r="H177" s="226"/>
    </row>
    <row r="178" spans="8:8">
      <c r="H178" s="226"/>
    </row>
    <row r="179" spans="8:8">
      <c r="H179" s="226"/>
    </row>
    <row r="180" spans="8:8">
      <c r="H180" s="226"/>
    </row>
    <row r="181" spans="8:8">
      <c r="H181" s="226"/>
    </row>
    <row r="182" spans="8:8">
      <c r="H182" s="226"/>
    </row>
    <row r="183" spans="8:8">
      <c r="H183" s="226"/>
    </row>
    <row r="184" spans="8:8">
      <c r="H184" s="226"/>
    </row>
    <row r="185" spans="8:8">
      <c r="H185" s="226"/>
    </row>
    <row r="186" spans="8:8">
      <c r="H186" s="226"/>
    </row>
    <row r="187" spans="8:8">
      <c r="H187" s="226"/>
    </row>
    <row r="188" spans="8:8">
      <c r="H188" s="226"/>
    </row>
    <row r="189" spans="8:8">
      <c r="H189" s="226"/>
    </row>
    <row r="190" spans="8:8">
      <c r="H190" s="226"/>
    </row>
    <row r="191" spans="8:8">
      <c r="H191" s="226"/>
    </row>
    <row r="192" spans="8:8">
      <c r="H192" s="226"/>
    </row>
    <row r="193" spans="8:8">
      <c r="H193" s="226"/>
    </row>
    <row r="194" spans="8:8">
      <c r="H194" s="226"/>
    </row>
    <row r="195" spans="8:8">
      <c r="H195" s="226"/>
    </row>
    <row r="196" spans="8:8">
      <c r="H196" s="226"/>
    </row>
    <row r="197" spans="8:8">
      <c r="H197" s="226"/>
    </row>
    <row r="198" spans="8:8">
      <c r="H198" s="226"/>
    </row>
    <row r="199" spans="8:8">
      <c r="H199" s="226"/>
    </row>
    <row r="200" spans="8:8">
      <c r="H200" s="226"/>
    </row>
    <row r="201" spans="8:8">
      <c r="H201" s="226"/>
    </row>
    <row r="202" spans="8:8">
      <c r="H202" s="226"/>
    </row>
    <row r="203" spans="8:8">
      <c r="H203" s="226"/>
    </row>
    <row r="204" spans="8:8">
      <c r="H204" s="226"/>
    </row>
    <row r="205" spans="8:8">
      <c r="H205" s="226"/>
    </row>
    <row r="206" spans="8:8">
      <c r="H206" s="226"/>
    </row>
    <row r="207" spans="8:8">
      <c r="H207" s="226"/>
    </row>
    <row r="208" spans="8:8">
      <c r="H208" s="226"/>
    </row>
    <row r="209" spans="8:8">
      <c r="H209" s="226"/>
    </row>
    <row r="210" spans="8:8">
      <c r="H210" s="226"/>
    </row>
    <row r="211" spans="8:8">
      <c r="H211" s="226"/>
    </row>
    <row r="212" spans="8:8">
      <c r="H212" s="226"/>
    </row>
    <row r="213" spans="8:8">
      <c r="H213" s="226"/>
    </row>
    <row r="214" spans="8:8">
      <c r="H214" s="226"/>
    </row>
    <row r="215" spans="8:8">
      <c r="H215" s="226"/>
    </row>
    <row r="216" spans="8:8">
      <c r="H216" s="226"/>
    </row>
    <row r="217" spans="8:8">
      <c r="H217" s="226"/>
    </row>
    <row r="218" spans="8:8">
      <c r="H218" s="226"/>
    </row>
    <row r="219" spans="8:8">
      <c r="H219" s="226"/>
    </row>
    <row r="220" spans="8:8">
      <c r="H220" s="226"/>
    </row>
    <row r="221" spans="8:8">
      <c r="H221" s="226"/>
    </row>
    <row r="222" spans="8:8">
      <c r="H222" s="226"/>
    </row>
    <row r="223" spans="8:8">
      <c r="H223" s="226"/>
    </row>
    <row r="224" spans="8:8">
      <c r="H224" s="226"/>
    </row>
    <row r="225" spans="8:8">
      <c r="H225" s="226"/>
    </row>
    <row r="226" spans="8:8">
      <c r="H226" s="226"/>
    </row>
    <row r="227" spans="8:8">
      <c r="H227" s="226"/>
    </row>
    <row r="228" spans="8:8">
      <c r="H228" s="226"/>
    </row>
    <row r="229" spans="8:8">
      <c r="H229" s="226"/>
    </row>
    <row r="230" spans="8:8">
      <c r="H230" s="226"/>
    </row>
    <row r="231" spans="8:8">
      <c r="H231" s="226"/>
    </row>
    <row r="232" spans="8:8">
      <c r="H232" s="226"/>
    </row>
    <row r="233" spans="8:8">
      <c r="H233" s="226"/>
    </row>
    <row r="234" spans="8:8">
      <c r="H234" s="226"/>
    </row>
    <row r="235" spans="8:8">
      <c r="H235" s="226"/>
    </row>
    <row r="236" spans="8:8">
      <c r="H236" s="226"/>
    </row>
    <row r="237" spans="8:8">
      <c r="H237" s="226"/>
    </row>
    <row r="238" spans="8:8">
      <c r="H238" s="226"/>
    </row>
    <row r="239" spans="8:8">
      <c r="H239" s="226"/>
    </row>
    <row r="240" spans="8:8">
      <c r="H240" s="226"/>
    </row>
    <row r="241" spans="8:8">
      <c r="H241" s="226"/>
    </row>
    <row r="242" spans="8:8">
      <c r="H242" s="226"/>
    </row>
    <row r="243" spans="8:8">
      <c r="H243" s="226"/>
    </row>
    <row r="244" spans="8:8">
      <c r="H244" s="226"/>
    </row>
    <row r="245" spans="8:8">
      <c r="H245" s="226"/>
    </row>
    <row r="246" spans="8:8">
      <c r="H246" s="226"/>
    </row>
    <row r="247" spans="8:8">
      <c r="H247" s="226"/>
    </row>
    <row r="248" spans="8:8">
      <c r="H248" s="226"/>
    </row>
    <row r="249" spans="8:8">
      <c r="H249" s="226"/>
    </row>
    <row r="250" spans="8:8">
      <c r="H250" s="226"/>
    </row>
    <row r="251" spans="8:8">
      <c r="H251" s="226"/>
    </row>
    <row r="252" spans="8:8">
      <c r="H252" s="226"/>
    </row>
    <row r="253" spans="8:8">
      <c r="H253" s="226"/>
    </row>
    <row r="254" spans="8:8">
      <c r="H254" s="226"/>
    </row>
    <row r="255" spans="8:8">
      <c r="H255" s="226"/>
    </row>
    <row r="256" spans="8:8">
      <c r="H256" s="226"/>
    </row>
    <row r="257" spans="8:8">
      <c r="H257" s="226"/>
    </row>
    <row r="258" spans="8:8">
      <c r="H258" s="226"/>
    </row>
    <row r="259" spans="8:8">
      <c r="H259" s="226"/>
    </row>
    <row r="260" spans="8:8">
      <c r="H260" s="226"/>
    </row>
    <row r="261" spans="8:8">
      <c r="H261" s="226"/>
    </row>
    <row r="262" spans="8:8">
      <c r="H262" s="226"/>
    </row>
    <row r="263" spans="8:8">
      <c r="H263" s="226"/>
    </row>
    <row r="264" spans="8:8">
      <c r="H264" s="226"/>
    </row>
    <row r="265" spans="8:8">
      <c r="H265" s="226"/>
    </row>
    <row r="266" spans="8:8">
      <c r="H266" s="226"/>
    </row>
    <row r="267" spans="8:8">
      <c r="H267" s="226"/>
    </row>
    <row r="268" spans="8:8">
      <c r="H268" s="226"/>
    </row>
    <row r="269" spans="8:8">
      <c r="H269" s="226"/>
    </row>
    <row r="270" spans="8:8">
      <c r="H270" s="226"/>
    </row>
    <row r="271" spans="8:8">
      <c r="H271" s="226"/>
    </row>
    <row r="272" spans="8:8">
      <c r="H272" s="226"/>
    </row>
    <row r="273" spans="2:8">
      <c r="H273" s="226"/>
    </row>
    <row r="274" spans="2:8">
      <c r="H274" s="226"/>
    </row>
    <row r="275" spans="2:8">
      <c r="H275" s="226"/>
    </row>
    <row r="276" spans="2:8">
      <c r="H276" s="226"/>
    </row>
    <row r="277" spans="2:8">
      <c r="H277" s="226"/>
    </row>
    <row r="278" spans="2:8">
      <c r="H278" s="226"/>
    </row>
    <row r="279" spans="2:8">
      <c r="H279" s="226"/>
    </row>
    <row r="280" spans="2:8">
      <c r="H280" s="226"/>
    </row>
    <row r="281" spans="2:8">
      <c r="H281" s="226"/>
    </row>
    <row r="282" spans="2:8">
      <c r="H282" s="226"/>
    </row>
    <row r="283" spans="2:8">
      <c r="H283" s="226"/>
    </row>
    <row r="284" spans="2:8">
      <c r="H284" s="226"/>
    </row>
    <row r="285" spans="2:8">
      <c r="H285" s="226"/>
    </row>
    <row r="286" spans="2:8">
      <c r="H286" s="226"/>
    </row>
    <row r="287" spans="2:8">
      <c r="H287" s="226"/>
    </row>
    <row r="288" spans="2:8">
      <c r="B288" s="227"/>
      <c r="C288" s="227"/>
      <c r="H288" s="226"/>
    </row>
    <row r="289" spans="2:8">
      <c r="B289" s="227"/>
      <c r="C289" s="227"/>
      <c r="H289" s="226"/>
    </row>
    <row r="290" spans="2:8">
      <c r="B290" s="227"/>
      <c r="C290" s="227"/>
      <c r="H290" s="226"/>
    </row>
    <row r="291" spans="2:8">
      <c r="B291" s="227"/>
      <c r="C291" s="227"/>
      <c r="H291" s="226"/>
    </row>
    <row r="292" spans="2:8">
      <c r="B292" s="227"/>
      <c r="C292" s="227"/>
      <c r="H292" s="226"/>
    </row>
    <row r="293" spans="2:8">
      <c r="B293" s="227"/>
      <c r="C293" s="227"/>
      <c r="H293" s="226"/>
    </row>
    <row r="294" spans="2:8">
      <c r="B294" s="227"/>
      <c r="C294" s="227"/>
      <c r="H294" s="226"/>
    </row>
    <row r="295" spans="2:8">
      <c r="B295" s="227"/>
      <c r="C295" s="227"/>
      <c r="H295" s="226"/>
    </row>
    <row r="296" spans="2:8">
      <c r="B296" s="227"/>
      <c r="C296" s="227"/>
      <c r="H296" s="226"/>
    </row>
    <row r="297" spans="2:8">
      <c r="B297" s="227"/>
      <c r="C297" s="227"/>
      <c r="H297" s="226"/>
    </row>
    <row r="298" spans="2:8">
      <c r="B298" s="227"/>
      <c r="C298" s="227"/>
      <c r="H298" s="226"/>
    </row>
    <row r="299" spans="2:8">
      <c r="B299" s="227"/>
      <c r="C299" s="227"/>
      <c r="H299" s="226"/>
    </row>
    <row r="300" spans="2:8">
      <c r="B300" s="227"/>
      <c r="C300" s="227"/>
      <c r="H300" s="226"/>
    </row>
    <row r="301" spans="2:8">
      <c r="B301" s="227"/>
      <c r="C301" s="227"/>
      <c r="H301" s="226"/>
    </row>
    <row r="302" spans="2:8">
      <c r="B302" s="227"/>
      <c r="C302" s="227"/>
      <c r="H302" s="226"/>
    </row>
    <row r="303" spans="2:8">
      <c r="B303" s="227"/>
      <c r="C303" s="227"/>
      <c r="H303" s="226"/>
    </row>
    <row r="304" spans="2:8">
      <c r="B304" s="227"/>
      <c r="C304" s="227"/>
      <c r="H304" s="226"/>
    </row>
    <row r="305" spans="2:8">
      <c r="B305" s="227"/>
      <c r="C305" s="227"/>
      <c r="H305" s="226"/>
    </row>
  </sheetData>
  <mergeCells count="1">
    <mergeCell ref="A1:H1"/>
  </mergeCells>
  <phoneticPr fontId="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54"/>
  <sheetViews>
    <sheetView topLeftCell="A127" zoomScaleSheetLayoutView="75" workbookViewId="0">
      <selection activeCell="A118" sqref="A118"/>
    </sheetView>
  </sheetViews>
  <sheetFormatPr defaultRowHeight="12.75"/>
  <cols>
    <col min="1" max="1" width="7.28515625" style="2" bestFit="1" customWidth="1"/>
    <col min="2" max="2" width="85" customWidth="1"/>
    <col min="3" max="3" width="23.7109375" customWidth="1"/>
    <col min="4" max="4" width="14.42578125" style="56" bestFit="1" customWidth="1"/>
    <col min="5" max="5" width="20.140625" customWidth="1"/>
  </cols>
  <sheetData>
    <row r="1" spans="1:4" ht="22.5">
      <c r="A1" s="174" t="s">
        <v>539</v>
      </c>
      <c r="B1" s="171"/>
      <c r="C1" s="172"/>
      <c r="D1" s="173"/>
    </row>
    <row r="2" spans="1:4" s="42" customFormat="1" ht="17.45" customHeight="1">
      <c r="A2" s="39" t="s">
        <v>210</v>
      </c>
      <c r="B2" s="39" t="s">
        <v>608</v>
      </c>
      <c r="C2" s="40" t="s">
        <v>211</v>
      </c>
      <c r="D2" s="41" t="s">
        <v>212</v>
      </c>
    </row>
    <row r="3" spans="1:4" s="42" customFormat="1" ht="17.45" customHeight="1">
      <c r="A3" s="176"/>
      <c r="B3" s="179" t="s">
        <v>543</v>
      </c>
      <c r="C3" s="177"/>
      <c r="D3" s="178"/>
    </row>
    <row r="4" spans="1:4">
      <c r="A4" s="43"/>
      <c r="B4" s="44"/>
      <c r="C4" s="46"/>
      <c r="D4" s="47"/>
    </row>
    <row r="5" spans="1:4">
      <c r="A5" s="43"/>
      <c r="B5" s="44" t="s">
        <v>763</v>
      </c>
      <c r="C5" s="44"/>
      <c r="D5" s="48">
        <v>493000</v>
      </c>
    </row>
    <row r="6" spans="1:4">
      <c r="A6" s="43"/>
      <c r="B6" s="44" t="s">
        <v>764</v>
      </c>
      <c r="C6" s="44"/>
      <c r="D6" s="48">
        <v>9630</v>
      </c>
    </row>
    <row r="7" spans="1:4">
      <c r="A7" s="43"/>
      <c r="B7" s="44" t="s">
        <v>765</v>
      </c>
      <c r="C7" s="44"/>
      <c r="D7" s="48">
        <v>7870</v>
      </c>
    </row>
    <row r="8" spans="1:4">
      <c r="A8" s="43"/>
      <c r="B8" s="44" t="s">
        <v>768</v>
      </c>
      <c r="C8" s="44"/>
      <c r="D8" s="48">
        <v>1290</v>
      </c>
    </row>
    <row r="9" spans="1:4">
      <c r="A9" s="43"/>
      <c r="B9" s="44" t="s">
        <v>769</v>
      </c>
      <c r="C9" s="44"/>
      <c r="D9" s="48">
        <v>15470</v>
      </c>
    </row>
    <row r="10" spans="1:4">
      <c r="A10" s="43"/>
      <c r="B10" s="44" t="s">
        <v>770</v>
      </c>
      <c r="C10" s="44"/>
      <c r="D10" s="48">
        <v>32640</v>
      </c>
    </row>
    <row r="11" spans="1:4">
      <c r="A11" s="43"/>
      <c r="B11" s="44" t="s">
        <v>771</v>
      </c>
      <c r="C11" s="44"/>
      <c r="D11" s="48">
        <v>30499</v>
      </c>
    </row>
    <row r="12" spans="1:4">
      <c r="A12" s="43"/>
      <c r="B12" s="44" t="s">
        <v>772</v>
      </c>
      <c r="C12" s="44"/>
      <c r="D12" s="48">
        <v>33481</v>
      </c>
    </row>
    <row r="13" spans="1:4">
      <c r="A13" s="43"/>
      <c r="B13" s="44" t="s">
        <v>774</v>
      </c>
      <c r="C13" s="44"/>
      <c r="D13" s="48">
        <v>26801</v>
      </c>
    </row>
    <row r="14" spans="1:4">
      <c r="A14" s="43"/>
      <c r="B14" s="44" t="s">
        <v>775</v>
      </c>
      <c r="C14" s="44"/>
      <c r="D14" s="48">
        <v>5250</v>
      </c>
    </row>
    <row r="15" spans="1:4">
      <c r="A15" s="43"/>
      <c r="B15" s="44" t="s">
        <v>776</v>
      </c>
      <c r="C15" s="44"/>
      <c r="D15" s="48">
        <v>5250</v>
      </c>
    </row>
    <row r="16" spans="1:4">
      <c r="A16" s="43"/>
      <c r="B16" s="44" t="s">
        <v>777</v>
      </c>
      <c r="C16" s="44"/>
      <c r="D16" s="48">
        <v>5250</v>
      </c>
    </row>
    <row r="17" spans="1:4" ht="25.5">
      <c r="A17" s="43"/>
      <c r="B17" s="49" t="s">
        <v>778</v>
      </c>
      <c r="C17" s="49"/>
      <c r="D17" s="50">
        <v>5250</v>
      </c>
    </row>
    <row r="18" spans="1:4">
      <c r="A18" s="43"/>
      <c r="B18" s="44" t="s">
        <v>779</v>
      </c>
      <c r="C18" s="44"/>
      <c r="D18" s="48">
        <v>54000</v>
      </c>
    </row>
    <row r="19" spans="1:4">
      <c r="A19" s="43"/>
      <c r="B19" s="44" t="s">
        <v>780</v>
      </c>
      <c r="C19" s="44"/>
      <c r="D19" s="48">
        <v>180000</v>
      </c>
    </row>
    <row r="20" spans="1:4">
      <c r="A20" s="43"/>
      <c r="B20" s="44" t="s">
        <v>781</v>
      </c>
      <c r="C20" s="44"/>
      <c r="D20" s="48">
        <v>2000</v>
      </c>
    </row>
    <row r="21" spans="1:4">
      <c r="A21" s="51"/>
      <c r="B21" s="52" t="s">
        <v>782</v>
      </c>
      <c r="C21" s="52" t="s">
        <v>783</v>
      </c>
      <c r="D21" s="53">
        <v>429</v>
      </c>
    </row>
    <row r="22" spans="1:4">
      <c r="A22" s="51"/>
      <c r="B22" s="52" t="s">
        <v>785</v>
      </c>
      <c r="C22" s="52" t="s">
        <v>786</v>
      </c>
      <c r="D22" s="53">
        <v>74</v>
      </c>
    </row>
    <row r="23" spans="1:4">
      <c r="A23" s="51"/>
      <c r="B23" s="44" t="s">
        <v>787</v>
      </c>
      <c r="C23" s="44" t="s">
        <v>788</v>
      </c>
      <c r="D23" s="53">
        <v>124</v>
      </c>
    </row>
    <row r="24" spans="1:4">
      <c r="A24" s="51"/>
      <c r="B24" s="44" t="s">
        <v>789</v>
      </c>
      <c r="C24" s="44" t="s">
        <v>790</v>
      </c>
      <c r="D24" s="53">
        <v>90</v>
      </c>
    </row>
    <row r="25" spans="1:4">
      <c r="A25" s="51"/>
      <c r="B25" s="44" t="s">
        <v>791</v>
      </c>
      <c r="C25" s="44" t="s">
        <v>792</v>
      </c>
      <c r="D25" s="53">
        <v>2875</v>
      </c>
    </row>
    <row r="26" spans="1:4">
      <c r="A26" s="51"/>
      <c r="B26" s="44" t="s">
        <v>793</v>
      </c>
      <c r="C26" s="44" t="s">
        <v>794</v>
      </c>
      <c r="D26" s="53">
        <v>3942</v>
      </c>
    </row>
    <row r="27" spans="1:4">
      <c r="A27" s="51"/>
      <c r="B27" s="44" t="s">
        <v>795</v>
      </c>
      <c r="C27" s="44" t="s">
        <v>796</v>
      </c>
      <c r="D27" s="53">
        <v>15</v>
      </c>
    </row>
    <row r="28" spans="1:4">
      <c r="A28" s="51"/>
      <c r="B28" s="44" t="s">
        <v>282</v>
      </c>
      <c r="C28" s="44" t="s">
        <v>283</v>
      </c>
      <c r="D28" s="53">
        <v>21</v>
      </c>
    </row>
    <row r="29" spans="1:4">
      <c r="A29" s="51"/>
      <c r="B29" s="44" t="s">
        <v>284</v>
      </c>
      <c r="C29" s="44" t="s">
        <v>285</v>
      </c>
      <c r="D29" s="53">
        <v>11</v>
      </c>
    </row>
    <row r="30" spans="1:4">
      <c r="A30" s="51"/>
      <c r="B30" s="44" t="s">
        <v>286</v>
      </c>
      <c r="C30" s="44" t="s">
        <v>287</v>
      </c>
      <c r="D30" s="53">
        <v>27</v>
      </c>
    </row>
    <row r="31" spans="1:4">
      <c r="A31" s="51"/>
      <c r="B31" s="44" t="s">
        <v>288</v>
      </c>
      <c r="C31" s="44" t="s">
        <v>289</v>
      </c>
      <c r="D31" s="53">
        <v>226</v>
      </c>
    </row>
    <row r="32" spans="1:4">
      <c r="A32" s="51"/>
      <c r="B32" s="44" t="s">
        <v>290</v>
      </c>
      <c r="C32" s="44" t="s">
        <v>291</v>
      </c>
      <c r="D32" s="53">
        <v>16</v>
      </c>
    </row>
    <row r="33" spans="1:4">
      <c r="A33" s="51"/>
      <c r="B33" s="44" t="s">
        <v>294</v>
      </c>
      <c r="C33" s="44" t="s">
        <v>295</v>
      </c>
      <c r="D33" s="53">
        <v>208</v>
      </c>
    </row>
    <row r="34" spans="1:4">
      <c r="A34" s="51"/>
      <c r="B34" s="44" t="s">
        <v>296</v>
      </c>
      <c r="C34" s="44" t="s">
        <v>297</v>
      </c>
      <c r="D34" s="53">
        <v>139</v>
      </c>
    </row>
    <row r="35" spans="1:4">
      <c r="A35" s="51"/>
      <c r="B35" s="44" t="s">
        <v>299</v>
      </c>
      <c r="C35" s="44" t="s">
        <v>300</v>
      </c>
      <c r="D35" s="53">
        <v>216</v>
      </c>
    </row>
    <row r="36" spans="1:4">
      <c r="A36" s="51"/>
      <c r="B36" s="44" t="s">
        <v>301</v>
      </c>
      <c r="C36" s="44" t="s">
        <v>302</v>
      </c>
      <c r="D36" s="53">
        <v>218</v>
      </c>
    </row>
    <row r="37" spans="1:4">
      <c r="A37" s="51"/>
      <c r="B37" s="44" t="s">
        <v>303</v>
      </c>
      <c r="C37" s="44" t="s">
        <v>304</v>
      </c>
      <c r="D37" s="53">
        <v>1314</v>
      </c>
    </row>
    <row r="38" spans="1:4">
      <c r="A38" s="51"/>
      <c r="B38" s="44" t="s">
        <v>305</v>
      </c>
      <c r="C38" s="44" t="s">
        <v>306</v>
      </c>
      <c r="D38" s="53">
        <v>918</v>
      </c>
    </row>
    <row r="39" spans="1:4">
      <c r="A39" s="51"/>
      <c r="B39" s="44" t="s">
        <v>307</v>
      </c>
      <c r="C39" s="44" t="s">
        <v>308</v>
      </c>
      <c r="D39" s="53">
        <v>151</v>
      </c>
    </row>
    <row r="40" spans="1:4">
      <c r="A40" s="51"/>
      <c r="B40" s="44" t="s">
        <v>309</v>
      </c>
      <c r="C40" s="44" t="s">
        <v>310</v>
      </c>
      <c r="D40" s="53">
        <v>183</v>
      </c>
    </row>
    <row r="41" spans="1:4">
      <c r="A41" s="51"/>
      <c r="B41" s="44" t="s">
        <v>311</v>
      </c>
      <c r="C41" s="44" t="s">
        <v>312</v>
      </c>
      <c r="D41" s="53">
        <v>2</v>
      </c>
    </row>
    <row r="42" spans="1:4">
      <c r="A42" s="51"/>
      <c r="B42" s="44" t="s">
        <v>313</v>
      </c>
      <c r="C42" s="44" t="s">
        <v>314</v>
      </c>
      <c r="D42" s="53">
        <v>3</v>
      </c>
    </row>
    <row r="43" spans="1:4">
      <c r="A43" s="51"/>
      <c r="B43" s="44" t="s">
        <v>315</v>
      </c>
      <c r="C43" s="44" t="s">
        <v>316</v>
      </c>
      <c r="D43" s="53">
        <v>3</v>
      </c>
    </row>
    <row r="44" spans="1:4">
      <c r="A44" s="51"/>
      <c r="B44" s="44" t="s">
        <v>317</v>
      </c>
      <c r="C44" s="44" t="s">
        <v>318</v>
      </c>
      <c r="D44" s="53">
        <v>1734</v>
      </c>
    </row>
    <row r="45" spans="1:4">
      <c r="A45" s="51"/>
      <c r="B45" s="44" t="s">
        <v>324</v>
      </c>
      <c r="C45" s="44" t="s">
        <v>325</v>
      </c>
      <c r="D45" s="53">
        <v>2153</v>
      </c>
    </row>
    <row r="46" spans="1:4">
      <c r="A46" s="51"/>
      <c r="B46" s="44" t="s">
        <v>326</v>
      </c>
      <c r="C46" s="44" t="s">
        <v>327</v>
      </c>
      <c r="D46" s="53">
        <v>85</v>
      </c>
    </row>
    <row r="47" spans="1:4">
      <c r="A47" s="51"/>
      <c r="B47" s="44" t="s">
        <v>328</v>
      </c>
      <c r="C47" s="44" t="s">
        <v>329</v>
      </c>
      <c r="D47" s="53">
        <v>21</v>
      </c>
    </row>
    <row r="48" spans="1:4">
      <c r="A48" s="51"/>
      <c r="B48" s="44" t="s">
        <v>330</v>
      </c>
      <c r="C48" s="44" t="s">
        <v>331</v>
      </c>
      <c r="D48" s="53">
        <v>503</v>
      </c>
    </row>
    <row r="49" spans="1:4">
      <c r="A49" s="51"/>
      <c r="B49" s="44" t="s">
        <v>332</v>
      </c>
      <c r="C49" s="44" t="s">
        <v>333</v>
      </c>
      <c r="D49" s="53">
        <v>728</v>
      </c>
    </row>
    <row r="50" spans="1:4">
      <c r="A50" s="51"/>
      <c r="B50" s="44" t="s">
        <v>334</v>
      </c>
      <c r="C50" s="44" t="s">
        <v>335</v>
      </c>
      <c r="D50" s="53">
        <v>63</v>
      </c>
    </row>
    <row r="51" spans="1:4">
      <c r="A51" s="51"/>
      <c r="B51" s="44" t="s">
        <v>336</v>
      </c>
      <c r="C51" s="44" t="s">
        <v>337</v>
      </c>
      <c r="D51" s="53">
        <v>702</v>
      </c>
    </row>
    <row r="52" spans="1:4">
      <c r="A52" s="51"/>
      <c r="B52" s="44" t="s">
        <v>338</v>
      </c>
      <c r="C52" s="44" t="s">
        <v>339</v>
      </c>
      <c r="D52" s="53">
        <v>252</v>
      </c>
    </row>
    <row r="53" spans="1:4">
      <c r="A53" s="51"/>
      <c r="B53" s="44" t="s">
        <v>340</v>
      </c>
      <c r="C53" s="44" t="s">
        <v>341</v>
      </c>
      <c r="D53" s="53">
        <v>252</v>
      </c>
    </row>
    <row r="54" spans="1:4">
      <c r="A54" s="51"/>
      <c r="B54" s="44" t="s">
        <v>342</v>
      </c>
      <c r="C54" s="44" t="s">
        <v>343</v>
      </c>
      <c r="D54" s="53">
        <v>446</v>
      </c>
    </row>
    <row r="55" spans="1:4">
      <c r="A55" s="51"/>
      <c r="B55" s="44" t="s">
        <v>344</v>
      </c>
      <c r="C55" s="55"/>
      <c r="D55" s="53">
        <v>110</v>
      </c>
    </row>
    <row r="56" spans="1:4">
      <c r="A56" s="51"/>
      <c r="B56" s="44" t="s">
        <v>345</v>
      </c>
      <c r="C56" s="55"/>
      <c r="D56" s="53">
        <v>110</v>
      </c>
    </row>
    <row r="57" spans="1:4">
      <c r="A57" s="51"/>
      <c r="B57" s="44" t="s">
        <v>346</v>
      </c>
      <c r="C57" s="55"/>
      <c r="D57" s="53">
        <v>75</v>
      </c>
    </row>
    <row r="58" spans="1:4">
      <c r="A58" s="51"/>
      <c r="B58" s="44" t="s">
        <v>347</v>
      </c>
      <c r="C58" s="55"/>
      <c r="D58" s="53">
        <v>75</v>
      </c>
    </row>
    <row r="59" spans="1:4">
      <c r="A59" s="51"/>
      <c r="B59" s="44" t="s">
        <v>348</v>
      </c>
      <c r="C59" s="55"/>
      <c r="D59" s="53">
        <v>75</v>
      </c>
    </row>
    <row r="60" spans="1:4">
      <c r="A60" s="51"/>
      <c r="B60" s="44" t="s">
        <v>349</v>
      </c>
      <c r="C60" s="44" t="s">
        <v>786</v>
      </c>
      <c r="D60" s="53">
        <v>74</v>
      </c>
    </row>
    <row r="61" spans="1:4">
      <c r="A61" s="51"/>
      <c r="B61" s="44" t="s">
        <v>350</v>
      </c>
      <c r="C61" s="44" t="s">
        <v>353</v>
      </c>
      <c r="D61" s="53">
        <v>861</v>
      </c>
    </row>
    <row r="62" spans="1:4">
      <c r="A62" s="51"/>
      <c r="B62" s="44" t="s">
        <v>354</v>
      </c>
      <c r="C62" s="44" t="s">
        <v>355</v>
      </c>
      <c r="D62" s="53">
        <v>1495</v>
      </c>
    </row>
    <row r="63" spans="1:4">
      <c r="A63" s="51"/>
      <c r="B63" s="44" t="s">
        <v>358</v>
      </c>
      <c r="C63" s="44" t="s">
        <v>359</v>
      </c>
      <c r="D63" s="53">
        <v>1783</v>
      </c>
    </row>
    <row r="64" spans="1:4">
      <c r="A64" s="51"/>
      <c r="B64" s="44" t="s">
        <v>360</v>
      </c>
      <c r="C64" s="44" t="s">
        <v>361</v>
      </c>
      <c r="D64" s="53">
        <v>3067</v>
      </c>
    </row>
    <row r="65" spans="1:4">
      <c r="A65" s="51"/>
      <c r="B65" s="44" t="s">
        <v>362</v>
      </c>
      <c r="C65" s="44" t="s">
        <v>363</v>
      </c>
      <c r="D65" s="53">
        <v>363</v>
      </c>
    </row>
    <row r="66" spans="1:4">
      <c r="A66" s="51"/>
      <c r="B66" s="44" t="s">
        <v>364</v>
      </c>
      <c r="C66" s="44" t="s">
        <v>365</v>
      </c>
      <c r="D66" s="53">
        <v>68</v>
      </c>
    </row>
    <row r="67" spans="1:4">
      <c r="A67" s="51"/>
      <c r="B67" s="44" t="s">
        <v>366</v>
      </c>
      <c r="C67" s="44" t="s">
        <v>367</v>
      </c>
      <c r="D67" s="53">
        <v>167</v>
      </c>
    </row>
    <row r="68" spans="1:4">
      <c r="A68" s="51"/>
      <c r="B68" s="44" t="s">
        <v>368</v>
      </c>
      <c r="C68" s="44" t="s">
        <v>369</v>
      </c>
      <c r="D68" s="53">
        <v>1098</v>
      </c>
    </row>
    <row r="69" spans="1:4">
      <c r="A69" s="51"/>
      <c r="B69" s="44" t="s">
        <v>370</v>
      </c>
      <c r="C69" s="44" t="s">
        <v>371</v>
      </c>
      <c r="D69" s="53">
        <v>158</v>
      </c>
    </row>
    <row r="70" spans="1:4">
      <c r="A70" s="51"/>
      <c r="B70" s="44" t="s">
        <v>372</v>
      </c>
      <c r="C70" s="44" t="s">
        <v>373</v>
      </c>
      <c r="D70" s="53">
        <v>39</v>
      </c>
    </row>
    <row r="71" spans="1:4">
      <c r="A71" s="51"/>
      <c r="B71" s="44" t="s">
        <v>374</v>
      </c>
      <c r="C71" s="44" t="s">
        <v>375</v>
      </c>
      <c r="D71" s="53">
        <v>94</v>
      </c>
    </row>
    <row r="72" spans="1:4">
      <c r="A72" s="51"/>
      <c r="B72" s="44" t="s">
        <v>376</v>
      </c>
      <c r="C72" s="44" t="s">
        <v>377</v>
      </c>
      <c r="D72" s="53">
        <v>94</v>
      </c>
    </row>
    <row r="73" spans="1:4">
      <c r="A73" s="51"/>
      <c r="B73" s="44" t="s">
        <v>378</v>
      </c>
      <c r="C73" s="44" t="s">
        <v>379</v>
      </c>
      <c r="D73" s="53">
        <v>28</v>
      </c>
    </row>
    <row r="74" spans="1:4">
      <c r="A74" s="51"/>
      <c r="B74" s="44" t="s">
        <v>380</v>
      </c>
      <c r="C74" s="44" t="s">
        <v>381</v>
      </c>
      <c r="D74" s="53">
        <v>3184</v>
      </c>
    </row>
    <row r="75" spans="1:4">
      <c r="A75" s="51"/>
      <c r="B75" s="44" t="s">
        <v>382</v>
      </c>
      <c r="C75" s="44" t="s">
        <v>381</v>
      </c>
      <c r="D75" s="53">
        <v>8</v>
      </c>
    </row>
    <row r="76" spans="1:4">
      <c r="A76" s="51"/>
      <c r="B76" s="44" t="s">
        <v>383</v>
      </c>
      <c r="C76" s="44" t="s">
        <v>381</v>
      </c>
      <c r="D76" s="53">
        <v>33</v>
      </c>
    </row>
    <row r="77" spans="1:4">
      <c r="A77" s="51"/>
      <c r="B77" s="44" t="s">
        <v>384</v>
      </c>
      <c r="C77" s="44" t="s">
        <v>381</v>
      </c>
      <c r="D77" s="53">
        <v>44</v>
      </c>
    </row>
    <row r="78" spans="1:4">
      <c r="A78" s="51"/>
      <c r="B78" s="44" t="s">
        <v>385</v>
      </c>
      <c r="C78" s="44" t="s">
        <v>386</v>
      </c>
      <c r="D78" s="53">
        <v>42</v>
      </c>
    </row>
    <row r="79" spans="1:4">
      <c r="A79" s="51">
        <v>2325</v>
      </c>
      <c r="B79" s="44" t="s">
        <v>387</v>
      </c>
      <c r="C79" s="44" t="s">
        <v>388</v>
      </c>
      <c r="D79" s="53">
        <v>30</v>
      </c>
    </row>
    <row r="80" spans="1:4">
      <c r="A80" s="51">
        <v>2330</v>
      </c>
      <c r="B80" s="180" t="s">
        <v>389</v>
      </c>
      <c r="C80" s="44" t="s">
        <v>390</v>
      </c>
      <c r="D80" s="53">
        <v>2380</v>
      </c>
    </row>
    <row r="81" spans="1:4">
      <c r="A81" s="51">
        <v>2335</v>
      </c>
      <c r="B81" s="180" t="s">
        <v>391</v>
      </c>
      <c r="C81" s="44" t="s">
        <v>392</v>
      </c>
      <c r="D81" s="53">
        <v>376</v>
      </c>
    </row>
    <row r="82" spans="1:4">
      <c r="A82" s="51">
        <v>2340</v>
      </c>
      <c r="B82" s="180" t="s">
        <v>393</v>
      </c>
      <c r="C82" s="44" t="s">
        <v>394</v>
      </c>
      <c r="D82" s="53">
        <v>270</v>
      </c>
    </row>
    <row r="83" spans="1:4">
      <c r="A83" s="51">
        <v>2345</v>
      </c>
      <c r="B83" s="180" t="s">
        <v>395</v>
      </c>
      <c r="C83" s="44" t="s">
        <v>788</v>
      </c>
      <c r="D83" s="53">
        <v>124</v>
      </c>
    </row>
    <row r="84" spans="1:4">
      <c r="A84" s="51">
        <v>2350</v>
      </c>
      <c r="B84" s="180" t="s">
        <v>396</v>
      </c>
      <c r="C84" s="44" t="s">
        <v>397</v>
      </c>
      <c r="D84" s="53">
        <v>95</v>
      </c>
    </row>
    <row r="85" spans="1:4">
      <c r="A85" s="51">
        <v>2355</v>
      </c>
      <c r="B85" s="180" t="s">
        <v>398</v>
      </c>
      <c r="C85" s="44" t="s">
        <v>399</v>
      </c>
      <c r="D85" s="53">
        <v>925</v>
      </c>
    </row>
    <row r="86" spans="1:4">
      <c r="A86" s="51">
        <v>2360</v>
      </c>
      <c r="B86" s="180" t="s">
        <v>400</v>
      </c>
      <c r="C86" s="44" t="s">
        <v>401</v>
      </c>
      <c r="D86" s="53">
        <v>50</v>
      </c>
    </row>
    <row r="87" spans="1:4">
      <c r="A87" s="51">
        <v>2365</v>
      </c>
      <c r="B87" s="180" t="s">
        <v>402</v>
      </c>
      <c r="C87" s="44" t="s">
        <v>392</v>
      </c>
      <c r="D87" s="53">
        <v>287</v>
      </c>
    </row>
    <row r="88" spans="1:4">
      <c r="A88" s="51">
        <v>2370</v>
      </c>
      <c r="B88" s="180" t="s">
        <v>403</v>
      </c>
      <c r="C88" s="44" t="s">
        <v>404</v>
      </c>
      <c r="D88" s="53">
        <v>0.26</v>
      </c>
    </row>
    <row r="89" spans="1:4">
      <c r="A89" s="51">
        <v>2375</v>
      </c>
      <c r="B89" s="180" t="s">
        <v>405</v>
      </c>
      <c r="C89" s="44" t="s">
        <v>406</v>
      </c>
      <c r="D89" s="53">
        <v>0.19</v>
      </c>
    </row>
    <row r="90" spans="1:4">
      <c r="A90" s="51">
        <v>2380</v>
      </c>
      <c r="B90" s="180" t="s">
        <v>407</v>
      </c>
      <c r="C90" s="44" t="s">
        <v>408</v>
      </c>
      <c r="D90" s="53">
        <v>55</v>
      </c>
    </row>
    <row r="91" spans="1:4">
      <c r="A91" s="51">
        <v>2385</v>
      </c>
      <c r="B91" s="180" t="s">
        <v>409</v>
      </c>
      <c r="C91" s="44" t="s">
        <v>410</v>
      </c>
      <c r="D91" s="53">
        <v>3890</v>
      </c>
    </row>
    <row r="92" spans="1:4">
      <c r="A92" s="43">
        <v>5101</v>
      </c>
      <c r="B92" s="44" t="s">
        <v>219</v>
      </c>
      <c r="C92" s="170"/>
      <c r="D92" s="45">
        <v>340</v>
      </c>
    </row>
    <row r="93" spans="1:4">
      <c r="A93" s="51">
        <v>5201</v>
      </c>
      <c r="B93" s="44" t="s">
        <v>220</v>
      </c>
      <c r="C93" s="170"/>
      <c r="D93" s="45">
        <v>1420</v>
      </c>
    </row>
    <row r="94" spans="1:4">
      <c r="A94" s="51">
        <v>5201</v>
      </c>
      <c r="B94" s="44" t="s">
        <v>221</v>
      </c>
      <c r="C94" s="170"/>
      <c r="D94" s="45">
        <v>4250</v>
      </c>
    </row>
    <row r="95" spans="1:4">
      <c r="A95" s="43">
        <v>6101</v>
      </c>
      <c r="B95" s="44" t="s">
        <v>222</v>
      </c>
      <c r="C95" s="170"/>
      <c r="D95" s="45">
        <v>57.7</v>
      </c>
    </row>
    <row r="96" spans="1:4">
      <c r="A96" s="43">
        <v>6102</v>
      </c>
      <c r="B96" s="44" t="s">
        <v>223</v>
      </c>
      <c r="C96" s="170"/>
      <c r="D96" s="45">
        <v>57.7</v>
      </c>
    </row>
    <row r="97" spans="1:4">
      <c r="A97" s="43">
        <v>6103</v>
      </c>
      <c r="B97" s="44" t="s">
        <v>224</v>
      </c>
      <c r="C97" s="170"/>
      <c r="D97" s="45">
        <v>44.6</v>
      </c>
    </row>
    <row r="98" spans="1:4">
      <c r="A98" s="43">
        <v>6104</v>
      </c>
      <c r="B98" s="44" t="s">
        <v>225</v>
      </c>
      <c r="C98" s="170"/>
      <c r="D98" s="45">
        <v>44.6</v>
      </c>
    </row>
    <row r="99" spans="1:4">
      <c r="A99" s="43">
        <v>6201</v>
      </c>
      <c r="B99" s="44" t="s">
        <v>226</v>
      </c>
      <c r="C99" s="170"/>
      <c r="D99" s="45">
        <v>20</v>
      </c>
    </row>
    <row r="100" spans="1:4">
      <c r="A100" s="43">
        <v>6202</v>
      </c>
      <c r="B100" s="44" t="s">
        <v>227</v>
      </c>
      <c r="C100" s="170"/>
      <c r="D100" s="45">
        <v>20</v>
      </c>
    </row>
    <row r="101" spans="1:4">
      <c r="A101" s="43">
        <v>6203</v>
      </c>
      <c r="B101" s="44" t="s">
        <v>228</v>
      </c>
      <c r="C101" s="170"/>
      <c r="D101" s="45">
        <v>40</v>
      </c>
    </row>
    <row r="102" spans="1:4">
      <c r="A102" s="43">
        <v>6204</v>
      </c>
      <c r="B102" s="44" t="s">
        <v>229</v>
      </c>
      <c r="C102" s="170"/>
      <c r="D102" s="45">
        <v>120</v>
      </c>
    </row>
    <row r="103" spans="1:4">
      <c r="A103" s="43">
        <v>6205</v>
      </c>
      <c r="B103" s="44" t="s">
        <v>245</v>
      </c>
      <c r="C103" s="170"/>
      <c r="D103" s="45">
        <v>100</v>
      </c>
    </row>
    <row r="104" spans="1:4">
      <c r="A104" s="43">
        <v>6206</v>
      </c>
      <c r="B104" s="44" t="s">
        <v>246</v>
      </c>
      <c r="C104" s="170"/>
      <c r="D104" s="45">
        <v>50</v>
      </c>
    </row>
    <row r="105" spans="1:4">
      <c r="A105" s="43">
        <v>6207</v>
      </c>
      <c r="B105" s="44" t="s">
        <v>247</v>
      </c>
      <c r="C105" s="170"/>
      <c r="D105" s="45">
        <v>150</v>
      </c>
    </row>
    <row r="106" spans="1:4">
      <c r="A106" s="43">
        <v>6208</v>
      </c>
      <c r="B106" s="44" t="s">
        <v>248</v>
      </c>
      <c r="C106" s="170"/>
      <c r="D106" s="45">
        <v>15</v>
      </c>
    </row>
    <row r="107" spans="1:4">
      <c r="A107" s="43">
        <v>6209</v>
      </c>
      <c r="B107" s="44" t="s">
        <v>249</v>
      </c>
      <c r="C107" s="170"/>
      <c r="D107" s="45">
        <v>10</v>
      </c>
    </row>
    <row r="108" spans="1:4">
      <c r="A108" s="43">
        <v>6210</v>
      </c>
      <c r="B108" s="44" t="s">
        <v>250</v>
      </c>
      <c r="C108" s="170"/>
      <c r="D108" s="45">
        <v>30</v>
      </c>
    </row>
    <row r="109" spans="1:4">
      <c r="A109" s="43">
        <v>6211</v>
      </c>
      <c r="B109" s="44" t="s">
        <v>251</v>
      </c>
      <c r="C109" s="170"/>
      <c r="D109" s="45">
        <v>30</v>
      </c>
    </row>
    <row r="110" spans="1:4">
      <c r="A110" s="43">
        <v>6212</v>
      </c>
      <c r="B110" s="44" t="s">
        <v>252</v>
      </c>
      <c r="C110" s="170"/>
      <c r="D110" s="45">
        <v>30</v>
      </c>
    </row>
    <row r="111" spans="1:4">
      <c r="A111" s="43">
        <v>6213</v>
      </c>
      <c r="B111" s="44" t="s">
        <v>253</v>
      </c>
      <c r="C111" s="170"/>
      <c r="D111" s="45">
        <v>40</v>
      </c>
    </row>
    <row r="112" spans="1:4">
      <c r="A112" s="43">
        <v>6214</v>
      </c>
      <c r="B112" s="44" t="s">
        <v>751</v>
      </c>
      <c r="C112" s="170"/>
      <c r="D112" s="45">
        <v>45</v>
      </c>
    </row>
    <row r="113" spans="1:4">
      <c r="A113" s="43">
        <v>6215</v>
      </c>
      <c r="B113" s="44" t="s">
        <v>752</v>
      </c>
      <c r="C113" s="170"/>
      <c r="D113" s="45">
        <v>10</v>
      </c>
    </row>
    <row r="114" spans="1:4">
      <c r="A114" s="43">
        <v>6345</v>
      </c>
      <c r="B114" s="44" t="s">
        <v>753</v>
      </c>
      <c r="C114" s="44"/>
      <c r="D114" s="47">
        <v>1431</v>
      </c>
    </row>
    <row r="115" spans="1:4">
      <c r="A115" s="43">
        <v>6350</v>
      </c>
      <c r="B115" s="44" t="s">
        <v>754</v>
      </c>
      <c r="C115" s="44"/>
      <c r="D115" s="47">
        <v>385</v>
      </c>
    </row>
    <row r="116" spans="1:4">
      <c r="A116" s="43">
        <v>6355</v>
      </c>
      <c r="B116" s="44" t="s">
        <v>755</v>
      </c>
      <c r="C116" s="44"/>
      <c r="D116" s="47">
        <v>2190</v>
      </c>
    </row>
    <row r="117" spans="1:4">
      <c r="A117" s="43">
        <v>6360</v>
      </c>
      <c r="B117" s="44" t="s">
        <v>756</v>
      </c>
      <c r="C117" s="44"/>
      <c r="D117" s="47">
        <v>2190</v>
      </c>
    </row>
    <row r="118" spans="1:4">
      <c r="A118" s="43">
        <v>6365</v>
      </c>
      <c r="B118" s="44" t="s">
        <v>757</v>
      </c>
      <c r="C118" s="44"/>
      <c r="D118" s="47">
        <v>573</v>
      </c>
    </row>
    <row r="119" spans="1:4">
      <c r="A119" s="43">
        <v>6370</v>
      </c>
      <c r="B119" s="44" t="s">
        <v>758</v>
      </c>
      <c r="C119" s="44"/>
      <c r="D119" s="47">
        <v>460</v>
      </c>
    </row>
    <row r="120" spans="1:4">
      <c r="A120" s="43">
        <v>6375</v>
      </c>
      <c r="B120" s="44" t="s">
        <v>759</v>
      </c>
      <c r="C120" s="44"/>
      <c r="D120" s="47">
        <v>1098</v>
      </c>
    </row>
    <row r="121" spans="1:4">
      <c r="A121" s="43">
        <v>6380</v>
      </c>
      <c r="B121" s="44" t="s">
        <v>760</v>
      </c>
      <c r="C121" s="44" t="s">
        <v>761</v>
      </c>
      <c r="D121" s="47">
        <v>595</v>
      </c>
    </row>
    <row r="122" spans="1:4">
      <c r="A122" s="43">
        <v>6385</v>
      </c>
      <c r="B122" s="44" t="s">
        <v>762</v>
      </c>
      <c r="C122" s="44"/>
      <c r="D122" s="47">
        <v>20000</v>
      </c>
    </row>
    <row r="123" spans="1:4">
      <c r="A123" s="43">
        <v>6390</v>
      </c>
      <c r="B123" s="44" t="s">
        <v>217</v>
      </c>
      <c r="C123" s="44"/>
      <c r="D123" s="47">
        <v>283</v>
      </c>
    </row>
    <row r="124" spans="1:4">
      <c r="A124" s="43">
        <v>6395</v>
      </c>
      <c r="B124" s="44" t="s">
        <v>218</v>
      </c>
      <c r="C124" s="44"/>
      <c r="D124" s="47">
        <v>229</v>
      </c>
    </row>
    <row r="125" spans="1:4">
      <c r="A125" s="181">
        <v>9900</v>
      </c>
      <c r="B125" s="182" t="s">
        <v>411</v>
      </c>
      <c r="C125" s="182"/>
      <c r="D125" s="54">
        <v>2310</v>
      </c>
    </row>
    <row r="126" spans="1:4">
      <c r="A126" s="181">
        <v>9905</v>
      </c>
      <c r="B126" s="182" t="s">
        <v>418</v>
      </c>
      <c r="C126" s="182"/>
      <c r="D126" s="54">
        <v>1825</v>
      </c>
    </row>
    <row r="127" spans="1:4">
      <c r="A127" s="181">
        <v>9910</v>
      </c>
      <c r="B127" s="182" t="s">
        <v>419</v>
      </c>
      <c r="C127" s="182"/>
      <c r="D127" s="54">
        <v>139</v>
      </c>
    </row>
    <row r="128" spans="1:4">
      <c r="A128" s="181">
        <v>9915</v>
      </c>
      <c r="B128" s="182" t="s">
        <v>420</v>
      </c>
      <c r="C128" s="182"/>
      <c r="D128" s="54">
        <v>139</v>
      </c>
    </row>
    <row r="129" spans="1:5">
      <c r="A129" s="181">
        <v>9920</v>
      </c>
      <c r="B129" s="182" t="s">
        <v>421</v>
      </c>
      <c r="C129" s="182"/>
      <c r="D129" s="54">
        <v>2632</v>
      </c>
    </row>
    <row r="130" spans="1:5">
      <c r="A130" s="181">
        <v>9925</v>
      </c>
      <c r="B130" s="182" t="s">
        <v>422</v>
      </c>
      <c r="C130" s="182"/>
      <c r="D130" s="54">
        <v>236</v>
      </c>
    </row>
    <row r="131" spans="1:5">
      <c r="A131" s="181">
        <v>9930</v>
      </c>
      <c r="B131" s="182" t="s">
        <v>423</v>
      </c>
      <c r="C131" s="182"/>
      <c r="D131" s="54">
        <v>8640</v>
      </c>
    </row>
    <row r="132" spans="1:5">
      <c r="A132" s="181">
        <v>9935</v>
      </c>
      <c r="B132" s="182" t="s">
        <v>424</v>
      </c>
      <c r="C132" s="182"/>
      <c r="D132" s="54">
        <v>10395</v>
      </c>
    </row>
    <row r="133" spans="1:5">
      <c r="A133" s="181">
        <v>9940</v>
      </c>
      <c r="B133" s="182" t="s">
        <v>425</v>
      </c>
      <c r="C133" s="182"/>
      <c r="D133" s="54">
        <v>12757</v>
      </c>
    </row>
    <row r="134" spans="1:5">
      <c r="A134" s="181">
        <v>9945</v>
      </c>
      <c r="B134" s="182" t="s">
        <v>426</v>
      </c>
      <c r="C134" s="182"/>
      <c r="D134" s="54">
        <v>14512</v>
      </c>
    </row>
    <row r="135" spans="1:5">
      <c r="A135" s="181">
        <v>9950</v>
      </c>
      <c r="B135" s="182" t="s">
        <v>427</v>
      </c>
      <c r="C135" s="182"/>
      <c r="D135" s="54">
        <v>2000</v>
      </c>
    </row>
    <row r="136" spans="1:5">
      <c r="A136" s="181">
        <v>9955</v>
      </c>
      <c r="B136" s="182" t="s">
        <v>582</v>
      </c>
      <c r="C136" s="182"/>
      <c r="D136" s="54">
        <v>349</v>
      </c>
    </row>
    <row r="137" spans="1:5">
      <c r="A137" s="181">
        <v>9960</v>
      </c>
      <c r="B137" s="182" t="s">
        <v>581</v>
      </c>
      <c r="C137" s="182"/>
      <c r="D137" s="54">
        <v>310</v>
      </c>
    </row>
    <row r="138" spans="1:5">
      <c r="A138" s="181">
        <v>9965</v>
      </c>
      <c r="B138" s="182" t="s">
        <v>356</v>
      </c>
      <c r="C138" s="182"/>
      <c r="D138" s="54">
        <v>400</v>
      </c>
    </row>
    <row r="139" spans="1:5">
      <c r="A139" s="181">
        <v>9970</v>
      </c>
      <c r="B139" s="182" t="s">
        <v>357</v>
      </c>
      <c r="C139" s="182"/>
      <c r="D139" s="54">
        <v>175</v>
      </c>
    </row>
    <row r="140" spans="1:5" s="185" customFormat="1">
      <c r="A140" s="186"/>
      <c r="B140" s="189" t="s">
        <v>319</v>
      </c>
      <c r="C140" s="187"/>
      <c r="D140" s="188">
        <v>1500</v>
      </c>
      <c r="E140" s="188"/>
    </row>
    <row r="141" spans="1:5" s="185" customFormat="1">
      <c r="A141" s="186"/>
      <c r="B141" s="189" t="s">
        <v>320</v>
      </c>
      <c r="C141" s="195"/>
      <c r="D141" s="196">
        <v>500</v>
      </c>
      <c r="E141" s="196"/>
    </row>
    <row r="142" spans="1:5" s="185" customFormat="1">
      <c r="A142" s="186"/>
      <c r="B142" s="189" t="s">
        <v>321</v>
      </c>
      <c r="C142" s="187"/>
      <c r="D142" s="188">
        <v>1050</v>
      </c>
      <c r="E142" s="188"/>
    </row>
    <row r="143" spans="1:5" s="185" customFormat="1">
      <c r="A143" s="186"/>
      <c r="B143" s="189" t="s">
        <v>322</v>
      </c>
      <c r="C143" s="195"/>
      <c r="D143" s="196">
        <v>1150</v>
      </c>
      <c r="E143" s="196"/>
    </row>
    <row r="144" spans="1:5">
      <c r="A144" s="181"/>
      <c r="B144" s="182"/>
      <c r="C144" s="183"/>
      <c r="D144" s="54"/>
    </row>
    <row r="145" spans="1:3">
      <c r="A145" s="184"/>
      <c r="B145" s="185"/>
      <c r="C145" s="185"/>
    </row>
    <row r="146" spans="1:3">
      <c r="A146" s="184"/>
      <c r="B146" s="185"/>
      <c r="C146" s="185"/>
    </row>
    <row r="147" spans="1:3">
      <c r="A147" s="184"/>
      <c r="B147" s="185"/>
      <c r="C147" s="185"/>
    </row>
    <row r="148" spans="1:3">
      <c r="A148" s="184"/>
      <c r="B148" s="185"/>
      <c r="C148" s="185"/>
    </row>
    <row r="149" spans="1:3">
      <c r="A149" s="184"/>
      <c r="B149" s="185"/>
      <c r="C149" s="185"/>
    </row>
    <row r="150" spans="1:3">
      <c r="A150" s="184"/>
      <c r="B150" s="185"/>
      <c r="C150" s="185"/>
    </row>
    <row r="151" spans="1:3">
      <c r="A151" s="184"/>
      <c r="B151" s="185"/>
      <c r="C151" s="185"/>
    </row>
    <row r="152" spans="1:3">
      <c r="A152" s="184"/>
      <c r="B152" s="185"/>
      <c r="C152" s="185"/>
    </row>
    <row r="153" spans="1:3">
      <c r="A153" s="184"/>
      <c r="B153" s="185"/>
      <c r="C153" s="185"/>
    </row>
    <row r="154" spans="1:3">
      <c r="A154" s="184"/>
      <c r="B154" s="185"/>
      <c r="C154" s="185"/>
    </row>
  </sheetData>
  <phoneticPr fontId="0" type="noConversion"/>
  <printOptions horizontalCentered="1" verticalCentered="1"/>
  <pageMargins left="0.2" right="0.2" top="0.51" bottom="0.47" header="0.5" footer="0.5"/>
  <pageSetup orientation="landscape" horizont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2"/>
  <sheetViews>
    <sheetView showGridLines="0" view="pageBreakPreview" zoomScaleSheetLayoutView="100" workbookViewId="0">
      <selection sqref="A1:M1"/>
    </sheetView>
  </sheetViews>
  <sheetFormatPr defaultRowHeight="12.75"/>
  <cols>
    <col min="2" max="2" width="11" customWidth="1"/>
    <col min="3" max="3" width="10.7109375" customWidth="1"/>
    <col min="14" max="14" width="31.140625" bestFit="1" customWidth="1"/>
  </cols>
  <sheetData>
    <row r="1" spans="1:14" ht="35.25" thickBot="1">
      <c r="A1" s="944" t="s">
        <v>843</v>
      </c>
      <c r="B1" s="945"/>
      <c r="C1" s="945"/>
      <c r="D1" s="945"/>
      <c r="E1" s="945"/>
      <c r="F1" s="945"/>
      <c r="G1" s="945"/>
      <c r="H1" s="945"/>
      <c r="I1" s="945"/>
      <c r="J1" s="945"/>
      <c r="K1" s="945"/>
      <c r="L1" s="945"/>
      <c r="M1" s="946"/>
      <c r="N1" s="391" t="s">
        <v>298</v>
      </c>
    </row>
    <row r="2" spans="1:14" ht="16.5" customHeight="1">
      <c r="A2" s="3"/>
      <c r="B2" s="4"/>
      <c r="C2" s="4"/>
      <c r="D2" s="4"/>
      <c r="E2" s="5"/>
      <c r="F2" s="4"/>
      <c r="G2" s="4"/>
      <c r="H2" s="4"/>
      <c r="I2" s="4"/>
      <c r="J2" s="4"/>
      <c r="K2" s="4"/>
      <c r="L2" s="4"/>
      <c r="M2" s="6"/>
    </row>
    <row r="3" spans="1:14" ht="12.95" customHeight="1">
      <c r="A3" s="7"/>
      <c r="B3" s="8"/>
      <c r="C3" s="8"/>
      <c r="D3" s="8"/>
      <c r="E3" s="8"/>
      <c r="F3" s="8"/>
      <c r="G3" s="8"/>
      <c r="H3" s="8"/>
      <c r="I3" s="8"/>
      <c r="J3" s="9" t="s">
        <v>545</v>
      </c>
      <c r="K3" s="8"/>
      <c r="L3" s="8"/>
      <c r="M3" s="10"/>
    </row>
    <row r="4" spans="1:14" ht="12.95" customHeight="1">
      <c r="A4" s="7"/>
      <c r="B4" s="8"/>
      <c r="C4" s="8"/>
      <c r="D4" s="8"/>
      <c r="E4" s="8"/>
      <c r="F4" s="8"/>
      <c r="G4" s="8"/>
      <c r="H4" s="8"/>
      <c r="I4" s="8"/>
      <c r="J4" s="9" t="s">
        <v>605</v>
      </c>
      <c r="K4" s="8"/>
      <c r="L4" s="8"/>
      <c r="M4" s="10"/>
    </row>
    <row r="5" spans="1:14" ht="12.95" customHeight="1">
      <c r="A5" s="7"/>
      <c r="B5" s="8"/>
      <c r="C5" s="8"/>
      <c r="D5" s="8"/>
      <c r="E5" s="8"/>
      <c r="F5" s="11" t="s">
        <v>591</v>
      </c>
      <c r="G5" s="12" t="str">
        <f>'Traffic Statement'!G5</f>
        <v>NOT YET SENT</v>
      </c>
      <c r="H5" s="8"/>
      <c r="I5" s="8"/>
      <c r="J5" s="9" t="s">
        <v>606</v>
      </c>
      <c r="K5" s="8"/>
      <c r="L5" s="8"/>
      <c r="M5" s="10"/>
    </row>
    <row r="6" spans="1:14" ht="12.95" customHeight="1">
      <c r="A6" s="7"/>
      <c r="B6" s="8"/>
      <c r="C6" s="8"/>
      <c r="D6" s="8"/>
      <c r="E6" s="8"/>
      <c r="F6" s="8"/>
      <c r="G6" s="8"/>
      <c r="H6" s="8"/>
      <c r="I6" s="8"/>
      <c r="J6" s="9"/>
      <c r="K6" s="8"/>
      <c r="L6" s="8"/>
      <c r="M6" s="10"/>
    </row>
    <row r="7" spans="1:14" ht="12.95" customHeight="1">
      <c r="A7" s="7"/>
      <c r="B7" s="8"/>
      <c r="C7" s="8"/>
      <c r="D7" s="8"/>
      <c r="E7" s="8"/>
      <c r="F7" s="8"/>
      <c r="G7" s="8"/>
      <c r="H7" s="8"/>
      <c r="I7" s="8"/>
      <c r="J7" s="9"/>
      <c r="K7" s="8"/>
      <c r="L7" s="8"/>
      <c r="M7" s="10"/>
    </row>
    <row r="8" spans="1:14" ht="13.5" thickBot="1">
      <c r="A8" s="13"/>
      <c r="B8" s="14"/>
      <c r="C8" s="14"/>
      <c r="D8" s="14"/>
      <c r="E8" s="14"/>
      <c r="F8" s="14"/>
      <c r="G8" s="14"/>
      <c r="H8" s="14"/>
      <c r="I8" s="14"/>
      <c r="J8" s="14"/>
      <c r="K8" s="14"/>
      <c r="L8" s="14"/>
      <c r="M8" s="15"/>
    </row>
    <row r="9" spans="1:14">
      <c r="A9" s="16"/>
      <c r="B9" s="17"/>
      <c r="C9" s="17"/>
      <c r="D9" s="17"/>
      <c r="E9" s="17"/>
      <c r="F9" s="17"/>
      <c r="G9" s="17"/>
      <c r="H9" s="17"/>
      <c r="I9" s="17"/>
      <c r="J9" s="17"/>
      <c r="K9" s="17"/>
      <c r="L9" s="17"/>
      <c r="M9" s="18"/>
    </row>
    <row r="10" spans="1:14" s="23" customFormat="1" ht="15">
      <c r="A10" s="19"/>
      <c r="B10" s="20" t="s">
        <v>592</v>
      </c>
      <c r="C10" s="21" t="str">
        <f>'Traffic Statement'!C10</f>
        <v>Daniel Macchione</v>
      </c>
      <c r="D10" s="21"/>
      <c r="E10" s="21"/>
      <c r="F10" s="21"/>
      <c r="G10" s="21"/>
      <c r="H10" s="21"/>
      <c r="I10" s="21"/>
      <c r="J10" s="21"/>
      <c r="K10" s="21"/>
      <c r="L10" s="21"/>
      <c r="M10" s="22"/>
    </row>
    <row r="11" spans="1:14" s="23" customFormat="1" ht="15">
      <c r="A11" s="19"/>
      <c r="B11" s="20"/>
      <c r="C11" s="21" t="s">
        <v>593</v>
      </c>
      <c r="D11" s="21"/>
      <c r="E11" s="21"/>
      <c r="F11" s="21"/>
      <c r="G11" s="21"/>
      <c r="H11" s="21"/>
      <c r="I11" s="21"/>
      <c r="J11" s="21"/>
      <c r="K11" s="21"/>
      <c r="L11" s="21"/>
      <c r="M11" s="22"/>
    </row>
    <row r="12" spans="1:14" s="28" customFormat="1" ht="15">
      <c r="A12" s="24"/>
      <c r="B12" s="20"/>
      <c r="C12" s="21"/>
      <c r="D12" s="21"/>
      <c r="E12" s="25"/>
      <c r="F12" s="26"/>
      <c r="G12" s="26"/>
      <c r="H12" s="26"/>
      <c r="I12" s="26"/>
      <c r="J12" s="26"/>
      <c r="K12" s="26"/>
      <c r="L12" s="26"/>
      <c r="M12" s="27"/>
    </row>
    <row r="13" spans="1:14" s="28" customFormat="1" ht="16.5">
      <c r="A13" s="24"/>
      <c r="B13" s="20" t="s">
        <v>594</v>
      </c>
      <c r="C13" s="21">
        <f>'Traffic Statement'!C13</f>
        <v>0</v>
      </c>
      <c r="D13" s="21"/>
      <c r="E13" s="400"/>
      <c r="F13" s="57"/>
      <c r="G13" s="21"/>
      <c r="H13" s="21"/>
      <c r="I13" s="21"/>
      <c r="J13" s="21"/>
      <c r="K13" s="21"/>
      <c r="L13" s="21"/>
      <c r="M13" s="22"/>
    </row>
    <row r="14" spans="1:14" s="23" customFormat="1" ht="14.25">
      <c r="A14" s="19"/>
      <c r="B14" s="21"/>
      <c r="C14" s="21" t="s">
        <v>546</v>
      </c>
      <c r="D14" s="21"/>
      <c r="E14" s="21"/>
      <c r="F14" s="21"/>
      <c r="G14" s="21"/>
      <c r="H14" s="21"/>
      <c r="I14" s="21"/>
      <c r="J14" s="21"/>
      <c r="K14" s="21"/>
      <c r="L14" s="21"/>
      <c r="M14" s="22"/>
    </row>
    <row r="15" spans="1:14" s="23" customFormat="1" ht="13.7" customHeight="1">
      <c r="A15" s="19"/>
      <c r="B15" s="21"/>
      <c r="C15" s="21"/>
      <c r="D15" s="21"/>
      <c r="E15" s="21"/>
      <c r="F15" s="21"/>
      <c r="G15" s="21"/>
      <c r="H15" s="21"/>
      <c r="I15" s="21"/>
      <c r="J15" s="21"/>
      <c r="K15" s="21"/>
      <c r="L15" s="21"/>
      <c r="M15" s="22"/>
    </row>
    <row r="16" spans="1:14" s="23" customFormat="1" ht="15">
      <c r="A16" s="29"/>
      <c r="B16" s="30" t="s">
        <v>595</v>
      </c>
      <c r="C16" s="30"/>
      <c r="D16" s="31" t="s">
        <v>600</v>
      </c>
      <c r="E16" s="30">
        <f>'Traffic Statement'!E16</f>
        <v>0</v>
      </c>
      <c r="F16" s="30"/>
      <c r="G16" s="30"/>
      <c r="H16" s="31" t="s">
        <v>323</v>
      </c>
      <c r="I16" s="201">
        <f>'Traffic Statement'!I16</f>
        <v>0</v>
      </c>
      <c r="J16" s="200"/>
      <c r="K16" s="30"/>
      <c r="L16" s="30"/>
      <c r="M16" s="32"/>
    </row>
    <row r="17" spans="1:13" s="23" customFormat="1" ht="15">
      <c r="A17" s="29"/>
      <c r="B17" s="30"/>
      <c r="C17" s="30"/>
      <c r="D17" s="31" t="s">
        <v>601</v>
      </c>
      <c r="E17" s="30">
        <f>'Traffic Statement'!E17</f>
        <v>0</v>
      </c>
      <c r="F17" s="30"/>
      <c r="G17" s="30"/>
      <c r="H17" s="30"/>
      <c r="I17" s="30"/>
      <c r="J17" s="30"/>
      <c r="K17" s="30"/>
      <c r="L17" s="30"/>
      <c r="M17" s="32"/>
    </row>
    <row r="18" spans="1:13" s="23" customFormat="1" ht="31.7" customHeight="1">
      <c r="A18" s="950" t="s">
        <v>862</v>
      </c>
      <c r="B18" s="951"/>
      <c r="C18" s="951"/>
      <c r="D18" s="951"/>
      <c r="E18" s="951"/>
      <c r="F18" s="951"/>
      <c r="G18" s="951"/>
      <c r="H18" s="951"/>
      <c r="I18" s="951"/>
      <c r="J18" s="951"/>
      <c r="K18" s="951"/>
      <c r="L18" s="951"/>
      <c r="M18" s="952"/>
    </row>
    <row r="19" spans="1:13" s="23" customFormat="1" ht="15">
      <c r="A19" s="270"/>
      <c r="B19" s="175"/>
      <c r="C19" s="175"/>
      <c r="D19" s="175"/>
      <c r="E19" s="175"/>
      <c r="F19" s="175"/>
      <c r="G19" s="175"/>
      <c r="H19" s="175"/>
      <c r="I19" s="175"/>
      <c r="J19" s="175"/>
      <c r="K19" s="175"/>
      <c r="L19" s="175"/>
      <c r="M19" s="271"/>
    </row>
    <row r="20" spans="1:13" s="36" customFormat="1" ht="15" customHeight="1">
      <c r="A20" s="947" t="s">
        <v>857</v>
      </c>
      <c r="B20" s="948"/>
      <c r="C20" s="948"/>
      <c r="D20" s="948"/>
      <c r="E20" s="948"/>
      <c r="F20" s="948"/>
      <c r="G20" s="948"/>
      <c r="H20" s="948"/>
      <c r="I20" s="948"/>
      <c r="J20" s="948"/>
      <c r="K20" s="948"/>
      <c r="L20" s="948"/>
      <c r="M20" s="949"/>
    </row>
    <row r="21" spans="1:13" s="36" customFormat="1" ht="14.25">
      <c r="A21" s="33"/>
      <c r="B21" s="37"/>
      <c r="C21" s="21" t="s">
        <v>844</v>
      </c>
      <c r="D21" s="34"/>
      <c r="E21" s="34"/>
      <c r="F21" s="34"/>
      <c r="G21" s="34"/>
      <c r="H21" s="34"/>
      <c r="I21" s="34"/>
      <c r="J21" s="34"/>
      <c r="K21" s="34"/>
      <c r="L21" s="34"/>
      <c r="M21" s="35"/>
    </row>
    <row r="22" spans="1:13" s="36" customFormat="1" ht="14.25">
      <c r="A22" s="33"/>
      <c r="B22" s="37"/>
      <c r="C22" s="21" t="s">
        <v>845</v>
      </c>
      <c r="D22" s="34"/>
      <c r="E22" s="34"/>
      <c r="F22" s="34"/>
      <c r="G22" s="34"/>
      <c r="H22" s="34"/>
      <c r="I22" s="34"/>
      <c r="J22" s="34"/>
      <c r="K22" s="34"/>
      <c r="L22" s="34"/>
      <c r="M22" s="35"/>
    </row>
    <row r="23" spans="1:13" s="36" customFormat="1" ht="14.25">
      <c r="A23" s="33"/>
      <c r="B23" s="37"/>
      <c r="C23" s="21" t="s">
        <v>846</v>
      </c>
      <c r="D23" s="34"/>
      <c r="E23" s="34"/>
      <c r="F23" s="34"/>
      <c r="G23" s="34"/>
      <c r="H23" s="34"/>
      <c r="I23" s="34"/>
      <c r="J23" s="34"/>
      <c r="K23" s="34"/>
      <c r="L23" s="34"/>
      <c r="M23" s="35"/>
    </row>
    <row r="24" spans="1:13" s="36" customFormat="1" ht="14.25">
      <c r="A24" s="33"/>
      <c r="B24" s="37"/>
      <c r="C24" s="21" t="s">
        <v>866</v>
      </c>
      <c r="D24" s="34"/>
      <c r="E24" s="34"/>
      <c r="F24" s="34"/>
      <c r="G24" s="34"/>
      <c r="H24" s="34"/>
      <c r="I24" s="34"/>
      <c r="J24" s="34"/>
      <c r="K24" s="34"/>
      <c r="L24" s="34"/>
      <c r="M24" s="35"/>
    </row>
    <row r="25" spans="1:13" s="36" customFormat="1" ht="14.25">
      <c r="A25" s="33"/>
      <c r="B25" s="37"/>
      <c r="C25" s="396" t="s">
        <v>4467</v>
      </c>
      <c r="D25" s="34"/>
      <c r="E25" s="34"/>
      <c r="F25" s="34"/>
      <c r="G25" s="34"/>
      <c r="H25" s="34"/>
      <c r="I25" s="34"/>
      <c r="J25" s="34"/>
      <c r="K25" s="34"/>
      <c r="L25" s="34"/>
      <c r="M25" s="35"/>
    </row>
    <row r="26" spans="1:13" s="36" customFormat="1" ht="14.25">
      <c r="A26" s="33"/>
      <c r="B26" s="37"/>
      <c r="C26" s="395" t="s">
        <v>847</v>
      </c>
      <c r="D26" s="34"/>
      <c r="E26" s="34"/>
      <c r="F26" s="34"/>
      <c r="G26" s="34"/>
      <c r="H26" s="34"/>
      <c r="I26" s="34"/>
      <c r="J26" s="34"/>
      <c r="K26" s="34"/>
      <c r="L26" s="34"/>
      <c r="M26" s="35"/>
    </row>
    <row r="27" spans="1:13" s="36" customFormat="1" ht="14.25">
      <c r="A27" s="33"/>
      <c r="B27" s="37"/>
      <c r="C27" s="395" t="s">
        <v>848</v>
      </c>
      <c r="D27" s="34"/>
      <c r="E27" s="34"/>
      <c r="F27" s="34"/>
      <c r="G27" s="34"/>
      <c r="H27" s="34"/>
      <c r="I27" s="34"/>
      <c r="J27" s="34"/>
      <c r="K27" s="34"/>
      <c r="L27" s="34"/>
      <c r="M27" s="35"/>
    </row>
    <row r="28" spans="1:13" s="36" customFormat="1" ht="14.25">
      <c r="A28" s="33"/>
      <c r="B28" s="37"/>
      <c r="C28" s="396" t="s">
        <v>4461</v>
      </c>
      <c r="D28" s="34"/>
      <c r="E28" s="34"/>
      <c r="F28" s="34"/>
      <c r="G28" s="34"/>
      <c r="H28" s="34"/>
      <c r="I28" s="34"/>
      <c r="J28" s="34"/>
      <c r="K28" s="34"/>
      <c r="L28" s="34"/>
      <c r="M28" s="35"/>
    </row>
    <row r="29" spans="1:13" s="36" customFormat="1" ht="14.25">
      <c r="A29" s="33"/>
      <c r="B29" s="37"/>
      <c r="C29" s="21" t="s">
        <v>849</v>
      </c>
      <c r="D29" s="34"/>
      <c r="E29" s="34"/>
      <c r="F29" s="34"/>
      <c r="G29" s="34"/>
      <c r="H29" s="34"/>
      <c r="I29" s="34"/>
      <c r="J29" s="34"/>
      <c r="K29" s="34"/>
      <c r="L29" s="34"/>
      <c r="M29" s="35"/>
    </row>
    <row r="30" spans="1:13" s="36" customFormat="1" ht="14.25">
      <c r="A30" s="33"/>
      <c r="B30" s="37"/>
      <c r="C30" s="21" t="s">
        <v>850</v>
      </c>
      <c r="D30" s="34"/>
      <c r="E30" s="34"/>
      <c r="F30" s="34"/>
      <c r="G30" s="34"/>
      <c r="H30" s="34"/>
      <c r="I30" s="34"/>
      <c r="J30" s="34"/>
      <c r="K30" s="34"/>
      <c r="L30" s="34"/>
      <c r="M30" s="35"/>
    </row>
    <row r="31" spans="1:13" s="36" customFormat="1" ht="14.25">
      <c r="A31" s="33"/>
      <c r="B31" s="37"/>
      <c r="C31" s="21" t="s">
        <v>851</v>
      </c>
      <c r="D31" s="34"/>
      <c r="E31" s="34"/>
      <c r="F31" s="34"/>
      <c r="G31" s="34"/>
      <c r="H31" s="34"/>
      <c r="I31" s="34"/>
      <c r="J31" s="34"/>
      <c r="K31" s="34"/>
      <c r="L31" s="34"/>
      <c r="M31" s="35"/>
    </row>
    <row r="32" spans="1:13" s="36" customFormat="1" ht="14.25">
      <c r="A32" s="33"/>
      <c r="B32" s="37"/>
      <c r="C32" s="21" t="s">
        <v>852</v>
      </c>
      <c r="D32" s="34"/>
      <c r="E32" s="34"/>
      <c r="F32" s="34"/>
      <c r="G32" s="34"/>
      <c r="H32" s="34"/>
      <c r="I32" s="34"/>
      <c r="J32" s="34"/>
      <c r="K32" s="34"/>
      <c r="L32" s="34"/>
      <c r="M32" s="35"/>
    </row>
    <row r="33" spans="1:16" s="36" customFormat="1" ht="14.25">
      <c r="A33" s="33"/>
      <c r="B33" s="37"/>
      <c r="C33" s="21" t="s">
        <v>853</v>
      </c>
      <c r="D33" s="34"/>
      <c r="E33" s="34"/>
      <c r="F33" s="34"/>
      <c r="G33" s="34"/>
      <c r="H33" s="34"/>
      <c r="I33" s="34"/>
      <c r="J33" s="34"/>
      <c r="K33" s="34"/>
      <c r="L33" s="34"/>
      <c r="M33" s="35"/>
    </row>
    <row r="34" spans="1:16" s="36" customFormat="1" ht="14.25">
      <c r="A34" s="33"/>
      <c r="B34" s="37"/>
      <c r="C34" s="21" t="s">
        <v>854</v>
      </c>
      <c r="D34" s="34"/>
      <c r="E34" s="34"/>
      <c r="F34" s="34"/>
      <c r="G34" s="34"/>
      <c r="H34" s="34"/>
      <c r="I34" s="34"/>
      <c r="J34" s="34"/>
      <c r="K34" s="34"/>
      <c r="L34" s="34"/>
      <c r="M34" s="35"/>
    </row>
    <row r="35" spans="1:16" s="36" customFormat="1" ht="14.25">
      <c r="A35" s="33"/>
      <c r="B35" s="37"/>
      <c r="C35" s="21" t="s">
        <v>855</v>
      </c>
      <c r="D35" s="34"/>
      <c r="E35" s="34"/>
      <c r="F35" s="34"/>
      <c r="G35" s="34"/>
      <c r="H35" s="34"/>
      <c r="I35" s="34"/>
      <c r="J35" s="34"/>
      <c r="K35" s="34"/>
      <c r="L35" s="34"/>
      <c r="M35" s="35"/>
    </row>
    <row r="36" spans="1:16" s="36" customFormat="1" ht="14.25">
      <c r="A36" s="33"/>
      <c r="B36" s="37"/>
      <c r="C36" s="21" t="s">
        <v>867</v>
      </c>
      <c r="D36" s="34"/>
      <c r="E36" s="34"/>
      <c r="F36" s="34"/>
      <c r="G36" s="34"/>
      <c r="H36" s="34"/>
      <c r="I36" s="34"/>
      <c r="J36" s="34"/>
      <c r="K36" s="34"/>
      <c r="L36" s="34"/>
      <c r="M36" s="35"/>
    </row>
    <row r="37" spans="1:16" s="36" customFormat="1" ht="15">
      <c r="A37" s="947" t="s">
        <v>858</v>
      </c>
      <c r="B37" s="948"/>
      <c r="C37" s="948"/>
      <c r="D37" s="948"/>
      <c r="E37" s="948"/>
      <c r="F37" s="948"/>
      <c r="G37" s="948"/>
      <c r="H37" s="948"/>
      <c r="I37" s="948"/>
      <c r="J37" s="948"/>
      <c r="K37" s="948"/>
      <c r="L37" s="948"/>
      <c r="M37" s="949"/>
    </row>
    <row r="38" spans="1:16" s="36" customFormat="1" ht="15">
      <c r="A38" s="265"/>
      <c r="B38" s="269"/>
      <c r="C38" s="268" t="s">
        <v>859</v>
      </c>
      <c r="D38" s="266"/>
      <c r="E38" s="266"/>
      <c r="F38" s="266"/>
      <c r="G38" s="266"/>
      <c r="H38" s="266"/>
      <c r="I38" s="266"/>
      <c r="J38" s="266"/>
      <c r="K38" s="266"/>
      <c r="L38" s="266"/>
      <c r="M38" s="267"/>
    </row>
    <row r="39" spans="1:16" s="36" customFormat="1" ht="15">
      <c r="A39" s="265"/>
      <c r="B39" s="269"/>
      <c r="C39" s="268" t="s">
        <v>860</v>
      </c>
      <c r="D39" s="266"/>
      <c r="E39" s="266"/>
      <c r="F39" s="266"/>
      <c r="G39" s="266"/>
      <c r="H39" s="266"/>
      <c r="I39" s="266"/>
      <c r="J39" s="266"/>
      <c r="K39" s="266"/>
      <c r="L39" s="266"/>
      <c r="M39" s="267"/>
    </row>
    <row r="40" spans="1:16" s="36" customFormat="1" ht="15">
      <c r="A40" s="265"/>
      <c r="B40" s="269"/>
      <c r="C40" s="268" t="s">
        <v>861</v>
      </c>
      <c r="D40" s="266"/>
      <c r="E40" s="266"/>
      <c r="F40" s="266"/>
      <c r="G40" s="266"/>
      <c r="H40" s="266"/>
      <c r="I40" s="266"/>
      <c r="J40" s="266"/>
      <c r="K40" s="266"/>
      <c r="L40" s="266"/>
      <c r="M40" s="267"/>
    </row>
    <row r="41" spans="1:16" s="36" customFormat="1" ht="14.25">
      <c r="A41" s="33"/>
      <c r="B41" s="38"/>
      <c r="C41" s="21"/>
      <c r="D41" s="34"/>
      <c r="E41" s="34"/>
      <c r="F41" s="34"/>
      <c r="G41" s="34"/>
      <c r="H41" s="34"/>
      <c r="I41" s="34"/>
      <c r="J41" s="34"/>
      <c r="K41" s="34"/>
      <c r="L41" s="34"/>
      <c r="M41" s="35"/>
    </row>
    <row r="42" spans="1:16" s="36" customFormat="1" ht="14.25">
      <c r="A42" s="33"/>
      <c r="B42" s="21" t="s">
        <v>709</v>
      </c>
      <c r="C42" s="34"/>
      <c r="D42" s="34"/>
      <c r="E42" s="34"/>
      <c r="F42" s="34"/>
      <c r="G42" s="34"/>
      <c r="H42" s="34"/>
      <c r="I42" s="34"/>
      <c r="J42" s="34"/>
      <c r="K42" s="34"/>
      <c r="L42" s="34"/>
      <c r="M42" s="35"/>
    </row>
    <row r="43" spans="1:16" s="23" customFormat="1" ht="14.25">
      <c r="A43" s="19"/>
      <c r="B43" s="21" t="s">
        <v>607</v>
      </c>
      <c r="C43" s="212" t="str">
        <f>'Traffic Statement'!C45</f>
        <v>Peter Haag, Chief of Traffic Engineering</v>
      </c>
      <c r="D43" s="212"/>
      <c r="E43" s="212"/>
      <c r="F43" s="212"/>
      <c r="G43" s="212"/>
      <c r="H43" s="21"/>
      <c r="I43" s="21"/>
      <c r="J43" s="21"/>
      <c r="K43" s="21"/>
      <c r="L43" s="21"/>
      <c r="M43" s="22"/>
      <c r="P43" s="36"/>
    </row>
    <row r="44" spans="1:16" s="23" customFormat="1" ht="14.25">
      <c r="A44" s="19"/>
      <c r="B44" s="21"/>
      <c r="C44" s="212" t="str">
        <f>'Traffic Statement'!C40</f>
        <v>XXXX XXXX, Project Engineer/Designer</v>
      </c>
      <c r="D44" s="212"/>
      <c r="E44" s="212"/>
      <c r="F44" s="212"/>
      <c r="G44" s="212"/>
      <c r="H44" s="21"/>
      <c r="I44" s="21"/>
      <c r="J44" s="21"/>
      <c r="K44" s="21"/>
      <c r="L44" s="21"/>
      <c r="M44" s="22"/>
      <c r="P44" s="36"/>
    </row>
    <row r="45" spans="1:16" s="23" customFormat="1" ht="14.25">
      <c r="A45" s="19"/>
      <c r="B45" s="21"/>
      <c r="C45" s="212" t="str">
        <f>'Traffic Statement'!C38</f>
        <v>Sandra DiOrrio, Support Services Administrator</v>
      </c>
      <c r="D45" s="212"/>
      <c r="E45" s="212"/>
      <c r="F45" s="212"/>
      <c r="G45" s="212"/>
      <c r="H45" s="21"/>
      <c r="I45" s="21"/>
      <c r="J45" s="21"/>
      <c r="K45" s="21"/>
      <c r="L45" s="21"/>
      <c r="M45" s="22"/>
      <c r="P45" s="36"/>
    </row>
    <row r="46" spans="1:16" s="23" customFormat="1" ht="14.25">
      <c r="A46" s="19"/>
      <c r="B46" s="21"/>
      <c r="C46" s="21" t="s">
        <v>707</v>
      </c>
      <c r="D46" s="21"/>
      <c r="E46" s="21"/>
      <c r="F46" s="21"/>
      <c r="G46" s="21"/>
      <c r="H46" s="21"/>
      <c r="I46" s="21"/>
      <c r="J46" s="21"/>
      <c r="K46" s="21"/>
      <c r="L46" s="21"/>
      <c r="M46" s="22"/>
      <c r="P46" s="36"/>
    </row>
    <row r="47" spans="1:16" s="23" customFormat="1" ht="12.2" customHeight="1">
      <c r="A47" s="19"/>
      <c r="B47" s="21"/>
      <c r="C47" s="21"/>
      <c r="D47" s="21"/>
      <c r="E47" s="21"/>
      <c r="F47" s="21"/>
      <c r="G47" s="21"/>
      <c r="H47" s="21"/>
      <c r="I47" s="21"/>
      <c r="J47" s="21"/>
      <c r="K47" s="21"/>
      <c r="L47" s="21"/>
      <c r="M47" s="22"/>
      <c r="P47" s="36"/>
    </row>
    <row r="48" spans="1:16" s="23" customFormat="1" ht="15" thickBot="1">
      <c r="A48" s="207"/>
      <c r="B48" s="208"/>
      <c r="C48" s="208"/>
      <c r="D48" s="208"/>
      <c r="E48" s="208"/>
      <c r="F48" s="208"/>
      <c r="G48" s="208"/>
      <c r="H48" s="208"/>
      <c r="I48" s="208"/>
      <c r="J48" s="208"/>
      <c r="K48" s="208"/>
      <c r="L48" s="208"/>
      <c r="M48" s="209"/>
      <c r="P48" s="36"/>
    </row>
    <row r="49" spans="16:16" ht="14.25">
      <c r="P49" s="36"/>
    </row>
    <row r="50" spans="16:16" ht="14.25">
      <c r="P50" s="36"/>
    </row>
    <row r="51" spans="16:16" ht="14.25">
      <c r="P51" s="36"/>
    </row>
    <row r="52" spans="16:16" ht="14.25">
      <c r="P52" s="36"/>
    </row>
    <row r="53" spans="16:16" ht="14.25">
      <c r="P53" s="36"/>
    </row>
    <row r="54" spans="16:16" ht="14.25">
      <c r="P54" s="36"/>
    </row>
    <row r="55" spans="16:16" ht="14.25">
      <c r="P55" s="36"/>
    </row>
    <row r="56" spans="16:16" ht="14.25">
      <c r="P56" s="36"/>
    </row>
    <row r="57" spans="16:16" ht="14.25">
      <c r="P57" s="36"/>
    </row>
    <row r="58" spans="16:16" ht="14.25">
      <c r="P58" s="36"/>
    </row>
    <row r="59" spans="16:16" ht="14.25">
      <c r="P59" s="36"/>
    </row>
    <row r="60" spans="16:16" ht="14.25">
      <c r="P60" s="36"/>
    </row>
    <row r="61" spans="16:16" ht="14.25">
      <c r="P61" s="36"/>
    </row>
    <row r="62" spans="16:16" ht="14.25">
      <c r="P62" s="36"/>
    </row>
  </sheetData>
  <mergeCells count="4">
    <mergeCell ref="A1:M1"/>
    <mergeCell ref="A20:M20"/>
    <mergeCell ref="A37:M37"/>
    <mergeCell ref="A18:M18"/>
  </mergeCells>
  <hyperlinks>
    <hyperlink ref="N1" location="'Traffic Statement'!A1" display="Traffic Statement" xr:uid="{00000000-0004-0000-1000-000000000000}"/>
  </hyperlink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F3688-3D8F-412C-8DC1-138FB529BAF3}">
  <dimension ref="A1:G23"/>
  <sheetViews>
    <sheetView workbookViewId="0"/>
  </sheetViews>
  <sheetFormatPr defaultRowHeight="15"/>
  <cols>
    <col min="1" max="1" width="17.7109375" style="703" bestFit="1" customWidth="1"/>
    <col min="2" max="2" width="11.28515625" style="700" bestFit="1" customWidth="1"/>
    <col min="3" max="3" width="23.42578125" style="700" customWidth="1"/>
    <col min="4" max="4" width="94.140625" style="701" customWidth="1"/>
    <col min="5" max="5" width="18.140625" style="700" bestFit="1" customWidth="1"/>
    <col min="6" max="16384" width="9.140625" style="700"/>
  </cols>
  <sheetData>
    <row r="1" spans="1:7" s="698" customFormat="1" ht="14.25">
      <c r="A1" s="696" t="s">
        <v>4883</v>
      </c>
      <c r="B1" s="696" t="s">
        <v>560</v>
      </c>
      <c r="C1" s="696" t="s">
        <v>4882</v>
      </c>
      <c r="D1" s="697" t="s">
        <v>4884</v>
      </c>
      <c r="E1" s="696" t="s">
        <v>4892</v>
      </c>
      <c r="F1" s="698" t="s">
        <v>4891</v>
      </c>
    </row>
    <row r="2" spans="1:7">
      <c r="A2" s="703" t="s">
        <v>4881</v>
      </c>
      <c r="B2" s="699">
        <v>43941</v>
      </c>
      <c r="C2" s="700" t="s">
        <v>547</v>
      </c>
      <c r="D2" s="701" t="s">
        <v>4898</v>
      </c>
      <c r="E2" s="700" t="s">
        <v>4893</v>
      </c>
      <c r="F2" s="700" t="s">
        <v>4889</v>
      </c>
      <c r="G2" s="702"/>
    </row>
    <row r="3" spans="1:7">
      <c r="B3" s="699">
        <v>43941</v>
      </c>
      <c r="C3" s="700" t="s">
        <v>4880</v>
      </c>
      <c r="D3" s="701" t="s">
        <v>4885</v>
      </c>
      <c r="E3" s="700" t="s">
        <v>4893</v>
      </c>
      <c r="F3" s="700" t="s">
        <v>4890</v>
      </c>
    </row>
    <row r="4" spans="1:7">
      <c r="B4" s="699">
        <v>43941</v>
      </c>
      <c r="C4" s="700" t="s">
        <v>4886</v>
      </c>
      <c r="D4" s="701" t="s">
        <v>4896</v>
      </c>
      <c r="E4" s="700" t="s">
        <v>4893</v>
      </c>
      <c r="F4" s="700" t="s">
        <v>4894</v>
      </c>
    </row>
    <row r="5" spans="1:7">
      <c r="B5" s="699">
        <v>43941</v>
      </c>
      <c r="C5" s="700" t="s">
        <v>4887</v>
      </c>
      <c r="D5" s="701" t="s">
        <v>4895</v>
      </c>
      <c r="E5" s="700" t="s">
        <v>4893</v>
      </c>
      <c r="F5" s="700" t="s">
        <v>4894</v>
      </c>
    </row>
    <row r="6" spans="1:7" ht="30">
      <c r="B6" s="699">
        <v>43941</v>
      </c>
      <c r="C6" s="700" t="s">
        <v>4888</v>
      </c>
      <c r="D6" s="701" t="s">
        <v>4899</v>
      </c>
      <c r="E6" s="700" t="s">
        <v>4893</v>
      </c>
      <c r="F6" s="700" t="s">
        <v>4889</v>
      </c>
    </row>
    <row r="7" spans="1:7" ht="30">
      <c r="A7" s="703" t="s">
        <v>4902</v>
      </c>
      <c r="B7" s="699">
        <v>44050</v>
      </c>
      <c r="C7" s="700" t="s">
        <v>547</v>
      </c>
      <c r="D7" s="701" t="s">
        <v>4900</v>
      </c>
      <c r="E7" s="700" t="s">
        <v>4893</v>
      </c>
    </row>
    <row r="8" spans="1:7" ht="30">
      <c r="C8" s="700" t="s">
        <v>4888</v>
      </c>
      <c r="D8" s="701" t="s">
        <v>4900</v>
      </c>
      <c r="E8" s="700" t="s">
        <v>4893</v>
      </c>
    </row>
    <row r="9" spans="1:7" ht="30">
      <c r="A9" s="703" t="s">
        <v>4903</v>
      </c>
      <c r="B9" s="699">
        <v>44119</v>
      </c>
      <c r="C9" s="700" t="s">
        <v>547</v>
      </c>
      <c r="D9" s="701" t="s">
        <v>4904</v>
      </c>
      <c r="E9" s="700" t="s">
        <v>4893</v>
      </c>
    </row>
    <row r="10" spans="1:7" ht="30">
      <c r="C10" s="700" t="s">
        <v>4888</v>
      </c>
      <c r="D10" s="701" t="s">
        <v>4904</v>
      </c>
      <c r="E10" s="700" t="s">
        <v>4893</v>
      </c>
    </row>
    <row r="11" spans="1:7">
      <c r="A11" s="703" t="s">
        <v>4906</v>
      </c>
      <c r="B11" s="699">
        <v>44202</v>
      </c>
      <c r="C11" s="700" t="s">
        <v>4907</v>
      </c>
      <c r="D11" s="701" t="s">
        <v>4908</v>
      </c>
      <c r="E11" s="700" t="s">
        <v>4909</v>
      </c>
    </row>
    <row r="12" spans="1:7">
      <c r="B12" s="699">
        <v>44202</v>
      </c>
      <c r="C12" s="700" t="s">
        <v>4907</v>
      </c>
      <c r="D12" s="701" t="s">
        <v>4910</v>
      </c>
      <c r="E12" s="700" t="s">
        <v>4909</v>
      </c>
    </row>
    <row r="13" spans="1:7">
      <c r="B13" s="699">
        <v>44202</v>
      </c>
      <c r="C13" s="700" t="s">
        <v>4907</v>
      </c>
      <c r="D13" s="701" t="s">
        <v>4924</v>
      </c>
      <c r="E13" s="700" t="s">
        <v>4916</v>
      </c>
    </row>
    <row r="14" spans="1:7" ht="30">
      <c r="B14" s="699">
        <v>44202</v>
      </c>
      <c r="C14" s="700" t="s">
        <v>547</v>
      </c>
      <c r="D14" s="701" t="s">
        <v>4921</v>
      </c>
      <c r="E14" s="700" t="s">
        <v>4916</v>
      </c>
    </row>
    <row r="15" spans="1:7" ht="30">
      <c r="B15" s="699">
        <v>44202</v>
      </c>
      <c r="C15" s="700" t="s">
        <v>4886</v>
      </c>
      <c r="D15" s="701" t="s">
        <v>4923</v>
      </c>
      <c r="E15" s="700" t="s">
        <v>4916</v>
      </c>
      <c r="F15" s="700" t="s">
        <v>4922</v>
      </c>
    </row>
    <row r="16" spans="1:7" ht="30">
      <c r="A16" s="703" t="s">
        <v>5075</v>
      </c>
      <c r="B16" s="699">
        <v>44217</v>
      </c>
      <c r="C16" s="700" t="s">
        <v>547</v>
      </c>
      <c r="D16" s="701" t="s">
        <v>5076</v>
      </c>
      <c r="E16" s="700" t="s">
        <v>4916</v>
      </c>
    </row>
    <row r="17" spans="1:6">
      <c r="C17" s="700" t="s">
        <v>547</v>
      </c>
      <c r="D17" s="701" t="s">
        <v>5078</v>
      </c>
      <c r="E17" s="700" t="s">
        <v>4916</v>
      </c>
    </row>
    <row r="18" spans="1:6">
      <c r="B18" s="699"/>
      <c r="C18" s="700" t="s">
        <v>4907</v>
      </c>
      <c r="D18" s="701" t="s">
        <v>5085</v>
      </c>
      <c r="E18" s="700" t="s">
        <v>4916</v>
      </c>
      <c r="F18" s="700" t="s">
        <v>5086</v>
      </c>
    </row>
    <row r="19" spans="1:6" ht="30">
      <c r="A19" s="703" t="s">
        <v>5235</v>
      </c>
      <c r="B19" s="699">
        <v>44273</v>
      </c>
      <c r="C19" s="700" t="s">
        <v>5221</v>
      </c>
      <c r="D19" s="701" t="s">
        <v>5224</v>
      </c>
      <c r="E19" s="700" t="s">
        <v>5222</v>
      </c>
      <c r="F19" s="700" t="s">
        <v>5223</v>
      </c>
    </row>
    <row r="20" spans="1:6">
      <c r="B20" s="699">
        <v>44273</v>
      </c>
      <c r="C20" s="700" t="s">
        <v>4887</v>
      </c>
      <c r="D20" s="701" t="s">
        <v>5225</v>
      </c>
      <c r="E20" s="700" t="s">
        <v>5222</v>
      </c>
    </row>
    <row r="21" spans="1:6">
      <c r="B21" s="699">
        <v>44273</v>
      </c>
      <c r="C21" s="700" t="s">
        <v>5226</v>
      </c>
      <c r="D21" s="701" t="s">
        <v>5227</v>
      </c>
      <c r="E21" s="700" t="s">
        <v>5222</v>
      </c>
    </row>
    <row r="22" spans="1:6">
      <c r="A22" s="703" t="s">
        <v>5236</v>
      </c>
      <c r="B22" s="699">
        <v>44370</v>
      </c>
      <c r="C22" s="700" t="s">
        <v>4907</v>
      </c>
      <c r="D22" s="701" t="s">
        <v>5229</v>
      </c>
      <c r="E22" s="700" t="s">
        <v>4916</v>
      </c>
    </row>
    <row r="23" spans="1:6" ht="30">
      <c r="A23" s="703" t="s">
        <v>5234</v>
      </c>
      <c r="B23" s="699">
        <v>44418</v>
      </c>
      <c r="C23" s="700" t="s">
        <v>547</v>
      </c>
      <c r="D23" s="701" t="s">
        <v>5233</v>
      </c>
      <c r="E23" s="700" t="s">
        <v>4916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view="pageBreakPreview" zoomScale="130" zoomScaleNormal="200" zoomScaleSheetLayoutView="130" workbookViewId="0"/>
  </sheetViews>
  <sheetFormatPr defaultColWidth="9.140625" defaultRowHeight="12.75"/>
  <cols>
    <col min="1" max="1" width="3.28515625" style="97" customWidth="1"/>
    <col min="2" max="2" width="56.42578125" style="97" bestFit="1" customWidth="1"/>
    <col min="3" max="3" width="15.5703125" style="97" customWidth="1"/>
    <col min="4" max="4" width="3" style="97" customWidth="1"/>
    <col min="5" max="5" width="9.140625" style="97"/>
    <col min="6" max="6" width="22" style="97" customWidth="1"/>
    <col min="7" max="16384" width="9.140625" style="97"/>
  </cols>
  <sheetData>
    <row r="1" spans="1:6">
      <c r="A1" s="508"/>
      <c r="B1" s="511"/>
      <c r="C1" s="511"/>
      <c r="D1" s="512"/>
    </row>
    <row r="2" spans="1:6" ht="18.75">
      <c r="A2" s="509"/>
      <c r="B2" s="828" t="s">
        <v>4</v>
      </c>
      <c r="C2" s="828"/>
      <c r="D2" s="513"/>
    </row>
    <row r="3" spans="1:6" ht="18.75">
      <c r="A3" s="509"/>
      <c r="B3" s="830">
        <f>'Traffic Statement'!E17</f>
        <v>0</v>
      </c>
      <c r="C3" s="830"/>
      <c r="D3" s="513"/>
    </row>
    <row r="4" spans="1:6" ht="16.5" thickBot="1">
      <c r="A4" s="509"/>
      <c r="B4" s="829">
        <f>'Traffic Statement'!E16</f>
        <v>0</v>
      </c>
      <c r="C4" s="829"/>
      <c r="D4" s="513"/>
    </row>
    <row r="5" spans="1:6" ht="27" thickTop="1" thickBot="1">
      <c r="A5" s="509"/>
      <c r="B5" s="121" t="s">
        <v>608</v>
      </c>
      <c r="C5" s="122" t="s">
        <v>612</v>
      </c>
      <c r="D5" s="513"/>
      <c r="F5" s="397" t="s">
        <v>4674</v>
      </c>
    </row>
    <row r="6" spans="1:6" ht="14.25" thickTop="1" thickBot="1">
      <c r="A6" s="509"/>
      <c r="B6" s="123" t="s">
        <v>609</v>
      </c>
      <c r="C6" s="399">
        <f>IF($F$6="BYERS",Signals!J922,IF($F$6="KRISS",Signals!K922,IF($F$6="ROMMEL",Signals!L922,0)))</f>
        <v>0</v>
      </c>
      <c r="D6" s="513"/>
      <c r="F6" s="398" t="s">
        <v>4668</v>
      </c>
    </row>
    <row r="7" spans="1:6" ht="14.25" thickTop="1" thickBot="1">
      <c r="A7" s="509"/>
      <c r="B7" s="123" t="s">
        <v>611</v>
      </c>
      <c r="C7" s="399">
        <f>IF($F$7="BYERS",ITMS!J130,IF($F$7="KRISS",ITMS!K130,IF($F$7="ROMMEL",ITMS!L130,0)))</f>
        <v>0</v>
      </c>
      <c r="D7" s="513"/>
      <c r="F7" s="398" t="s">
        <v>4668</v>
      </c>
    </row>
    <row r="8" spans="1:6" ht="14.25" thickTop="1" thickBot="1">
      <c r="A8" s="509"/>
      <c r="B8" s="123" t="s">
        <v>4797</v>
      </c>
      <c r="C8" s="399">
        <f>IF($F$8="BYERS",'Highway Lighting'!J130,IF($F$8="KRISS",'Highway Lighting'!K130,IF($F$8="ROMMEL",'Highway Lighting'!L130,0)))</f>
        <v>0</v>
      </c>
      <c r="D8" s="513"/>
      <c r="F8" s="398" t="s">
        <v>4668</v>
      </c>
    </row>
    <row r="9" spans="1:6" ht="14.25" thickTop="1" thickBot="1">
      <c r="A9" s="509"/>
      <c r="B9" s="123" t="s">
        <v>610</v>
      </c>
      <c r="C9" s="197">
        <f>'Roadway Signing'!G56</f>
        <v>0</v>
      </c>
      <c r="D9" s="513"/>
    </row>
    <row r="10" spans="1:6" ht="14.25" thickTop="1" thickBot="1">
      <c r="A10" s="509"/>
      <c r="B10" s="953" t="s">
        <v>5087</v>
      </c>
      <c r="C10" s="954">
        <f>IF($F$10="DEVELOPER FUNDED",SUM(C6:C9)*0.05,0)</f>
        <v>0</v>
      </c>
      <c r="D10" s="955"/>
      <c r="E10" s="956"/>
      <c r="F10" s="957" t="s">
        <v>4668</v>
      </c>
    </row>
    <row r="11" spans="1:6" ht="13.5" thickTop="1">
      <c r="A11" s="509"/>
      <c r="B11" s="516"/>
      <c r="C11" s="517"/>
      <c r="D11" s="513"/>
    </row>
    <row r="12" spans="1:6">
      <c r="A12" s="509"/>
      <c r="B12" s="124" t="s">
        <v>613</v>
      </c>
      <c r="C12" s="125">
        <f>SUM(C6:C10)</f>
        <v>0</v>
      </c>
      <c r="D12" s="513"/>
    </row>
    <row r="13" spans="1:6" ht="13.5" thickBot="1">
      <c r="A13" s="510"/>
      <c r="B13" s="515"/>
      <c r="C13" s="515"/>
      <c r="D13" s="514"/>
    </row>
    <row r="20" spans="1:2" hidden="1">
      <c r="A20" s="810" t="s">
        <v>4668</v>
      </c>
      <c r="B20" s="97" t="s">
        <v>5088</v>
      </c>
    </row>
  </sheetData>
  <mergeCells count="3">
    <mergeCell ref="B2:C2"/>
    <mergeCell ref="B4:C4"/>
    <mergeCell ref="B3:C3"/>
  </mergeCells>
  <phoneticPr fontId="0" type="noConversion"/>
  <dataValidations count="1">
    <dataValidation type="list" allowBlank="1" showInputMessage="1" showErrorMessage="1" sqref="F10" xr:uid="{9D7B7770-8688-432F-82BF-0EA4BA8A4F0A}">
      <formula1>$A$20:$B$20</formula1>
    </dataValidation>
  </dataValidations>
  <printOptions horizontalCentered="1" verticalCentered="1"/>
  <pageMargins left="0.75" right="0.75" top="1" bottom="1" header="0.5" footer="0.5"/>
  <pageSetup scale="155" orientation="landscape" r:id="rId1"/>
  <headerFooter alignWithMargins="0">
    <oddFooter>&amp;L&amp;F&amp;R&amp;D</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'Signal, ITMS &amp; Lighting Items'!$D$3:$G$3</xm:f>
          </x14:formula1>
          <xm:sqref>F6:F8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view="pageBreakPreview" zoomScale="130" zoomScaleSheetLayoutView="130" workbookViewId="0"/>
  </sheetViews>
  <sheetFormatPr defaultColWidth="9.140625" defaultRowHeight="12.75"/>
  <cols>
    <col min="1" max="8" width="15.7109375" style="97" customWidth="1"/>
    <col min="9" max="16384" width="9.140625" style="97"/>
  </cols>
  <sheetData>
    <row r="1" spans="1:11" s="101" customFormat="1" ht="19.5" customHeight="1">
      <c r="A1" s="141" t="s">
        <v>547</v>
      </c>
      <c r="B1" s="103"/>
      <c r="C1" s="103"/>
      <c r="D1" s="103"/>
      <c r="E1" s="141" t="s">
        <v>548</v>
      </c>
      <c r="F1" s="142">
        <f>'Traffic Statement'!E17</f>
        <v>0</v>
      </c>
      <c r="G1" s="139"/>
      <c r="H1" s="104"/>
    </row>
    <row r="2" spans="1:11" s="101" customFormat="1" ht="13.5" thickBot="1">
      <c r="A2" s="127" t="s">
        <v>619</v>
      </c>
      <c r="B2" s="143" t="str">
        <f>'Traffic Statement'!G5</f>
        <v>NOT YET SENT</v>
      </c>
      <c r="C2" s="114"/>
      <c r="D2" s="114"/>
      <c r="E2" s="127" t="s">
        <v>549</v>
      </c>
      <c r="F2" s="144">
        <f>'Traffic Statement'!E16</f>
        <v>0</v>
      </c>
      <c r="G2" s="114"/>
      <c r="H2" s="145"/>
    </row>
    <row r="3" spans="1:11" s="101" customFormat="1" ht="13.5" thickTop="1">
      <c r="A3" s="128"/>
      <c r="B3" s="129"/>
      <c r="C3" s="129"/>
      <c r="D3" s="129"/>
      <c r="E3" s="129"/>
      <c r="F3" s="129"/>
      <c r="G3" s="386" t="s">
        <v>550</v>
      </c>
      <c r="H3" s="387"/>
    </row>
    <row r="4" spans="1:11" s="101" customFormat="1" ht="15">
      <c r="A4" s="835" t="s">
        <v>551</v>
      </c>
      <c r="B4" s="836"/>
      <c r="C4" s="105">
        <f>'Roadway Signing'!G56</f>
        <v>0</v>
      </c>
      <c r="D4" s="99"/>
      <c r="E4" s="833" t="s">
        <v>552</v>
      </c>
      <c r="F4" s="834"/>
      <c r="G4" s="394">
        <f>'Cost Summary'!C6</f>
        <v>0</v>
      </c>
      <c r="H4" s="384"/>
      <c r="J4" s="385"/>
      <c r="K4" s="388"/>
    </row>
    <row r="5" spans="1:11" s="101" customFormat="1">
      <c r="A5" s="131"/>
      <c r="B5" s="102"/>
      <c r="C5" s="106"/>
      <c r="D5" s="102"/>
      <c r="E5" s="102"/>
      <c r="F5" s="102"/>
      <c r="G5" s="107"/>
      <c r="H5" s="132"/>
    </row>
    <row r="6" spans="1:11" s="101" customFormat="1">
      <c r="A6" s="831" t="s">
        <v>553</v>
      </c>
      <c r="B6" s="832"/>
      <c r="C6" s="105">
        <f>'Roadway Signing'!G53+ 'Roadway Signing'!G55</f>
        <v>0</v>
      </c>
      <c r="D6" s="99"/>
      <c r="E6" s="833" t="s">
        <v>554</v>
      </c>
      <c r="F6" s="834"/>
      <c r="G6" s="100"/>
      <c r="H6" s="130"/>
    </row>
    <row r="7" spans="1:11" s="101" customFormat="1">
      <c r="A7" s="133" t="s">
        <v>576</v>
      </c>
      <c r="B7" s="108" t="s">
        <v>576</v>
      </c>
      <c r="C7" s="109" t="s">
        <v>576</v>
      </c>
      <c r="D7" s="102"/>
      <c r="E7" s="102"/>
      <c r="F7" s="102"/>
      <c r="G7" s="107"/>
      <c r="H7" s="132"/>
    </row>
    <row r="8" spans="1:11" s="101" customFormat="1">
      <c r="A8" s="831" t="s">
        <v>555</v>
      </c>
      <c r="B8" s="832"/>
      <c r="C8" s="110">
        <f>'Roadway Signing'!G54</f>
        <v>0</v>
      </c>
      <c r="D8" s="99"/>
      <c r="E8" s="833" t="s">
        <v>556</v>
      </c>
      <c r="F8" s="834"/>
      <c r="G8" s="100"/>
      <c r="H8" s="130"/>
    </row>
    <row r="9" spans="1:11" s="101" customFormat="1">
      <c r="A9" s="131"/>
      <c r="B9" s="102"/>
      <c r="C9" s="111" t="s">
        <v>576</v>
      </c>
      <c r="D9" s="102"/>
      <c r="E9" s="102"/>
      <c r="F9" s="102"/>
      <c r="G9" s="102"/>
      <c r="H9" s="132"/>
    </row>
    <row r="10" spans="1:11" s="101" customFormat="1">
      <c r="A10" s="134" t="s">
        <v>557</v>
      </c>
      <c r="B10" s="112" t="s">
        <v>619</v>
      </c>
      <c r="C10" s="113"/>
      <c r="D10" s="113"/>
      <c r="E10" s="113"/>
      <c r="F10" s="113"/>
      <c r="G10" s="113"/>
      <c r="H10" s="135"/>
    </row>
    <row r="11" spans="1:11" s="101" customFormat="1" ht="13.5" thickBot="1">
      <c r="A11" s="136" t="s">
        <v>558</v>
      </c>
      <c r="B11" s="127"/>
      <c r="C11" s="126"/>
      <c r="D11" s="114"/>
      <c r="E11" s="114"/>
      <c r="F11" s="114"/>
      <c r="G11" s="114"/>
      <c r="H11" s="137"/>
    </row>
    <row r="12" spans="1:11" s="101" customFormat="1" ht="13.5" thickTop="1">
      <c r="A12" s="131"/>
      <c r="B12" s="102"/>
      <c r="C12" s="102"/>
      <c r="D12" s="102"/>
      <c r="E12" s="102"/>
      <c r="F12" s="102"/>
      <c r="G12" s="102"/>
      <c r="H12" s="132"/>
    </row>
    <row r="13" spans="1:11" s="101" customFormat="1">
      <c r="A13" s="138" t="s">
        <v>559</v>
      </c>
      <c r="B13" s="115"/>
      <c r="C13" s="115"/>
      <c r="D13" s="115"/>
      <c r="E13" s="115"/>
      <c r="F13" s="115"/>
      <c r="G13" s="139"/>
      <c r="H13" s="140"/>
    </row>
    <row r="14" spans="1:11" s="101" customFormat="1" ht="19.5" customHeight="1" thickBot="1">
      <c r="A14" s="146" t="s">
        <v>560</v>
      </c>
      <c r="B14" s="147" t="s">
        <v>561</v>
      </c>
      <c r="C14" s="148" t="s">
        <v>553</v>
      </c>
      <c r="D14" s="148" t="s">
        <v>562</v>
      </c>
      <c r="E14" s="148" t="s">
        <v>555</v>
      </c>
      <c r="F14" s="148" t="s">
        <v>563</v>
      </c>
      <c r="G14" s="147" t="s">
        <v>554</v>
      </c>
      <c r="H14" s="149" t="s">
        <v>564</v>
      </c>
    </row>
    <row r="15" spans="1:11" s="101" customFormat="1" ht="13.5" thickTop="1">
      <c r="A15" s="150"/>
      <c r="B15" s="117" t="s">
        <v>576</v>
      </c>
      <c r="C15" s="118"/>
      <c r="D15" s="119">
        <f>$C$6-C15</f>
        <v>0</v>
      </c>
      <c r="E15" s="119"/>
      <c r="F15" s="119">
        <f>C8-E15</f>
        <v>0</v>
      </c>
      <c r="H15" s="116">
        <f>G4-G15</f>
        <v>0</v>
      </c>
    </row>
    <row r="16" spans="1:11" s="101" customFormat="1">
      <c r="C16" s="119" t="s">
        <v>576</v>
      </c>
      <c r="D16" s="119"/>
      <c r="E16" s="119" t="s">
        <v>576</v>
      </c>
      <c r="F16" s="120"/>
      <c r="H16" s="116"/>
    </row>
    <row r="17" spans="3:8" s="101" customFormat="1">
      <c r="C17" s="119"/>
      <c r="D17" s="119"/>
      <c r="E17" s="119" t="s">
        <v>576</v>
      </c>
      <c r="F17" s="120"/>
      <c r="H17" s="116"/>
    </row>
    <row r="18" spans="3:8" s="101" customFormat="1">
      <c r="C18" s="119"/>
      <c r="D18" s="119"/>
      <c r="E18" s="119" t="s">
        <v>576</v>
      </c>
      <c r="F18" s="120"/>
      <c r="H18" s="116"/>
    </row>
  </sheetData>
  <dataConsolidate/>
  <mergeCells count="6">
    <mergeCell ref="A8:B8"/>
    <mergeCell ref="E8:F8"/>
    <mergeCell ref="A4:B4"/>
    <mergeCell ref="E4:F4"/>
    <mergeCell ref="A6:B6"/>
    <mergeCell ref="E6:F6"/>
  </mergeCells>
  <phoneticPr fontId="0" type="noConversion"/>
  <pageMargins left="0.75" right="0.75" top="1" bottom="1" header="0.5" footer="0.5"/>
  <pageSetup scale="68" orientation="portrait" r:id="rId1"/>
  <headerFooter alignWithMargins="0">
    <oddFooter>&amp;L&amp;F&amp;R&amp;D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923"/>
  <sheetViews>
    <sheetView showGridLines="0" showZeros="0" view="pageBreakPreview" zoomScaleSheetLayoutView="100" workbookViewId="0">
      <pane ySplit="1" topLeftCell="A2" activePane="bottomLeft" state="frozen"/>
      <selection pane="bottomLeft"/>
    </sheetView>
  </sheetViews>
  <sheetFormatPr defaultColWidth="9.140625" defaultRowHeight="12.75"/>
  <cols>
    <col min="1" max="1" width="4.7109375" style="58" customWidth="1"/>
    <col min="2" max="2" width="5.5703125" style="58" bestFit="1" customWidth="1"/>
    <col min="3" max="3" width="9.7109375" style="58" customWidth="1"/>
    <col min="4" max="4" width="6.7109375" style="58" customWidth="1"/>
    <col min="5" max="5" width="7.28515625" style="72" customWidth="1"/>
    <col min="6" max="6" width="80.7109375" style="58" customWidth="1"/>
    <col min="7" max="7" width="9.42578125" style="190" bestFit="1" customWidth="1"/>
    <col min="8" max="8" width="9.42578125" style="190" customWidth="1"/>
    <col min="9" max="9" width="10.28515625" style="190" bestFit="1" customWidth="1"/>
    <col min="10" max="11" width="13.42578125" style="68" bestFit="1" customWidth="1"/>
    <col min="12" max="12" width="16" style="68" customWidth="1"/>
    <col min="13" max="13" width="29.85546875" style="58" customWidth="1"/>
    <col min="14" max="16384" width="9.140625" style="58"/>
  </cols>
  <sheetData>
    <row r="1" spans="1:20" ht="15.75">
      <c r="F1" s="59"/>
      <c r="M1" s="392" t="s">
        <v>4662</v>
      </c>
    </row>
    <row r="2" spans="1:20" ht="15.75">
      <c r="F2" s="59"/>
      <c r="M2" s="158" t="s">
        <v>198</v>
      </c>
      <c r="N2" s="159">
        <v>0.1</v>
      </c>
    </row>
    <row r="3" spans="1:20" ht="15.75">
      <c r="F3" s="59"/>
      <c r="M3" s="158"/>
      <c r="O3" s="159"/>
      <c r="Q3" s="264"/>
      <c r="R3" s="264"/>
      <c r="S3" s="264"/>
      <c r="T3" s="264"/>
    </row>
    <row r="4" spans="1:20" ht="15.75">
      <c r="F4" s="60"/>
      <c r="M4" s="264" t="s">
        <v>834</v>
      </c>
      <c r="N4" s="264"/>
      <c r="O4" s="264"/>
      <c r="P4" s="264"/>
      <c r="Q4" s="264"/>
      <c r="R4" s="264"/>
      <c r="S4" s="264"/>
      <c r="T4" s="264"/>
    </row>
    <row r="5" spans="1:20" ht="15.75">
      <c r="F5" s="60"/>
      <c r="M5" s="264" t="s">
        <v>835</v>
      </c>
      <c r="N5" s="264"/>
      <c r="O5" s="264"/>
      <c r="P5" s="264"/>
    </row>
    <row r="6" spans="1:20">
      <c r="F6" s="60"/>
    </row>
    <row r="7" spans="1:20" ht="20.25" customHeight="1">
      <c r="A7" s="837" t="s">
        <v>565</v>
      </c>
      <c r="B7" s="837"/>
      <c r="C7" s="838"/>
      <c r="D7" s="838"/>
      <c r="E7" s="838"/>
      <c r="F7" s="838"/>
      <c r="G7" s="838"/>
      <c r="H7" s="838"/>
      <c r="I7" s="838"/>
      <c r="J7" s="838"/>
      <c r="K7" s="838"/>
      <c r="L7" s="838"/>
      <c r="M7" s="502" t="s">
        <v>4687</v>
      </c>
      <c r="N7" s="503">
        <v>0.05</v>
      </c>
      <c r="O7" s="809"/>
    </row>
    <row r="8" spans="1:20" ht="18" customHeight="1">
      <c r="M8" s="502" t="s">
        <v>4690</v>
      </c>
      <c r="N8" s="504"/>
      <c r="O8" s="504"/>
    </row>
    <row r="9" spans="1:20" ht="30">
      <c r="A9" s="839" t="s">
        <v>566</v>
      </c>
      <c r="B9" s="839"/>
      <c r="C9" s="838"/>
      <c r="D9" s="838"/>
      <c r="E9" s="838"/>
      <c r="F9" s="838"/>
      <c r="G9" s="838"/>
      <c r="H9" s="838"/>
      <c r="I9" s="838"/>
      <c r="J9" s="838"/>
      <c r="K9" s="838"/>
      <c r="L9" s="838"/>
    </row>
    <row r="11" spans="1:20" ht="30">
      <c r="A11" s="840">
        <f>'Traffic Statement'!E17</f>
        <v>0</v>
      </c>
      <c r="B11" s="840"/>
      <c r="C11" s="841"/>
      <c r="D11" s="841"/>
      <c r="E11" s="841"/>
      <c r="F11" s="841"/>
      <c r="G11" s="841"/>
      <c r="H11" s="841"/>
      <c r="I11" s="841"/>
      <c r="J11" s="841"/>
      <c r="K11" s="841"/>
      <c r="L11" s="841"/>
    </row>
    <row r="12" spans="1:20" ht="12.75" customHeight="1">
      <c r="F12" s="61"/>
    </row>
    <row r="13" spans="1:20" ht="12.75" customHeight="1">
      <c r="F13" s="61"/>
    </row>
    <row r="14" spans="1:20" ht="12.75" customHeight="1">
      <c r="F14" s="61"/>
    </row>
    <row r="15" spans="1:20" ht="12.75" customHeight="1">
      <c r="F15" s="61"/>
    </row>
    <row r="16" spans="1:20" ht="12.75" customHeight="1">
      <c r="F16" s="61"/>
    </row>
    <row r="17" spans="1:19" ht="12.75" customHeight="1">
      <c r="F17" s="61"/>
    </row>
    <row r="18" spans="1:19">
      <c r="E18" s="62" t="s">
        <v>627</v>
      </c>
      <c r="F18" s="64">
        <f>'Traffic Statement'!E16</f>
        <v>0</v>
      </c>
    </row>
    <row r="19" spans="1:19">
      <c r="E19" s="62" t="s">
        <v>628</v>
      </c>
      <c r="F19" s="64">
        <f>'Traffic Statement'!I16</f>
        <v>0</v>
      </c>
    </row>
    <row r="20" spans="1:19">
      <c r="E20" s="62" t="s">
        <v>569</v>
      </c>
      <c r="F20" s="64">
        <f>A11</f>
        <v>0</v>
      </c>
    </row>
    <row r="21" spans="1:19">
      <c r="C21" s="65"/>
    </row>
    <row r="22" spans="1:19">
      <c r="C22" s="65"/>
    </row>
    <row r="24" spans="1:19" ht="12.75" customHeight="1">
      <c r="E24" s="66" t="s">
        <v>570</v>
      </c>
      <c r="F24" s="313" t="s">
        <v>244</v>
      </c>
      <c r="G24" s="842" t="s">
        <v>574</v>
      </c>
      <c r="H24" s="843"/>
      <c r="I24" s="844"/>
      <c r="J24" s="845" t="s">
        <v>575</v>
      </c>
      <c r="K24" s="846"/>
      <c r="L24" s="847"/>
    </row>
    <row r="25" spans="1:19" ht="12.75" customHeight="1">
      <c r="A25" s="69" t="s">
        <v>571</v>
      </c>
      <c r="B25" s="70" t="s">
        <v>10</v>
      </c>
      <c r="C25" s="69" t="s">
        <v>572</v>
      </c>
      <c r="D25" s="69" t="s">
        <v>573</v>
      </c>
      <c r="E25" s="70" t="s">
        <v>9</v>
      </c>
      <c r="F25" s="69" t="s">
        <v>439</v>
      </c>
      <c r="G25" s="193" t="s">
        <v>352</v>
      </c>
      <c r="H25" s="193" t="s">
        <v>351</v>
      </c>
      <c r="I25" s="193" t="s">
        <v>4692</v>
      </c>
      <c r="J25" s="71" t="s">
        <v>352</v>
      </c>
      <c r="K25" s="71" t="s">
        <v>351</v>
      </c>
      <c r="L25" s="71" t="s">
        <v>4692</v>
      </c>
      <c r="M25" s="72"/>
      <c r="N25" s="72"/>
      <c r="O25" s="72"/>
      <c r="P25" s="72"/>
      <c r="Q25" s="72"/>
      <c r="R25" s="72"/>
      <c r="S25" s="72"/>
    </row>
    <row r="26" spans="1:19" ht="12.75" customHeight="1">
      <c r="A26" s="572">
        <v>1</v>
      </c>
      <c r="B26" s="572"/>
      <c r="C26" s="588" t="str">
        <f>IF(ISNUMBER($B26),(VLOOKUP($B26,'Signal, ITMS &amp; Lighting Items'!$A$5:$G$468,2,FALSE)),IF(ISTEXT($B26),(VLOOKUP($B26,'Signal, ITMS &amp; Lighting Items'!$A$5:$G$468,2,FALSE))," "))</f>
        <v xml:space="preserve"> </v>
      </c>
      <c r="D26" s="576"/>
      <c r="E26" s="589" t="str">
        <f>IF(ISNUMBER($B26),(VLOOKUP($B26,'Signal, ITMS &amp; Lighting Items'!$A$5:$G$468,4,FALSE)),IF(ISTEXT($B26),(VLOOKUP($B26,'Signal, ITMS &amp; Lighting Items'!$A$5:$G$468,4,FALSE))," "))</f>
        <v xml:space="preserve"> </v>
      </c>
      <c r="F26" s="575" t="str">
        <f>IF(ISNUMBER($B26),(VLOOKUP($B26,'Signal, ITMS &amp; Lighting Items'!$A$5:$G$468,3,FALSE)),IF(ISTEXT($B26),(VLOOKUP($B26,'Signal, ITMS &amp; Lighting Items'!$A$5:$G$468,3,FALSE))," "))</f>
        <v xml:space="preserve"> </v>
      </c>
      <c r="G26" s="590" t="str">
        <f>IF(ISNUMBER($B26),(VLOOKUP($B26,'Signal, ITMS &amp; Lighting Items'!$A$5:$G$468,5,FALSE)),IF(ISTEXT($B26),(VLOOKUP($B26,'Signal, ITMS &amp; Lighting Items'!$A$5:$G$468,5,FALSE))," "))</f>
        <v xml:space="preserve"> </v>
      </c>
      <c r="H26" s="590" t="str">
        <f>IF(ISNUMBER($B26),(VLOOKUP($B26,'Signal, ITMS &amp; Lighting Items'!$A$5:$G$468,6,FALSE)),IF(ISTEXT($B26),(VLOOKUP($B26,'Signal, ITMS &amp; Lighting Items'!$A$5:$G$468,6,FALSE))," "))</f>
        <v xml:space="preserve"> </v>
      </c>
      <c r="I26" s="590" t="str">
        <f>IF(ISNUMBER($B26),(VLOOKUP($B26,'Signal, ITMS &amp; Lighting Items'!$A$5:$G$468,7,FALSE)),IF(ISTEXT($B26),(VLOOKUP($B26,'Signal, ITMS &amp; Lighting Items'!$A$5:$G$468,7,FALSE))," "))</f>
        <v xml:space="preserve"> </v>
      </c>
      <c r="J26" s="591" t="str">
        <f>IF(ISNUMBER($D26),($D26*$G26),"")</f>
        <v/>
      </c>
      <c r="K26" s="591" t="str">
        <f>IF(ISNUMBER($D26),($D26*$H26),"")</f>
        <v/>
      </c>
      <c r="L26" s="591" t="str">
        <f t="shared" ref="L26:L55" si="0">IF(ISNUMBER($D26),($D26*$I26),"")</f>
        <v/>
      </c>
    </row>
    <row r="27" spans="1:19" ht="12.75" customHeight="1">
      <c r="A27" s="572">
        <v>2</v>
      </c>
      <c r="B27" s="572"/>
      <c r="C27" s="588" t="str">
        <f>IF(ISNUMBER($B27),(VLOOKUP($B27,'Signal, ITMS &amp; Lighting Items'!$A$5:$G$468,2,FALSE)),IF(ISTEXT($B27),(VLOOKUP($B27,'Signal, ITMS &amp; Lighting Items'!$A$5:$G$468,2,FALSE))," "))</f>
        <v xml:space="preserve"> </v>
      </c>
      <c r="D27" s="576"/>
      <c r="E27" s="589" t="str">
        <f>IF(ISNUMBER($B27),(VLOOKUP($B27,'Signal, ITMS &amp; Lighting Items'!$A$5:$G$468,4,FALSE)),IF(ISTEXT($B27),(VLOOKUP($B27,'Signal, ITMS &amp; Lighting Items'!$A$5:$G$468,4,FALSE))," "))</f>
        <v xml:space="preserve"> </v>
      </c>
      <c r="F27" s="575" t="str">
        <f>IF(ISNUMBER($B27),(VLOOKUP($B27,'Signal, ITMS &amp; Lighting Items'!$A$5:$G$468,3,FALSE)),IF(ISTEXT($B27),(VLOOKUP($B27,'Signal, ITMS &amp; Lighting Items'!$A$5:$G$468,3,FALSE))," "))</f>
        <v xml:space="preserve"> </v>
      </c>
      <c r="G27" s="590" t="str">
        <f>IF(ISNUMBER($B27),(VLOOKUP($B27,'Signal, ITMS &amp; Lighting Items'!$A$5:$G$468,5,FALSE)),IF(ISTEXT($B27),(VLOOKUP($B27,'Signal, ITMS &amp; Lighting Items'!$A$5:$G$468,5,FALSE))," "))</f>
        <v xml:space="preserve"> </v>
      </c>
      <c r="H27" s="590" t="str">
        <f>IF(ISNUMBER($B27),(VLOOKUP($B27,'Signal, ITMS &amp; Lighting Items'!$A$5:$G$468,6,FALSE)),IF(ISTEXT($B27),(VLOOKUP($B27,'Signal, ITMS &amp; Lighting Items'!$A$5:$G$468,6,FALSE))," "))</f>
        <v xml:space="preserve"> </v>
      </c>
      <c r="I27" s="590" t="str">
        <f>IF(ISNUMBER($B27),(VLOOKUP($B27,'Signal, ITMS &amp; Lighting Items'!$A$5:$G$468,7,FALSE)),IF(ISTEXT($B27),(VLOOKUP($B27,'Signal, ITMS &amp; Lighting Items'!$A$5:$G$468,7,FALSE))," "))</f>
        <v xml:space="preserve"> </v>
      </c>
      <c r="J27" s="591" t="str">
        <f t="shared" ref="J27:J55" si="1">IF(ISNUMBER($D27),($D27*$G27),"")</f>
        <v/>
      </c>
      <c r="K27" s="591" t="str">
        <f t="shared" ref="K27:K55" si="2">IF(ISNUMBER($D27),($D27*$H27),"")</f>
        <v/>
      </c>
      <c r="L27" s="591" t="str">
        <f t="shared" si="0"/>
        <v/>
      </c>
    </row>
    <row r="28" spans="1:19" ht="12.75" customHeight="1">
      <c r="A28" s="577">
        <v>3</v>
      </c>
      <c r="B28" s="572"/>
      <c r="C28" s="588" t="str">
        <f>IF(ISNUMBER($B28),(VLOOKUP($B28,'Signal, ITMS &amp; Lighting Items'!$A$5:$G$468,2,FALSE)),IF(ISTEXT($B28),(VLOOKUP($B28,'Signal, ITMS &amp; Lighting Items'!$A$5:$G$468,2,FALSE))," "))</f>
        <v xml:space="preserve"> </v>
      </c>
      <c r="D28" s="576"/>
      <c r="E28" s="589" t="str">
        <f>IF(ISNUMBER($B28),(VLOOKUP($B28,'Signal, ITMS &amp; Lighting Items'!$A$5:$G$468,4,FALSE)),IF(ISTEXT($B28),(VLOOKUP($B28,'Signal, ITMS &amp; Lighting Items'!$A$5:$G$468,4,FALSE))," "))</f>
        <v xml:space="preserve"> </v>
      </c>
      <c r="F28" s="575" t="str">
        <f>IF(ISNUMBER($B28),(VLOOKUP($B28,'Signal, ITMS &amp; Lighting Items'!$A$5:$G$468,3,FALSE)),IF(ISTEXT($B28),(VLOOKUP($B28,'Signal, ITMS &amp; Lighting Items'!$A$5:$G$468,3,FALSE))," "))</f>
        <v xml:space="preserve"> </v>
      </c>
      <c r="G28" s="590" t="str">
        <f>IF(ISNUMBER($B28),(VLOOKUP($B28,'Signal, ITMS &amp; Lighting Items'!$A$5:$G$468,5,FALSE)),IF(ISTEXT($B28),(VLOOKUP($B28,'Signal, ITMS &amp; Lighting Items'!$A$5:$G$468,5,FALSE))," "))</f>
        <v xml:space="preserve"> </v>
      </c>
      <c r="H28" s="590" t="str">
        <f>IF(ISNUMBER($B28),(VLOOKUP($B28,'Signal, ITMS &amp; Lighting Items'!$A$5:$G$468,6,FALSE)),IF(ISTEXT($B28),(VLOOKUP($B28,'Signal, ITMS &amp; Lighting Items'!$A$5:$G$468,6,FALSE))," "))</f>
        <v xml:space="preserve"> </v>
      </c>
      <c r="I28" s="590" t="str">
        <f>IF(ISNUMBER($B28),(VLOOKUP($B28,'Signal, ITMS &amp; Lighting Items'!$A$5:$G$468,7,FALSE)),IF(ISTEXT($B28),(VLOOKUP($B28,'Signal, ITMS &amp; Lighting Items'!$A$5:$G$468,7,FALSE))," "))</f>
        <v xml:space="preserve"> </v>
      </c>
      <c r="J28" s="591" t="str">
        <f t="shared" si="1"/>
        <v/>
      </c>
      <c r="K28" s="591" t="str">
        <f t="shared" si="2"/>
        <v/>
      </c>
      <c r="L28" s="591" t="str">
        <f t="shared" si="0"/>
        <v/>
      </c>
    </row>
    <row r="29" spans="1:19" ht="12.75" customHeight="1">
      <c r="A29" s="577">
        <v>4</v>
      </c>
      <c r="B29" s="572"/>
      <c r="C29" s="588" t="str">
        <f>IF(ISNUMBER($B29),(VLOOKUP($B29,'Signal, ITMS &amp; Lighting Items'!$A$5:$G$468,2,FALSE)),IF(ISTEXT($B29),(VLOOKUP($B29,'Signal, ITMS &amp; Lighting Items'!$A$5:$G$468,2,FALSE))," "))</f>
        <v xml:space="preserve"> </v>
      </c>
      <c r="D29" s="576"/>
      <c r="E29" s="589" t="str">
        <f>IF(ISNUMBER($B29),(VLOOKUP($B29,'Signal, ITMS &amp; Lighting Items'!$A$5:$G$468,4,FALSE)),IF(ISTEXT($B29),(VLOOKUP($B29,'Signal, ITMS &amp; Lighting Items'!$A$5:$G$468,4,FALSE))," "))</f>
        <v xml:space="preserve"> </v>
      </c>
      <c r="F29" s="575" t="str">
        <f>IF(ISNUMBER($B29),(VLOOKUP($B29,'Signal, ITMS &amp; Lighting Items'!$A$5:$G$468,3,FALSE)),IF(ISTEXT($B29),(VLOOKUP($B29,'Signal, ITMS &amp; Lighting Items'!$A$5:$G$468,3,FALSE))," "))</f>
        <v xml:space="preserve"> </v>
      </c>
      <c r="G29" s="590" t="str">
        <f>IF(ISNUMBER($B29),(VLOOKUP($B29,'Signal, ITMS &amp; Lighting Items'!$A$5:$G$468,5,FALSE)),IF(ISTEXT($B29),(VLOOKUP($B29,'Signal, ITMS &amp; Lighting Items'!$A$5:$G$468,5,FALSE))," "))</f>
        <v xml:space="preserve"> </v>
      </c>
      <c r="H29" s="590" t="str">
        <f>IF(ISNUMBER($B29),(VLOOKUP($B29,'Signal, ITMS &amp; Lighting Items'!$A$5:$G$468,6,FALSE)),IF(ISTEXT($B29),(VLOOKUP($B29,'Signal, ITMS &amp; Lighting Items'!$A$5:$G$468,6,FALSE))," "))</f>
        <v xml:space="preserve"> </v>
      </c>
      <c r="I29" s="590" t="str">
        <f>IF(ISNUMBER($B29),(VLOOKUP($B29,'Signal, ITMS &amp; Lighting Items'!$A$5:$G$468,7,FALSE)),IF(ISTEXT($B29),(VLOOKUP($B29,'Signal, ITMS &amp; Lighting Items'!$A$5:$G$468,7,FALSE))," "))</f>
        <v xml:space="preserve"> </v>
      </c>
      <c r="J29" s="591" t="str">
        <f t="shared" si="1"/>
        <v/>
      </c>
      <c r="K29" s="591" t="str">
        <f t="shared" si="2"/>
        <v/>
      </c>
      <c r="L29" s="591" t="str">
        <f t="shared" si="0"/>
        <v/>
      </c>
    </row>
    <row r="30" spans="1:19" ht="12.75" customHeight="1">
      <c r="A30" s="577">
        <v>5</v>
      </c>
      <c r="B30" s="572"/>
      <c r="C30" s="588" t="str">
        <f>IF(ISNUMBER($B30),(VLOOKUP($B30,'Signal, ITMS &amp; Lighting Items'!$A$5:$G$468,2,FALSE)),IF(ISTEXT($B30),(VLOOKUP($B30,'Signal, ITMS &amp; Lighting Items'!$A$5:$G$468,2,FALSE))," "))</f>
        <v xml:space="preserve"> </v>
      </c>
      <c r="D30" s="576"/>
      <c r="E30" s="589" t="str">
        <f>IF(ISNUMBER($B30),(VLOOKUP($B30,'Signal, ITMS &amp; Lighting Items'!$A$5:$G$468,4,FALSE)),IF(ISTEXT($B30),(VLOOKUP($B30,'Signal, ITMS &amp; Lighting Items'!$A$5:$G$468,4,FALSE))," "))</f>
        <v xml:space="preserve"> </v>
      </c>
      <c r="F30" s="575" t="str">
        <f>IF(ISNUMBER($B30),(VLOOKUP($B30,'Signal, ITMS &amp; Lighting Items'!$A$5:$G$468,3,FALSE)),IF(ISTEXT($B30),(VLOOKUP($B30,'Signal, ITMS &amp; Lighting Items'!$A$5:$G$468,3,FALSE))," "))</f>
        <v xml:space="preserve"> </v>
      </c>
      <c r="G30" s="590" t="str">
        <f>IF(ISNUMBER($B30),(VLOOKUP($B30,'Signal, ITMS &amp; Lighting Items'!$A$5:$G$468,5,FALSE)),IF(ISTEXT($B30),(VLOOKUP($B30,'Signal, ITMS &amp; Lighting Items'!$A$5:$G$468,5,FALSE))," "))</f>
        <v xml:space="preserve"> </v>
      </c>
      <c r="H30" s="590" t="str">
        <f>IF(ISNUMBER($B30),(VLOOKUP($B30,'Signal, ITMS &amp; Lighting Items'!$A$5:$G$468,6,FALSE)),IF(ISTEXT($B30),(VLOOKUP($B30,'Signal, ITMS &amp; Lighting Items'!$A$5:$G$468,6,FALSE))," "))</f>
        <v xml:space="preserve"> </v>
      </c>
      <c r="I30" s="590" t="str">
        <f>IF(ISNUMBER($B30),(VLOOKUP($B30,'Signal, ITMS &amp; Lighting Items'!$A$5:$G$468,7,FALSE)),IF(ISTEXT($B30),(VLOOKUP($B30,'Signal, ITMS &amp; Lighting Items'!$A$5:$G$468,7,FALSE))," "))</f>
        <v xml:space="preserve"> </v>
      </c>
      <c r="J30" s="591" t="str">
        <f t="shared" si="1"/>
        <v/>
      </c>
      <c r="K30" s="591" t="str">
        <f t="shared" si="2"/>
        <v/>
      </c>
      <c r="L30" s="591" t="str">
        <f t="shared" si="0"/>
        <v/>
      </c>
    </row>
    <row r="31" spans="1:19" ht="12.75" customHeight="1">
      <c r="A31" s="577">
        <v>6</v>
      </c>
      <c r="B31" s="572"/>
      <c r="C31" s="588" t="str">
        <f>IF(ISNUMBER($B31),(VLOOKUP($B31,'Signal, ITMS &amp; Lighting Items'!$A$5:$G$468,2,FALSE)),IF(ISTEXT($B31),(VLOOKUP($B31,'Signal, ITMS &amp; Lighting Items'!$A$5:$G$468,2,FALSE))," "))</f>
        <v xml:space="preserve"> </v>
      </c>
      <c r="D31" s="576"/>
      <c r="E31" s="589" t="str">
        <f>IF(ISNUMBER($B31),(VLOOKUP($B31,'Signal, ITMS &amp; Lighting Items'!$A$5:$G$468,4,FALSE)),IF(ISTEXT($B31),(VLOOKUP($B31,'Signal, ITMS &amp; Lighting Items'!$A$5:$G$468,4,FALSE))," "))</f>
        <v xml:space="preserve"> </v>
      </c>
      <c r="F31" s="575" t="str">
        <f>IF(ISNUMBER($B31),(VLOOKUP($B31,'Signal, ITMS &amp; Lighting Items'!$A$5:$G$468,3,FALSE)),IF(ISTEXT($B31),(VLOOKUP($B31,'Signal, ITMS &amp; Lighting Items'!$A$5:$G$468,3,FALSE))," "))</f>
        <v xml:space="preserve"> </v>
      </c>
      <c r="G31" s="590" t="str">
        <f>IF(ISNUMBER($B31),(VLOOKUP($B31,'Signal, ITMS &amp; Lighting Items'!$A$5:$G$468,5,FALSE)),IF(ISTEXT($B31),(VLOOKUP($B31,'Signal, ITMS &amp; Lighting Items'!$A$5:$G$468,5,FALSE))," "))</f>
        <v xml:space="preserve"> </v>
      </c>
      <c r="H31" s="590" t="str">
        <f>IF(ISNUMBER($B31),(VLOOKUP($B31,'Signal, ITMS &amp; Lighting Items'!$A$5:$G$468,6,FALSE)),IF(ISTEXT($B31),(VLOOKUP($B31,'Signal, ITMS &amp; Lighting Items'!$A$5:$G$468,6,FALSE))," "))</f>
        <v xml:space="preserve"> </v>
      </c>
      <c r="I31" s="590" t="str">
        <f>IF(ISNUMBER($B31),(VLOOKUP($B31,'Signal, ITMS &amp; Lighting Items'!$A$5:$G$468,7,FALSE)),IF(ISTEXT($B31),(VLOOKUP($B31,'Signal, ITMS &amp; Lighting Items'!$A$5:$G$468,7,FALSE))," "))</f>
        <v xml:space="preserve"> </v>
      </c>
      <c r="J31" s="591" t="str">
        <f t="shared" si="1"/>
        <v/>
      </c>
      <c r="K31" s="591" t="str">
        <f t="shared" si="2"/>
        <v/>
      </c>
      <c r="L31" s="591" t="str">
        <f t="shared" si="0"/>
        <v/>
      </c>
    </row>
    <row r="32" spans="1:19" ht="12.75" customHeight="1">
      <c r="A32" s="577">
        <v>7</v>
      </c>
      <c r="B32" s="572"/>
      <c r="C32" s="588" t="str">
        <f>IF(ISNUMBER($B32),(VLOOKUP($B32,'Signal, ITMS &amp; Lighting Items'!$A$5:$G$468,2,FALSE)),IF(ISTEXT($B32),(VLOOKUP($B32,'Signal, ITMS &amp; Lighting Items'!$A$5:$G$468,2,FALSE))," "))</f>
        <v xml:space="preserve"> </v>
      </c>
      <c r="D32" s="576"/>
      <c r="E32" s="589" t="str">
        <f>IF(ISNUMBER($B32),(VLOOKUP($B32,'Signal, ITMS &amp; Lighting Items'!$A$5:$G$468,4,FALSE)),IF(ISTEXT($B32),(VLOOKUP($B32,'Signal, ITMS &amp; Lighting Items'!$A$5:$G$468,4,FALSE))," "))</f>
        <v xml:space="preserve"> </v>
      </c>
      <c r="F32" s="575" t="str">
        <f>IF(ISNUMBER($B32),(VLOOKUP($B32,'Signal, ITMS &amp; Lighting Items'!$A$5:$G$468,3,FALSE)),IF(ISTEXT($B32),(VLOOKUP($B32,'Signal, ITMS &amp; Lighting Items'!$A$5:$G$468,3,FALSE))," "))</f>
        <v xml:space="preserve"> </v>
      </c>
      <c r="G32" s="590" t="str">
        <f>IF(ISNUMBER($B32),(VLOOKUP($B32,'Signal, ITMS &amp; Lighting Items'!$A$5:$G$468,5,FALSE)),IF(ISTEXT($B32),(VLOOKUP($B32,'Signal, ITMS &amp; Lighting Items'!$A$5:$G$468,5,FALSE))," "))</f>
        <v xml:space="preserve"> </v>
      </c>
      <c r="H32" s="590" t="str">
        <f>IF(ISNUMBER($B32),(VLOOKUP($B32,'Signal, ITMS &amp; Lighting Items'!$A$5:$G$468,6,FALSE)),IF(ISTEXT($B32),(VLOOKUP($B32,'Signal, ITMS &amp; Lighting Items'!$A$5:$G$468,6,FALSE))," "))</f>
        <v xml:space="preserve"> </v>
      </c>
      <c r="I32" s="590" t="str">
        <f>IF(ISNUMBER($B32),(VLOOKUP($B32,'Signal, ITMS &amp; Lighting Items'!$A$5:$G$468,7,FALSE)),IF(ISTEXT($B32),(VLOOKUP($B32,'Signal, ITMS &amp; Lighting Items'!$A$5:$G$468,7,FALSE))," "))</f>
        <v xml:space="preserve"> </v>
      </c>
      <c r="J32" s="591" t="str">
        <f t="shared" si="1"/>
        <v/>
      </c>
      <c r="K32" s="591" t="str">
        <f t="shared" si="2"/>
        <v/>
      </c>
      <c r="L32" s="591" t="str">
        <f t="shared" si="0"/>
        <v/>
      </c>
    </row>
    <row r="33" spans="1:12" ht="12.75" customHeight="1">
      <c r="A33" s="577">
        <v>8</v>
      </c>
      <c r="B33" s="572"/>
      <c r="C33" s="588" t="str">
        <f>IF(ISNUMBER($B33),(VLOOKUP($B33,'Signal, ITMS &amp; Lighting Items'!$A$5:$G$468,2,FALSE)),IF(ISTEXT($B33),(VLOOKUP($B33,'Signal, ITMS &amp; Lighting Items'!$A$5:$G$468,2,FALSE))," "))</f>
        <v xml:space="preserve"> </v>
      </c>
      <c r="D33" s="576"/>
      <c r="E33" s="589" t="str">
        <f>IF(ISNUMBER($B33),(VLOOKUP($B33,'Signal, ITMS &amp; Lighting Items'!$A$5:$G$468,4,FALSE)),IF(ISTEXT($B33),(VLOOKUP($B33,'Signal, ITMS &amp; Lighting Items'!$A$5:$G$468,4,FALSE))," "))</f>
        <v xml:space="preserve"> </v>
      </c>
      <c r="F33" s="575" t="str">
        <f>IF(ISNUMBER($B33),(VLOOKUP($B33,'Signal, ITMS &amp; Lighting Items'!$A$5:$G$468,3,FALSE)),IF(ISTEXT($B33),(VLOOKUP($B33,'Signal, ITMS &amp; Lighting Items'!$A$5:$G$468,3,FALSE))," "))</f>
        <v xml:space="preserve"> </v>
      </c>
      <c r="G33" s="590" t="str">
        <f>IF(ISNUMBER($B33),(VLOOKUP($B33,'Signal, ITMS &amp; Lighting Items'!$A$5:$G$468,5,FALSE)),IF(ISTEXT($B33),(VLOOKUP($B33,'Signal, ITMS &amp; Lighting Items'!$A$5:$G$468,5,FALSE))," "))</f>
        <v xml:space="preserve"> </v>
      </c>
      <c r="H33" s="590" t="str">
        <f>IF(ISNUMBER($B33),(VLOOKUP($B33,'Signal, ITMS &amp; Lighting Items'!$A$5:$G$468,6,FALSE)),IF(ISTEXT($B33),(VLOOKUP($B33,'Signal, ITMS &amp; Lighting Items'!$A$5:$G$468,6,FALSE))," "))</f>
        <v xml:space="preserve"> </v>
      </c>
      <c r="I33" s="590" t="str">
        <f>IF(ISNUMBER($B33),(VLOOKUP($B33,'Signal, ITMS &amp; Lighting Items'!$A$5:$G$468,7,FALSE)),IF(ISTEXT($B33),(VLOOKUP($B33,'Signal, ITMS &amp; Lighting Items'!$A$5:$G$468,7,FALSE))," "))</f>
        <v xml:space="preserve"> </v>
      </c>
      <c r="J33" s="591" t="str">
        <f t="shared" si="1"/>
        <v/>
      </c>
      <c r="K33" s="591" t="str">
        <f t="shared" si="2"/>
        <v/>
      </c>
      <c r="L33" s="591" t="str">
        <f t="shared" si="0"/>
        <v/>
      </c>
    </row>
    <row r="34" spans="1:12" ht="12.75" customHeight="1">
      <c r="A34" s="577">
        <v>9</v>
      </c>
      <c r="B34" s="572"/>
      <c r="C34" s="588" t="str">
        <f>IF(ISNUMBER($B34),(VLOOKUP($B34,'Signal, ITMS &amp; Lighting Items'!$A$5:$G$468,2,FALSE)),IF(ISTEXT($B34),(VLOOKUP($B34,'Signal, ITMS &amp; Lighting Items'!$A$5:$G$468,2,FALSE))," "))</f>
        <v xml:space="preserve"> </v>
      </c>
      <c r="D34" s="576"/>
      <c r="E34" s="589" t="str">
        <f>IF(ISNUMBER($B34),(VLOOKUP($B34,'Signal, ITMS &amp; Lighting Items'!$A$5:$G$468,4,FALSE)),IF(ISTEXT($B34),(VLOOKUP($B34,'Signal, ITMS &amp; Lighting Items'!$A$5:$G$468,4,FALSE))," "))</f>
        <v xml:space="preserve"> </v>
      </c>
      <c r="F34" s="575" t="str">
        <f>IF(ISNUMBER($B34),(VLOOKUP($B34,'Signal, ITMS &amp; Lighting Items'!$A$5:$G$468,3,FALSE)),IF(ISTEXT($B34),(VLOOKUP($B34,'Signal, ITMS &amp; Lighting Items'!$A$5:$G$468,3,FALSE))," "))</f>
        <v xml:space="preserve"> </v>
      </c>
      <c r="G34" s="590" t="str">
        <f>IF(ISNUMBER($B34),(VLOOKUP($B34,'Signal, ITMS &amp; Lighting Items'!$A$5:$G$468,5,FALSE)),IF(ISTEXT($B34),(VLOOKUP($B34,'Signal, ITMS &amp; Lighting Items'!$A$5:$G$468,5,FALSE))," "))</f>
        <v xml:space="preserve"> </v>
      </c>
      <c r="H34" s="590" t="str">
        <f>IF(ISNUMBER($B34),(VLOOKUP($B34,'Signal, ITMS &amp; Lighting Items'!$A$5:$G$468,6,FALSE)),IF(ISTEXT($B34),(VLOOKUP($B34,'Signal, ITMS &amp; Lighting Items'!$A$5:$G$468,6,FALSE))," "))</f>
        <v xml:space="preserve"> </v>
      </c>
      <c r="I34" s="590" t="str">
        <f>IF(ISNUMBER($B34),(VLOOKUP($B34,'Signal, ITMS &amp; Lighting Items'!$A$5:$G$468,7,FALSE)),IF(ISTEXT($B34),(VLOOKUP($B34,'Signal, ITMS &amp; Lighting Items'!$A$5:$G$468,7,FALSE))," "))</f>
        <v xml:space="preserve"> </v>
      </c>
      <c r="J34" s="591" t="str">
        <f t="shared" si="1"/>
        <v/>
      </c>
      <c r="K34" s="591" t="str">
        <f t="shared" si="2"/>
        <v/>
      </c>
      <c r="L34" s="591" t="str">
        <f t="shared" si="0"/>
        <v/>
      </c>
    </row>
    <row r="35" spans="1:12" ht="12.75" customHeight="1">
      <c r="A35" s="577">
        <v>10</v>
      </c>
      <c r="B35" s="572"/>
      <c r="C35" s="588" t="str">
        <f>IF(ISNUMBER($B35),(VLOOKUP($B35,'Signal, ITMS &amp; Lighting Items'!$A$5:$G$468,2,FALSE)),IF(ISTEXT($B35),(VLOOKUP($B35,'Signal, ITMS &amp; Lighting Items'!$A$5:$G$468,2,FALSE))," "))</f>
        <v xml:space="preserve"> </v>
      </c>
      <c r="D35" s="576"/>
      <c r="E35" s="589" t="str">
        <f>IF(ISNUMBER($B35),(VLOOKUP($B35,'Signal, ITMS &amp; Lighting Items'!$A$5:$G$468,4,FALSE)),IF(ISTEXT($B35),(VLOOKUP($B35,'Signal, ITMS &amp; Lighting Items'!$A$5:$G$468,4,FALSE))," "))</f>
        <v xml:space="preserve"> </v>
      </c>
      <c r="F35" s="575" t="str">
        <f>IF(ISNUMBER($B35),(VLOOKUP($B35,'Signal, ITMS &amp; Lighting Items'!$A$5:$G$468,3,FALSE)),IF(ISTEXT($B35),(VLOOKUP($B35,'Signal, ITMS &amp; Lighting Items'!$A$5:$G$468,3,FALSE))," "))</f>
        <v xml:space="preserve"> </v>
      </c>
      <c r="G35" s="590" t="str">
        <f>IF(ISNUMBER($B35),(VLOOKUP($B35,'Signal, ITMS &amp; Lighting Items'!$A$5:$G$468,5,FALSE)),IF(ISTEXT($B35),(VLOOKUP($B35,'Signal, ITMS &amp; Lighting Items'!$A$5:$G$468,5,FALSE))," "))</f>
        <v xml:space="preserve"> </v>
      </c>
      <c r="H35" s="590" t="str">
        <f>IF(ISNUMBER($B35),(VLOOKUP($B35,'Signal, ITMS &amp; Lighting Items'!$A$5:$G$468,6,FALSE)),IF(ISTEXT($B35),(VLOOKUP($B35,'Signal, ITMS &amp; Lighting Items'!$A$5:$G$468,6,FALSE))," "))</f>
        <v xml:space="preserve"> </v>
      </c>
      <c r="I35" s="590" t="str">
        <f>IF(ISNUMBER($B35),(VLOOKUP($B35,'Signal, ITMS &amp; Lighting Items'!$A$5:$G$468,7,FALSE)),IF(ISTEXT($B35),(VLOOKUP($B35,'Signal, ITMS &amp; Lighting Items'!$A$5:$G$468,7,FALSE))," "))</f>
        <v xml:space="preserve"> </v>
      </c>
      <c r="J35" s="591" t="str">
        <f t="shared" si="1"/>
        <v/>
      </c>
      <c r="K35" s="591" t="str">
        <f t="shared" si="2"/>
        <v/>
      </c>
      <c r="L35" s="591" t="str">
        <f t="shared" si="0"/>
        <v/>
      </c>
    </row>
    <row r="36" spans="1:12" ht="12.75" customHeight="1">
      <c r="A36" s="577">
        <v>11</v>
      </c>
      <c r="B36" s="572"/>
      <c r="C36" s="588" t="str">
        <f>IF(ISNUMBER($B36),(VLOOKUP($B36,'Signal, ITMS &amp; Lighting Items'!$A$5:$G$468,2,FALSE)),IF(ISTEXT($B36),(VLOOKUP($B36,'Signal, ITMS &amp; Lighting Items'!$A$5:$G$468,2,FALSE))," "))</f>
        <v xml:space="preserve"> </v>
      </c>
      <c r="D36" s="576"/>
      <c r="E36" s="589" t="str">
        <f>IF(ISNUMBER($B36),(VLOOKUP($B36,'Signal, ITMS &amp; Lighting Items'!$A$5:$G$468,4,FALSE)),IF(ISTEXT($B36),(VLOOKUP($B36,'Signal, ITMS &amp; Lighting Items'!$A$5:$G$468,4,FALSE))," "))</f>
        <v xml:space="preserve"> </v>
      </c>
      <c r="F36" s="575" t="str">
        <f>IF(ISNUMBER($B36),(VLOOKUP($B36,'Signal, ITMS &amp; Lighting Items'!$A$5:$G$468,3,FALSE)),IF(ISTEXT($B36),(VLOOKUP($B36,'Signal, ITMS &amp; Lighting Items'!$A$5:$G$468,3,FALSE))," "))</f>
        <v xml:space="preserve"> </v>
      </c>
      <c r="G36" s="590" t="str">
        <f>IF(ISNUMBER($B36),(VLOOKUP($B36,'Signal, ITMS &amp; Lighting Items'!$A$5:$G$468,5,FALSE)),IF(ISTEXT($B36),(VLOOKUP($B36,'Signal, ITMS &amp; Lighting Items'!$A$5:$G$468,5,FALSE))," "))</f>
        <v xml:space="preserve"> </v>
      </c>
      <c r="H36" s="590" t="str">
        <f>IF(ISNUMBER($B36),(VLOOKUP($B36,'Signal, ITMS &amp; Lighting Items'!$A$5:$G$468,6,FALSE)),IF(ISTEXT($B36),(VLOOKUP($B36,'Signal, ITMS &amp; Lighting Items'!$A$5:$G$468,6,FALSE))," "))</f>
        <v xml:space="preserve"> </v>
      </c>
      <c r="I36" s="590" t="str">
        <f>IF(ISNUMBER($B36),(VLOOKUP($B36,'Signal, ITMS &amp; Lighting Items'!$A$5:$G$468,7,FALSE)),IF(ISTEXT($B36),(VLOOKUP($B36,'Signal, ITMS &amp; Lighting Items'!$A$5:$G$468,7,FALSE))," "))</f>
        <v xml:space="preserve"> </v>
      </c>
      <c r="J36" s="591" t="str">
        <f t="shared" si="1"/>
        <v/>
      </c>
      <c r="K36" s="591" t="str">
        <f t="shared" si="2"/>
        <v/>
      </c>
      <c r="L36" s="591" t="str">
        <f t="shared" si="0"/>
        <v/>
      </c>
    </row>
    <row r="37" spans="1:12" ht="12.75" customHeight="1">
      <c r="A37" s="577">
        <v>12</v>
      </c>
      <c r="B37" s="572"/>
      <c r="C37" s="588" t="str">
        <f>IF(ISNUMBER($B37),(VLOOKUP($B37,'Signal, ITMS &amp; Lighting Items'!$A$5:$G$468,2,FALSE)),IF(ISTEXT($B37),(VLOOKUP($B37,'Signal, ITMS &amp; Lighting Items'!$A$5:$G$468,2,FALSE))," "))</f>
        <v xml:space="preserve"> </v>
      </c>
      <c r="D37" s="576"/>
      <c r="E37" s="589" t="str">
        <f>IF(ISNUMBER($B37),(VLOOKUP($B37,'Signal, ITMS &amp; Lighting Items'!$A$5:$G$468,4,FALSE)),IF(ISTEXT($B37),(VLOOKUP($B37,'Signal, ITMS &amp; Lighting Items'!$A$5:$G$468,4,FALSE))," "))</f>
        <v xml:space="preserve"> </v>
      </c>
      <c r="F37" s="575" t="str">
        <f>IF(ISNUMBER($B37),(VLOOKUP($B37,'Signal, ITMS &amp; Lighting Items'!$A$5:$G$468,3,FALSE)),IF(ISTEXT($B37),(VLOOKUP($B37,'Signal, ITMS &amp; Lighting Items'!$A$5:$G$468,3,FALSE))," "))</f>
        <v xml:space="preserve"> </v>
      </c>
      <c r="G37" s="590" t="str">
        <f>IF(ISNUMBER($B37),(VLOOKUP($B37,'Signal, ITMS &amp; Lighting Items'!$A$5:$G$468,5,FALSE)),IF(ISTEXT($B37),(VLOOKUP($B37,'Signal, ITMS &amp; Lighting Items'!$A$5:$G$468,5,FALSE))," "))</f>
        <v xml:space="preserve"> </v>
      </c>
      <c r="H37" s="590" t="str">
        <f>IF(ISNUMBER($B37),(VLOOKUP($B37,'Signal, ITMS &amp; Lighting Items'!$A$5:$G$468,6,FALSE)),IF(ISTEXT($B37),(VLOOKUP($B37,'Signal, ITMS &amp; Lighting Items'!$A$5:$G$468,6,FALSE))," "))</f>
        <v xml:space="preserve"> </v>
      </c>
      <c r="I37" s="590" t="str">
        <f>IF(ISNUMBER($B37),(VLOOKUP($B37,'Signal, ITMS &amp; Lighting Items'!$A$5:$G$468,7,FALSE)),IF(ISTEXT($B37),(VLOOKUP($B37,'Signal, ITMS &amp; Lighting Items'!$A$5:$G$468,7,FALSE))," "))</f>
        <v xml:space="preserve"> </v>
      </c>
      <c r="J37" s="591" t="str">
        <f t="shared" si="1"/>
        <v/>
      </c>
      <c r="K37" s="591" t="str">
        <f t="shared" si="2"/>
        <v/>
      </c>
      <c r="L37" s="591" t="str">
        <f t="shared" si="0"/>
        <v/>
      </c>
    </row>
    <row r="38" spans="1:12" ht="12.75" customHeight="1">
      <c r="A38" s="577">
        <v>13</v>
      </c>
      <c r="B38" s="572"/>
      <c r="C38" s="588" t="str">
        <f>IF(ISNUMBER($B38),(VLOOKUP($B38,'Signal, ITMS &amp; Lighting Items'!$A$5:$G$468,2,FALSE)),IF(ISTEXT($B38),(VLOOKUP($B38,'Signal, ITMS &amp; Lighting Items'!$A$5:$G$468,2,FALSE))," "))</f>
        <v xml:space="preserve"> </v>
      </c>
      <c r="D38" s="576"/>
      <c r="E38" s="589" t="str">
        <f>IF(ISNUMBER($B38),(VLOOKUP($B38,'Signal, ITMS &amp; Lighting Items'!$A$5:$G$468,4,FALSE)),IF(ISTEXT($B38),(VLOOKUP($B38,'Signal, ITMS &amp; Lighting Items'!$A$5:$G$468,4,FALSE))," "))</f>
        <v xml:space="preserve"> </v>
      </c>
      <c r="F38" s="575" t="str">
        <f>IF(ISNUMBER($B38),(VLOOKUP($B38,'Signal, ITMS &amp; Lighting Items'!$A$5:$G$468,3,FALSE)),IF(ISTEXT($B38),(VLOOKUP($B38,'Signal, ITMS &amp; Lighting Items'!$A$5:$G$468,3,FALSE))," "))</f>
        <v xml:space="preserve"> </v>
      </c>
      <c r="G38" s="590" t="str">
        <f>IF(ISNUMBER($B38),(VLOOKUP($B38,'Signal, ITMS &amp; Lighting Items'!$A$5:$G$468,5,FALSE)),IF(ISTEXT($B38),(VLOOKUP($B38,'Signal, ITMS &amp; Lighting Items'!$A$5:$G$468,5,FALSE))," "))</f>
        <v xml:space="preserve"> </v>
      </c>
      <c r="H38" s="590" t="str">
        <f>IF(ISNUMBER($B38),(VLOOKUP($B38,'Signal, ITMS &amp; Lighting Items'!$A$5:$G$468,6,FALSE)),IF(ISTEXT($B38),(VLOOKUP($B38,'Signal, ITMS &amp; Lighting Items'!$A$5:$G$468,6,FALSE))," "))</f>
        <v xml:space="preserve"> </v>
      </c>
      <c r="I38" s="590" t="str">
        <f>IF(ISNUMBER($B38),(VLOOKUP($B38,'Signal, ITMS &amp; Lighting Items'!$A$5:$G$468,7,FALSE)),IF(ISTEXT($B38),(VLOOKUP($B38,'Signal, ITMS &amp; Lighting Items'!$A$5:$G$468,7,FALSE))," "))</f>
        <v xml:space="preserve"> </v>
      </c>
      <c r="J38" s="591" t="str">
        <f t="shared" si="1"/>
        <v/>
      </c>
      <c r="K38" s="591" t="str">
        <f t="shared" si="2"/>
        <v/>
      </c>
      <c r="L38" s="591" t="str">
        <f t="shared" si="0"/>
        <v/>
      </c>
    </row>
    <row r="39" spans="1:12" ht="12.75" customHeight="1">
      <c r="A39" s="577">
        <v>14</v>
      </c>
      <c r="B39" s="572"/>
      <c r="C39" s="588" t="str">
        <f>IF(ISNUMBER($B39),(VLOOKUP($B39,'Signal, ITMS &amp; Lighting Items'!$A$5:$G$468,2,FALSE)),IF(ISTEXT($B39),(VLOOKUP($B39,'Signal, ITMS &amp; Lighting Items'!$A$5:$G$468,2,FALSE))," "))</f>
        <v xml:space="preserve"> </v>
      </c>
      <c r="D39" s="576"/>
      <c r="E39" s="589" t="str">
        <f>IF(ISNUMBER($B39),(VLOOKUP($B39,'Signal, ITMS &amp; Lighting Items'!$A$5:$G$468,4,FALSE)),IF(ISTEXT($B39),(VLOOKUP($B39,'Signal, ITMS &amp; Lighting Items'!$A$5:$G$468,4,FALSE))," "))</f>
        <v xml:space="preserve"> </v>
      </c>
      <c r="F39" s="575" t="str">
        <f>IF(ISNUMBER($B39),(VLOOKUP($B39,'Signal, ITMS &amp; Lighting Items'!$A$5:$G$468,3,FALSE)),IF(ISTEXT($B39),(VLOOKUP($B39,'Signal, ITMS &amp; Lighting Items'!$A$5:$G$468,3,FALSE))," "))</f>
        <v xml:space="preserve"> </v>
      </c>
      <c r="G39" s="590" t="str">
        <f>IF(ISNUMBER($B39),(VLOOKUP($B39,'Signal, ITMS &amp; Lighting Items'!$A$5:$G$468,5,FALSE)),IF(ISTEXT($B39),(VLOOKUP($B39,'Signal, ITMS &amp; Lighting Items'!$A$5:$G$468,5,FALSE))," "))</f>
        <v xml:space="preserve"> </v>
      </c>
      <c r="H39" s="590" t="str">
        <f>IF(ISNUMBER($B39),(VLOOKUP($B39,'Signal, ITMS &amp; Lighting Items'!$A$5:$G$468,6,FALSE)),IF(ISTEXT($B39),(VLOOKUP($B39,'Signal, ITMS &amp; Lighting Items'!$A$5:$G$468,6,FALSE))," "))</f>
        <v xml:space="preserve"> </v>
      </c>
      <c r="I39" s="590" t="str">
        <f>IF(ISNUMBER($B39),(VLOOKUP($B39,'Signal, ITMS &amp; Lighting Items'!$A$5:$G$468,7,FALSE)),IF(ISTEXT($B39),(VLOOKUP($B39,'Signal, ITMS &amp; Lighting Items'!$A$5:$G$468,7,FALSE))," "))</f>
        <v xml:space="preserve"> </v>
      </c>
      <c r="J39" s="591" t="str">
        <f t="shared" si="1"/>
        <v/>
      </c>
      <c r="K39" s="591" t="str">
        <f t="shared" si="2"/>
        <v/>
      </c>
      <c r="L39" s="591" t="str">
        <f t="shared" si="0"/>
        <v/>
      </c>
    </row>
    <row r="40" spans="1:12" ht="12.75" customHeight="1">
      <c r="A40" s="577">
        <v>15</v>
      </c>
      <c r="B40" s="572"/>
      <c r="C40" s="588" t="str">
        <f>IF(ISNUMBER($B40),(VLOOKUP($B40,'Signal, ITMS &amp; Lighting Items'!$A$5:$G$468,2,FALSE)),IF(ISTEXT($B40),(VLOOKUP($B40,'Signal, ITMS &amp; Lighting Items'!$A$5:$G$468,2,FALSE))," "))</f>
        <v xml:space="preserve"> </v>
      </c>
      <c r="D40" s="576"/>
      <c r="E40" s="589" t="str">
        <f>IF(ISNUMBER($B40),(VLOOKUP($B40,'Signal, ITMS &amp; Lighting Items'!$A$5:$G$468,4,FALSE)),IF(ISTEXT($B40),(VLOOKUP($B40,'Signal, ITMS &amp; Lighting Items'!$A$5:$G$468,4,FALSE))," "))</f>
        <v xml:space="preserve"> </v>
      </c>
      <c r="F40" s="575" t="str">
        <f>IF(ISNUMBER($B40),(VLOOKUP($B40,'Signal, ITMS &amp; Lighting Items'!$A$5:$G$468,3,FALSE)),IF(ISTEXT($B40),(VLOOKUP($B40,'Signal, ITMS &amp; Lighting Items'!$A$5:$G$468,3,FALSE))," "))</f>
        <v xml:space="preserve"> </v>
      </c>
      <c r="G40" s="590" t="str">
        <f>IF(ISNUMBER($B40),(VLOOKUP($B40,'Signal, ITMS &amp; Lighting Items'!$A$5:$G$468,5,FALSE)),IF(ISTEXT($B40),(VLOOKUP($B40,'Signal, ITMS &amp; Lighting Items'!$A$5:$G$468,5,FALSE))," "))</f>
        <v xml:space="preserve"> </v>
      </c>
      <c r="H40" s="590" t="str">
        <f>IF(ISNUMBER($B40),(VLOOKUP($B40,'Signal, ITMS &amp; Lighting Items'!$A$5:$G$468,6,FALSE)),IF(ISTEXT($B40),(VLOOKUP($B40,'Signal, ITMS &amp; Lighting Items'!$A$5:$G$468,6,FALSE))," "))</f>
        <v xml:space="preserve"> </v>
      </c>
      <c r="I40" s="590" t="str">
        <f>IF(ISNUMBER($B40),(VLOOKUP($B40,'Signal, ITMS &amp; Lighting Items'!$A$5:$G$468,7,FALSE)),IF(ISTEXT($B40),(VLOOKUP($B40,'Signal, ITMS &amp; Lighting Items'!$A$5:$G$468,7,FALSE))," "))</f>
        <v xml:space="preserve"> </v>
      </c>
      <c r="J40" s="591" t="str">
        <f t="shared" si="1"/>
        <v/>
      </c>
      <c r="K40" s="591" t="str">
        <f t="shared" si="2"/>
        <v/>
      </c>
      <c r="L40" s="591" t="str">
        <f t="shared" si="0"/>
        <v/>
      </c>
    </row>
    <row r="41" spans="1:12" ht="12.75" customHeight="1">
      <c r="A41" s="577">
        <v>16</v>
      </c>
      <c r="B41" s="572"/>
      <c r="C41" s="588" t="str">
        <f>IF(ISNUMBER($B41),(VLOOKUP($B41,'Signal, ITMS &amp; Lighting Items'!$A$5:$G$468,2,FALSE)),IF(ISTEXT($B41),(VLOOKUP($B41,'Signal, ITMS &amp; Lighting Items'!$A$5:$G$468,2,FALSE))," "))</f>
        <v xml:space="preserve"> </v>
      </c>
      <c r="D41" s="576"/>
      <c r="E41" s="589" t="str">
        <f>IF(ISNUMBER($B41),(VLOOKUP($B41,'Signal, ITMS &amp; Lighting Items'!$A$5:$G$468,4,FALSE)),IF(ISTEXT($B41),(VLOOKUP($B41,'Signal, ITMS &amp; Lighting Items'!$A$5:$G$468,4,FALSE))," "))</f>
        <v xml:space="preserve"> </v>
      </c>
      <c r="F41" s="575" t="str">
        <f>IF(ISNUMBER($B41),(VLOOKUP($B41,'Signal, ITMS &amp; Lighting Items'!$A$5:$G$468,3,FALSE)),IF(ISTEXT($B41),(VLOOKUP($B41,'Signal, ITMS &amp; Lighting Items'!$A$5:$G$468,3,FALSE))," "))</f>
        <v xml:space="preserve"> </v>
      </c>
      <c r="G41" s="590" t="str">
        <f>IF(ISNUMBER($B41),(VLOOKUP($B41,'Signal, ITMS &amp; Lighting Items'!$A$5:$G$468,5,FALSE)),IF(ISTEXT($B41),(VLOOKUP($B41,'Signal, ITMS &amp; Lighting Items'!$A$5:$G$468,5,FALSE))," "))</f>
        <v xml:space="preserve"> </v>
      </c>
      <c r="H41" s="590" t="str">
        <f>IF(ISNUMBER($B41),(VLOOKUP($B41,'Signal, ITMS &amp; Lighting Items'!$A$5:$G$468,6,FALSE)),IF(ISTEXT($B41),(VLOOKUP($B41,'Signal, ITMS &amp; Lighting Items'!$A$5:$G$468,6,FALSE))," "))</f>
        <v xml:space="preserve"> </v>
      </c>
      <c r="I41" s="590" t="str">
        <f>IF(ISNUMBER($B41),(VLOOKUP($B41,'Signal, ITMS &amp; Lighting Items'!$A$5:$G$468,7,FALSE)),IF(ISTEXT($B41),(VLOOKUP($B41,'Signal, ITMS &amp; Lighting Items'!$A$5:$G$468,7,FALSE))," "))</f>
        <v xml:space="preserve"> </v>
      </c>
      <c r="J41" s="591" t="str">
        <f t="shared" si="1"/>
        <v/>
      </c>
      <c r="K41" s="591" t="str">
        <f t="shared" si="2"/>
        <v/>
      </c>
      <c r="L41" s="591" t="str">
        <f t="shared" si="0"/>
        <v/>
      </c>
    </row>
    <row r="42" spans="1:12" ht="12.75" customHeight="1">
      <c r="A42" s="577">
        <v>17</v>
      </c>
      <c r="B42" s="572"/>
      <c r="C42" s="588" t="str">
        <f>IF(ISNUMBER($B42),(VLOOKUP($B42,'Signal, ITMS &amp; Lighting Items'!$A$5:$G$468,2,FALSE)),IF(ISTEXT($B42),(VLOOKUP($B42,'Signal, ITMS &amp; Lighting Items'!$A$5:$G$468,2,FALSE))," "))</f>
        <v xml:space="preserve"> </v>
      </c>
      <c r="D42" s="576"/>
      <c r="E42" s="589" t="str">
        <f>IF(ISNUMBER($B42),(VLOOKUP($B42,'Signal, ITMS &amp; Lighting Items'!$A$5:$G$468,4,FALSE)),IF(ISTEXT($B42),(VLOOKUP($B42,'Signal, ITMS &amp; Lighting Items'!$A$5:$G$468,4,FALSE))," "))</f>
        <v xml:space="preserve"> </v>
      </c>
      <c r="F42" s="575" t="str">
        <f>IF(ISNUMBER($B42),(VLOOKUP($B42,'Signal, ITMS &amp; Lighting Items'!$A$5:$G$468,3,FALSE)),IF(ISTEXT($B42),(VLOOKUP($B42,'Signal, ITMS &amp; Lighting Items'!$A$5:$G$468,3,FALSE))," "))</f>
        <v xml:space="preserve"> </v>
      </c>
      <c r="G42" s="590" t="str">
        <f>IF(ISNUMBER($B42),(VLOOKUP($B42,'Signal, ITMS &amp; Lighting Items'!$A$5:$G$468,5,FALSE)),IF(ISTEXT($B42),(VLOOKUP($B42,'Signal, ITMS &amp; Lighting Items'!$A$5:$G$468,5,FALSE))," "))</f>
        <v xml:space="preserve"> </v>
      </c>
      <c r="H42" s="590" t="str">
        <f>IF(ISNUMBER($B42),(VLOOKUP($B42,'Signal, ITMS &amp; Lighting Items'!$A$5:$G$468,6,FALSE)),IF(ISTEXT($B42),(VLOOKUP($B42,'Signal, ITMS &amp; Lighting Items'!$A$5:$G$468,6,FALSE))," "))</f>
        <v xml:space="preserve"> </v>
      </c>
      <c r="I42" s="590" t="str">
        <f>IF(ISNUMBER($B42),(VLOOKUP($B42,'Signal, ITMS &amp; Lighting Items'!$A$5:$G$468,7,FALSE)),IF(ISTEXT($B42),(VLOOKUP($B42,'Signal, ITMS &amp; Lighting Items'!$A$5:$G$468,7,FALSE))," "))</f>
        <v xml:space="preserve"> </v>
      </c>
      <c r="J42" s="591" t="str">
        <f t="shared" si="1"/>
        <v/>
      </c>
      <c r="K42" s="591" t="str">
        <f t="shared" si="2"/>
        <v/>
      </c>
      <c r="L42" s="591" t="str">
        <f t="shared" si="0"/>
        <v/>
      </c>
    </row>
    <row r="43" spans="1:12" ht="12.75" customHeight="1">
      <c r="A43" s="577">
        <v>18</v>
      </c>
      <c r="B43" s="572"/>
      <c r="C43" s="588" t="str">
        <f>IF(ISNUMBER($B43),(VLOOKUP($B43,'Signal, ITMS &amp; Lighting Items'!$A$5:$G$468,2,FALSE)),IF(ISTEXT($B43),(VLOOKUP($B43,'Signal, ITMS &amp; Lighting Items'!$A$5:$G$468,2,FALSE))," "))</f>
        <v xml:space="preserve"> </v>
      </c>
      <c r="D43" s="576"/>
      <c r="E43" s="589" t="str">
        <f>IF(ISNUMBER($B43),(VLOOKUP($B43,'Signal, ITMS &amp; Lighting Items'!$A$5:$G$468,4,FALSE)),IF(ISTEXT($B43),(VLOOKUP($B43,'Signal, ITMS &amp; Lighting Items'!$A$5:$G$468,4,FALSE))," "))</f>
        <v xml:space="preserve"> </v>
      </c>
      <c r="F43" s="575" t="str">
        <f>IF(ISNUMBER($B43),(VLOOKUP($B43,'Signal, ITMS &amp; Lighting Items'!$A$5:$G$468,3,FALSE)),IF(ISTEXT($B43),(VLOOKUP($B43,'Signal, ITMS &amp; Lighting Items'!$A$5:$G$468,3,FALSE))," "))</f>
        <v xml:space="preserve"> </v>
      </c>
      <c r="G43" s="590" t="str">
        <f>IF(ISNUMBER($B43),(VLOOKUP($B43,'Signal, ITMS &amp; Lighting Items'!$A$5:$G$468,5,FALSE)),IF(ISTEXT($B43),(VLOOKUP($B43,'Signal, ITMS &amp; Lighting Items'!$A$5:$G$468,5,FALSE))," "))</f>
        <v xml:space="preserve"> </v>
      </c>
      <c r="H43" s="590" t="str">
        <f>IF(ISNUMBER($B43),(VLOOKUP($B43,'Signal, ITMS &amp; Lighting Items'!$A$5:$G$468,6,FALSE)),IF(ISTEXT($B43),(VLOOKUP($B43,'Signal, ITMS &amp; Lighting Items'!$A$5:$G$468,6,FALSE))," "))</f>
        <v xml:space="preserve"> </v>
      </c>
      <c r="I43" s="590" t="str">
        <f>IF(ISNUMBER($B43),(VLOOKUP($B43,'Signal, ITMS &amp; Lighting Items'!$A$5:$G$468,7,FALSE)),IF(ISTEXT($B43),(VLOOKUP($B43,'Signal, ITMS &amp; Lighting Items'!$A$5:$G$468,7,FALSE))," "))</f>
        <v xml:space="preserve"> </v>
      </c>
      <c r="J43" s="591" t="str">
        <f t="shared" si="1"/>
        <v/>
      </c>
      <c r="K43" s="591" t="str">
        <f t="shared" si="2"/>
        <v/>
      </c>
      <c r="L43" s="591" t="str">
        <f t="shared" si="0"/>
        <v/>
      </c>
    </row>
    <row r="44" spans="1:12" ht="12.75" customHeight="1">
      <c r="A44" s="577">
        <v>19</v>
      </c>
      <c r="B44" s="572"/>
      <c r="C44" s="588" t="str">
        <f>IF(ISNUMBER($B44),(VLOOKUP($B44,'Signal, ITMS &amp; Lighting Items'!$A$5:$G$468,2,FALSE)),IF(ISTEXT($B44),(VLOOKUP($B44,'Signal, ITMS &amp; Lighting Items'!$A$5:$G$468,2,FALSE))," "))</f>
        <v xml:space="preserve"> </v>
      </c>
      <c r="D44" s="576"/>
      <c r="E44" s="589" t="str">
        <f>IF(ISNUMBER($B44),(VLOOKUP($B44,'Signal, ITMS &amp; Lighting Items'!$A$5:$G$468,4,FALSE)),IF(ISTEXT($B44),(VLOOKUP($B44,'Signal, ITMS &amp; Lighting Items'!$A$5:$G$468,4,FALSE))," "))</f>
        <v xml:space="preserve"> </v>
      </c>
      <c r="F44" s="575" t="str">
        <f>IF(ISNUMBER($B44),(VLOOKUP($B44,'Signal, ITMS &amp; Lighting Items'!$A$5:$G$468,3,FALSE)),IF(ISTEXT($B44),(VLOOKUP($B44,'Signal, ITMS &amp; Lighting Items'!$A$5:$G$468,3,FALSE))," "))</f>
        <v xml:space="preserve"> </v>
      </c>
      <c r="G44" s="590" t="str">
        <f>IF(ISNUMBER($B44),(VLOOKUP($B44,'Signal, ITMS &amp; Lighting Items'!$A$5:$G$468,5,FALSE)),IF(ISTEXT($B44),(VLOOKUP($B44,'Signal, ITMS &amp; Lighting Items'!$A$5:$G$468,5,FALSE))," "))</f>
        <v xml:space="preserve"> </v>
      </c>
      <c r="H44" s="590" t="str">
        <f>IF(ISNUMBER($B44),(VLOOKUP($B44,'Signal, ITMS &amp; Lighting Items'!$A$5:$G$468,6,FALSE)),IF(ISTEXT($B44),(VLOOKUP($B44,'Signal, ITMS &amp; Lighting Items'!$A$5:$G$468,6,FALSE))," "))</f>
        <v xml:space="preserve"> </v>
      </c>
      <c r="I44" s="590" t="str">
        <f>IF(ISNUMBER($B44),(VLOOKUP($B44,'Signal, ITMS &amp; Lighting Items'!$A$5:$G$468,7,FALSE)),IF(ISTEXT($B44),(VLOOKUP($B44,'Signal, ITMS &amp; Lighting Items'!$A$5:$G$468,7,FALSE))," "))</f>
        <v xml:space="preserve"> </v>
      </c>
      <c r="J44" s="591" t="str">
        <f t="shared" si="1"/>
        <v/>
      </c>
      <c r="K44" s="591" t="str">
        <f t="shared" si="2"/>
        <v/>
      </c>
      <c r="L44" s="591" t="str">
        <f t="shared" si="0"/>
        <v/>
      </c>
    </row>
    <row r="45" spans="1:12" ht="12.75" customHeight="1">
      <c r="A45" s="577">
        <v>20</v>
      </c>
      <c r="B45" s="572"/>
      <c r="C45" s="588" t="str">
        <f>IF(ISNUMBER($B45),(VLOOKUP($B45,'Signal, ITMS &amp; Lighting Items'!$A$5:$G$468,2,FALSE)),IF(ISTEXT($B45),(VLOOKUP($B45,'Signal, ITMS &amp; Lighting Items'!$A$5:$G$468,2,FALSE))," "))</f>
        <v xml:space="preserve"> </v>
      </c>
      <c r="D45" s="576"/>
      <c r="E45" s="589" t="str">
        <f>IF(ISNUMBER($B45),(VLOOKUP($B45,'Signal, ITMS &amp; Lighting Items'!$A$5:$G$468,4,FALSE)),IF(ISTEXT($B45),(VLOOKUP($B45,'Signal, ITMS &amp; Lighting Items'!$A$5:$G$468,4,FALSE))," "))</f>
        <v xml:space="preserve"> </v>
      </c>
      <c r="F45" s="575" t="str">
        <f>IF(ISNUMBER($B45),(VLOOKUP($B45,'Signal, ITMS &amp; Lighting Items'!$A$5:$G$468,3,FALSE)),IF(ISTEXT($B45),(VLOOKUP($B45,'Signal, ITMS &amp; Lighting Items'!$A$5:$G$468,3,FALSE))," "))</f>
        <v xml:space="preserve"> </v>
      </c>
      <c r="G45" s="590" t="str">
        <f>IF(ISNUMBER($B45),(VLOOKUP($B45,'Signal, ITMS &amp; Lighting Items'!$A$5:$G$468,5,FALSE)),IF(ISTEXT($B45),(VLOOKUP($B45,'Signal, ITMS &amp; Lighting Items'!$A$5:$G$468,5,FALSE))," "))</f>
        <v xml:space="preserve"> </v>
      </c>
      <c r="H45" s="590" t="str">
        <f>IF(ISNUMBER($B45),(VLOOKUP($B45,'Signal, ITMS &amp; Lighting Items'!$A$5:$G$468,6,FALSE)),IF(ISTEXT($B45),(VLOOKUP($B45,'Signal, ITMS &amp; Lighting Items'!$A$5:$G$468,6,FALSE))," "))</f>
        <v xml:space="preserve"> </v>
      </c>
      <c r="I45" s="590" t="str">
        <f>IF(ISNUMBER($B45),(VLOOKUP($B45,'Signal, ITMS &amp; Lighting Items'!$A$5:$G$468,7,FALSE)),IF(ISTEXT($B45),(VLOOKUP($B45,'Signal, ITMS &amp; Lighting Items'!$A$5:$G$468,7,FALSE))," "))</f>
        <v xml:space="preserve"> </v>
      </c>
      <c r="J45" s="591" t="str">
        <f t="shared" si="1"/>
        <v/>
      </c>
      <c r="K45" s="591" t="str">
        <f t="shared" si="2"/>
        <v/>
      </c>
      <c r="L45" s="591" t="str">
        <f t="shared" si="0"/>
        <v/>
      </c>
    </row>
    <row r="46" spans="1:12" ht="12.75" customHeight="1">
      <c r="A46" s="577">
        <v>21</v>
      </c>
      <c r="B46" s="572"/>
      <c r="C46" s="588" t="str">
        <f>IF(ISNUMBER($B46),(VLOOKUP($B46,'Signal, ITMS &amp; Lighting Items'!$A$5:$G$468,2,FALSE)),IF(ISTEXT($B46),(VLOOKUP($B46,'Signal, ITMS &amp; Lighting Items'!$A$5:$G$468,2,FALSE))," "))</f>
        <v xml:space="preserve"> </v>
      </c>
      <c r="D46" s="576"/>
      <c r="E46" s="589" t="str">
        <f>IF(ISNUMBER($B46),(VLOOKUP($B46,'Signal, ITMS &amp; Lighting Items'!$A$5:$G$468,4,FALSE)),IF(ISTEXT($B46),(VLOOKUP($B46,'Signal, ITMS &amp; Lighting Items'!$A$5:$G$468,4,FALSE))," "))</f>
        <v xml:space="preserve"> </v>
      </c>
      <c r="F46" s="575" t="str">
        <f>IF(ISNUMBER($B46),(VLOOKUP($B46,'Signal, ITMS &amp; Lighting Items'!$A$5:$G$468,3,FALSE)),IF(ISTEXT($B46),(VLOOKUP($B46,'Signal, ITMS &amp; Lighting Items'!$A$5:$G$468,3,FALSE))," "))</f>
        <v xml:space="preserve"> </v>
      </c>
      <c r="G46" s="590" t="str">
        <f>IF(ISNUMBER($B46),(VLOOKUP($B46,'Signal, ITMS &amp; Lighting Items'!$A$5:$G$468,5,FALSE)),IF(ISTEXT($B46),(VLOOKUP($B46,'Signal, ITMS &amp; Lighting Items'!$A$5:$G$468,5,FALSE))," "))</f>
        <v xml:space="preserve"> </v>
      </c>
      <c r="H46" s="590" t="str">
        <f>IF(ISNUMBER($B46),(VLOOKUP($B46,'Signal, ITMS &amp; Lighting Items'!$A$5:$G$468,6,FALSE)),IF(ISTEXT($B46),(VLOOKUP($B46,'Signal, ITMS &amp; Lighting Items'!$A$5:$G$468,6,FALSE))," "))</f>
        <v xml:space="preserve"> </v>
      </c>
      <c r="I46" s="590" t="str">
        <f>IF(ISNUMBER($B46),(VLOOKUP($B46,'Signal, ITMS &amp; Lighting Items'!$A$5:$G$468,7,FALSE)),IF(ISTEXT($B46),(VLOOKUP($B46,'Signal, ITMS &amp; Lighting Items'!$A$5:$G$468,7,FALSE))," "))</f>
        <v xml:space="preserve"> </v>
      </c>
      <c r="J46" s="591" t="str">
        <f t="shared" si="1"/>
        <v/>
      </c>
      <c r="K46" s="591" t="str">
        <f t="shared" si="2"/>
        <v/>
      </c>
      <c r="L46" s="591" t="str">
        <f t="shared" si="0"/>
        <v/>
      </c>
    </row>
    <row r="47" spans="1:12" ht="12.75" customHeight="1">
      <c r="A47" s="577">
        <v>22</v>
      </c>
      <c r="B47" s="572"/>
      <c r="C47" s="588" t="str">
        <f>IF(ISNUMBER($B47),(VLOOKUP($B47,'Signal, ITMS &amp; Lighting Items'!$A$5:$G$468,2,FALSE)),IF(ISTEXT($B47),(VLOOKUP($B47,'Signal, ITMS &amp; Lighting Items'!$A$5:$G$468,2,FALSE))," "))</f>
        <v xml:space="preserve"> </v>
      </c>
      <c r="D47" s="576"/>
      <c r="E47" s="589" t="str">
        <f>IF(ISNUMBER($B47),(VLOOKUP($B47,'Signal, ITMS &amp; Lighting Items'!$A$5:$G$468,4,FALSE)),IF(ISTEXT($B47),(VLOOKUP($B47,'Signal, ITMS &amp; Lighting Items'!$A$5:$G$468,4,FALSE))," "))</f>
        <v xml:space="preserve"> </v>
      </c>
      <c r="F47" s="575" t="str">
        <f>IF(ISNUMBER($B47),(VLOOKUP($B47,'Signal, ITMS &amp; Lighting Items'!$A$5:$G$468,3,FALSE)),IF(ISTEXT($B47),(VLOOKUP($B47,'Signal, ITMS &amp; Lighting Items'!$A$5:$G$468,3,FALSE))," "))</f>
        <v xml:space="preserve"> </v>
      </c>
      <c r="G47" s="590" t="str">
        <f>IF(ISNUMBER($B47),(VLOOKUP($B47,'Signal, ITMS &amp; Lighting Items'!$A$5:$G$468,5,FALSE)),IF(ISTEXT($B47),(VLOOKUP($B47,'Signal, ITMS &amp; Lighting Items'!$A$5:$G$468,5,FALSE))," "))</f>
        <v xml:space="preserve"> </v>
      </c>
      <c r="H47" s="590" t="str">
        <f>IF(ISNUMBER($B47),(VLOOKUP($B47,'Signal, ITMS &amp; Lighting Items'!$A$5:$G$468,6,FALSE)),IF(ISTEXT($B47),(VLOOKUP($B47,'Signal, ITMS &amp; Lighting Items'!$A$5:$G$468,6,FALSE))," "))</f>
        <v xml:space="preserve"> </v>
      </c>
      <c r="I47" s="590" t="str">
        <f>IF(ISNUMBER($B47),(VLOOKUP($B47,'Signal, ITMS &amp; Lighting Items'!$A$5:$G$468,7,FALSE)),IF(ISTEXT($B47),(VLOOKUP($B47,'Signal, ITMS &amp; Lighting Items'!$A$5:$G$468,7,FALSE))," "))</f>
        <v xml:space="preserve"> </v>
      </c>
      <c r="J47" s="591" t="str">
        <f t="shared" si="1"/>
        <v/>
      </c>
      <c r="K47" s="591" t="str">
        <f t="shared" si="2"/>
        <v/>
      </c>
      <c r="L47" s="591" t="str">
        <f t="shared" si="0"/>
        <v/>
      </c>
    </row>
    <row r="48" spans="1:12" ht="12.75" customHeight="1">
      <c r="A48" s="577">
        <v>23</v>
      </c>
      <c r="B48" s="572"/>
      <c r="C48" s="588" t="str">
        <f>IF(ISNUMBER($B48),(VLOOKUP($B48,'Signal, ITMS &amp; Lighting Items'!$A$5:$G$468,2,FALSE)),IF(ISTEXT($B48),(VLOOKUP($B48,'Signal, ITMS &amp; Lighting Items'!$A$5:$G$468,2,FALSE))," "))</f>
        <v xml:space="preserve"> </v>
      </c>
      <c r="D48" s="576"/>
      <c r="E48" s="589" t="str">
        <f>IF(ISNUMBER($B48),(VLOOKUP($B48,'Signal, ITMS &amp; Lighting Items'!$A$5:$G$468,4,FALSE)),IF(ISTEXT($B48),(VLOOKUP($B48,'Signal, ITMS &amp; Lighting Items'!$A$5:$G$468,4,FALSE))," "))</f>
        <v xml:space="preserve"> </v>
      </c>
      <c r="F48" s="575" t="str">
        <f>IF(ISNUMBER($B48),(VLOOKUP($B48,'Signal, ITMS &amp; Lighting Items'!$A$5:$G$468,3,FALSE)),IF(ISTEXT($B48),(VLOOKUP($B48,'Signal, ITMS &amp; Lighting Items'!$A$5:$G$468,3,FALSE))," "))</f>
        <v xml:space="preserve"> </v>
      </c>
      <c r="G48" s="590" t="str">
        <f>IF(ISNUMBER($B48),(VLOOKUP($B48,'Signal, ITMS &amp; Lighting Items'!$A$5:$G$468,5,FALSE)),IF(ISTEXT($B48),(VLOOKUP($B48,'Signal, ITMS &amp; Lighting Items'!$A$5:$G$468,5,FALSE))," "))</f>
        <v xml:space="preserve"> </v>
      </c>
      <c r="H48" s="590" t="str">
        <f>IF(ISNUMBER($B48),(VLOOKUP($B48,'Signal, ITMS &amp; Lighting Items'!$A$5:$G$468,6,FALSE)),IF(ISTEXT($B48),(VLOOKUP($B48,'Signal, ITMS &amp; Lighting Items'!$A$5:$G$468,6,FALSE))," "))</f>
        <v xml:space="preserve"> </v>
      </c>
      <c r="I48" s="590" t="str">
        <f>IF(ISNUMBER($B48),(VLOOKUP($B48,'Signal, ITMS &amp; Lighting Items'!$A$5:$G$468,7,FALSE)),IF(ISTEXT($B48),(VLOOKUP($B48,'Signal, ITMS &amp; Lighting Items'!$A$5:$G$468,7,FALSE))," "))</f>
        <v xml:space="preserve"> </v>
      </c>
      <c r="J48" s="591" t="str">
        <f t="shared" si="1"/>
        <v/>
      </c>
      <c r="K48" s="591" t="str">
        <f t="shared" si="2"/>
        <v/>
      </c>
      <c r="L48" s="591" t="str">
        <f t="shared" si="0"/>
        <v/>
      </c>
    </row>
    <row r="49" spans="1:12" ht="12.75" customHeight="1">
      <c r="A49" s="577">
        <v>24</v>
      </c>
      <c r="B49" s="572"/>
      <c r="C49" s="588" t="str">
        <f>IF(ISNUMBER($B49),(VLOOKUP($B49,'Signal, ITMS &amp; Lighting Items'!$A$5:$G$468,2,FALSE)),IF(ISTEXT($B49),(VLOOKUP($B49,'Signal, ITMS &amp; Lighting Items'!$A$5:$G$468,2,FALSE))," "))</f>
        <v xml:space="preserve"> </v>
      </c>
      <c r="D49" s="576"/>
      <c r="E49" s="589" t="str">
        <f>IF(ISNUMBER($B49),(VLOOKUP($B49,'Signal, ITMS &amp; Lighting Items'!$A$5:$G$468,4,FALSE)),IF(ISTEXT($B49),(VLOOKUP($B49,'Signal, ITMS &amp; Lighting Items'!$A$5:$G$468,4,FALSE))," "))</f>
        <v xml:space="preserve"> </v>
      </c>
      <c r="F49" s="575" t="str">
        <f>IF(ISNUMBER($B49),(VLOOKUP($B49,'Signal, ITMS &amp; Lighting Items'!$A$5:$G$468,3,FALSE)),IF(ISTEXT($B49),(VLOOKUP($B49,'Signal, ITMS &amp; Lighting Items'!$A$5:$G$468,3,FALSE))," "))</f>
        <v xml:space="preserve"> </v>
      </c>
      <c r="G49" s="590" t="str">
        <f>IF(ISNUMBER($B49),(VLOOKUP($B49,'Signal, ITMS &amp; Lighting Items'!$A$5:$G$468,5,FALSE)),IF(ISTEXT($B49),(VLOOKUP($B49,'Signal, ITMS &amp; Lighting Items'!$A$5:$G$468,5,FALSE))," "))</f>
        <v xml:space="preserve"> </v>
      </c>
      <c r="H49" s="590" t="str">
        <f>IF(ISNUMBER($B49),(VLOOKUP($B49,'Signal, ITMS &amp; Lighting Items'!$A$5:$G$468,6,FALSE)),IF(ISTEXT($B49),(VLOOKUP($B49,'Signal, ITMS &amp; Lighting Items'!$A$5:$G$468,6,FALSE))," "))</f>
        <v xml:space="preserve"> </v>
      </c>
      <c r="I49" s="590" t="str">
        <f>IF(ISNUMBER($B49),(VLOOKUP($B49,'Signal, ITMS &amp; Lighting Items'!$A$5:$G$468,7,FALSE)),IF(ISTEXT($B49),(VLOOKUP($B49,'Signal, ITMS &amp; Lighting Items'!$A$5:$G$468,7,FALSE))," "))</f>
        <v xml:space="preserve"> </v>
      </c>
      <c r="J49" s="591" t="str">
        <f>IF(ISNUMBER($D49),($D49*$G49),"")</f>
        <v/>
      </c>
      <c r="K49" s="591" t="str">
        <f t="shared" si="2"/>
        <v/>
      </c>
      <c r="L49" s="591" t="str">
        <f t="shared" si="0"/>
        <v/>
      </c>
    </row>
    <row r="50" spans="1:12" ht="12.75" customHeight="1">
      <c r="A50" s="577">
        <v>25</v>
      </c>
      <c r="B50" s="572"/>
      <c r="C50" s="588" t="str">
        <f>IF(ISNUMBER($B50),(VLOOKUP($B50,'Signal, ITMS &amp; Lighting Items'!$A$5:$G$468,2,FALSE)),IF(ISTEXT($B50),(VLOOKUP($B50,'Signal, ITMS &amp; Lighting Items'!$A$5:$G$468,2,FALSE))," "))</f>
        <v xml:space="preserve"> </v>
      </c>
      <c r="D50" s="576"/>
      <c r="E50" s="589" t="str">
        <f>IF(ISNUMBER($B50),(VLOOKUP($B50,'Signal, ITMS &amp; Lighting Items'!$A$5:$G$468,4,FALSE)),IF(ISTEXT($B50),(VLOOKUP($B50,'Signal, ITMS &amp; Lighting Items'!$A$5:$G$468,4,FALSE))," "))</f>
        <v xml:space="preserve"> </v>
      </c>
      <c r="F50" s="575" t="str">
        <f>IF(ISNUMBER($B50),(VLOOKUP($B50,'Signal, ITMS &amp; Lighting Items'!$A$5:$G$468,3,FALSE)),IF(ISTEXT($B50),(VLOOKUP($B50,'Signal, ITMS &amp; Lighting Items'!$A$5:$G$468,3,FALSE))," "))</f>
        <v xml:space="preserve"> </v>
      </c>
      <c r="G50" s="590" t="str">
        <f>IF(ISNUMBER($B50),(VLOOKUP($B50,'Signal, ITMS &amp; Lighting Items'!$A$5:$G$468,5,FALSE)),IF(ISTEXT($B50),(VLOOKUP($B50,'Signal, ITMS &amp; Lighting Items'!$A$5:$G$468,5,FALSE))," "))</f>
        <v xml:space="preserve"> </v>
      </c>
      <c r="H50" s="590" t="str">
        <f>IF(ISNUMBER($B50),(VLOOKUP($B50,'Signal, ITMS &amp; Lighting Items'!$A$5:$G$468,6,FALSE)),IF(ISTEXT($B50),(VLOOKUP($B50,'Signal, ITMS &amp; Lighting Items'!$A$5:$G$468,6,FALSE))," "))</f>
        <v xml:space="preserve"> </v>
      </c>
      <c r="I50" s="590" t="str">
        <f>IF(ISNUMBER($B50),(VLOOKUP($B50,'Signal, ITMS &amp; Lighting Items'!$A$5:$G$468,7,FALSE)),IF(ISTEXT($B50),(VLOOKUP($B50,'Signal, ITMS &amp; Lighting Items'!$A$5:$G$468,7,FALSE))," "))</f>
        <v xml:space="preserve"> </v>
      </c>
      <c r="J50" s="591" t="str">
        <f t="shared" si="1"/>
        <v/>
      </c>
      <c r="K50" s="591" t="str">
        <f t="shared" si="2"/>
        <v/>
      </c>
      <c r="L50" s="591" t="str">
        <f t="shared" si="0"/>
        <v/>
      </c>
    </row>
    <row r="51" spans="1:12" ht="12.75" customHeight="1">
      <c r="A51" s="577">
        <v>26</v>
      </c>
      <c r="B51" s="572"/>
      <c r="C51" s="588" t="str">
        <f>IF(ISNUMBER($B51),(VLOOKUP($B51,'Signal, ITMS &amp; Lighting Items'!$A$5:$G$468,2,FALSE)),IF(ISTEXT($B51),(VLOOKUP($B51,'Signal, ITMS &amp; Lighting Items'!$A$5:$G$468,2,FALSE))," "))</f>
        <v xml:space="preserve"> </v>
      </c>
      <c r="D51" s="576"/>
      <c r="E51" s="589" t="str">
        <f>IF(ISNUMBER($B51),(VLOOKUP($B51,'Signal, ITMS &amp; Lighting Items'!$A$5:$G$468,4,FALSE)),IF(ISTEXT($B51),(VLOOKUP($B51,'Signal, ITMS &amp; Lighting Items'!$A$5:$G$468,4,FALSE))," "))</f>
        <v xml:space="preserve"> </v>
      </c>
      <c r="F51" s="575" t="str">
        <f>IF(ISNUMBER($B51),(VLOOKUP($B51,'Signal, ITMS &amp; Lighting Items'!$A$5:$G$468,3,FALSE)),IF(ISTEXT($B51),(VLOOKUP($B51,'Signal, ITMS &amp; Lighting Items'!$A$5:$G$468,3,FALSE))," "))</f>
        <v xml:space="preserve"> </v>
      </c>
      <c r="G51" s="590" t="str">
        <f>IF(ISNUMBER($B51),(VLOOKUP($B51,'Signal, ITMS &amp; Lighting Items'!$A$5:$G$468,5,FALSE)),IF(ISTEXT($B51),(VLOOKUP($B51,'Signal, ITMS &amp; Lighting Items'!$A$5:$G$468,5,FALSE))," "))</f>
        <v xml:space="preserve"> </v>
      </c>
      <c r="H51" s="590" t="str">
        <f>IF(ISNUMBER($B51),(VLOOKUP($B51,'Signal, ITMS &amp; Lighting Items'!$A$5:$G$468,6,FALSE)),IF(ISTEXT($B51),(VLOOKUP($B51,'Signal, ITMS &amp; Lighting Items'!$A$5:$G$468,6,FALSE))," "))</f>
        <v xml:space="preserve"> </v>
      </c>
      <c r="I51" s="590" t="str">
        <f>IF(ISNUMBER($B51),(VLOOKUP($B51,'Signal, ITMS &amp; Lighting Items'!$A$5:$G$468,7,FALSE)),IF(ISTEXT($B51),(VLOOKUP($B51,'Signal, ITMS &amp; Lighting Items'!$A$5:$G$468,7,FALSE))," "))</f>
        <v xml:space="preserve"> </v>
      </c>
      <c r="J51" s="591" t="str">
        <f t="shared" si="1"/>
        <v/>
      </c>
      <c r="K51" s="591" t="str">
        <f t="shared" si="2"/>
        <v/>
      </c>
      <c r="L51" s="591" t="str">
        <f t="shared" si="0"/>
        <v/>
      </c>
    </row>
    <row r="52" spans="1:12" ht="12.75" customHeight="1">
      <c r="A52" s="577">
        <v>27</v>
      </c>
      <c r="B52" s="572"/>
      <c r="C52" s="588" t="str">
        <f>IF(ISNUMBER($B52),(VLOOKUP($B52,'Signal, ITMS &amp; Lighting Items'!$A$5:$G$468,2,FALSE)),IF(ISTEXT($B52),(VLOOKUP($B52,'Signal, ITMS &amp; Lighting Items'!$A$5:$G$468,2,FALSE))," "))</f>
        <v xml:space="preserve"> </v>
      </c>
      <c r="D52" s="576"/>
      <c r="E52" s="589" t="str">
        <f>IF(ISNUMBER($B52),(VLOOKUP($B52,'Signal, ITMS &amp; Lighting Items'!$A$5:$G$468,4,FALSE)),IF(ISTEXT($B52),(VLOOKUP($B52,'Signal, ITMS &amp; Lighting Items'!$A$5:$G$468,4,FALSE))," "))</f>
        <v xml:space="preserve"> </v>
      </c>
      <c r="F52" s="575" t="str">
        <f>IF(ISNUMBER($B52),(VLOOKUP($B52,'Signal, ITMS &amp; Lighting Items'!$A$5:$G$468,3,FALSE)),IF(ISTEXT($B52),(VLOOKUP($B52,'Signal, ITMS &amp; Lighting Items'!$A$5:$G$468,3,FALSE))," "))</f>
        <v xml:space="preserve"> </v>
      </c>
      <c r="G52" s="590" t="str">
        <f>IF(ISNUMBER($B52),(VLOOKUP($B52,'Signal, ITMS &amp; Lighting Items'!$A$5:$G$468,5,FALSE)),IF(ISTEXT($B52),(VLOOKUP($B52,'Signal, ITMS &amp; Lighting Items'!$A$5:$G$468,5,FALSE))," "))</f>
        <v xml:space="preserve"> </v>
      </c>
      <c r="H52" s="590" t="str">
        <f>IF(ISNUMBER($B52),(VLOOKUP($B52,'Signal, ITMS &amp; Lighting Items'!$A$5:$G$468,6,FALSE)),IF(ISTEXT($B52),(VLOOKUP($B52,'Signal, ITMS &amp; Lighting Items'!$A$5:$G$468,6,FALSE))," "))</f>
        <v xml:space="preserve"> </v>
      </c>
      <c r="I52" s="590" t="str">
        <f>IF(ISNUMBER($B52),(VLOOKUP($B52,'Signal, ITMS &amp; Lighting Items'!$A$5:$G$468,7,FALSE)),IF(ISTEXT($B52),(VLOOKUP($B52,'Signal, ITMS &amp; Lighting Items'!$A$5:$G$468,7,FALSE))," "))</f>
        <v xml:space="preserve"> </v>
      </c>
      <c r="J52" s="591" t="str">
        <f t="shared" si="1"/>
        <v/>
      </c>
      <c r="K52" s="591" t="str">
        <f t="shared" si="2"/>
        <v/>
      </c>
      <c r="L52" s="591" t="str">
        <f t="shared" si="0"/>
        <v/>
      </c>
    </row>
    <row r="53" spans="1:12" ht="12.75" customHeight="1">
      <c r="A53" s="577">
        <v>28</v>
      </c>
      <c r="B53" s="572"/>
      <c r="C53" s="588" t="str">
        <f>IF(ISNUMBER($B53),(VLOOKUP($B53,'Signal, ITMS &amp; Lighting Items'!$A$5:$G$468,2,FALSE)),IF(ISTEXT($B53),(VLOOKUP($B53,'Signal, ITMS &amp; Lighting Items'!$A$5:$G$468,2,FALSE))," "))</f>
        <v xml:space="preserve"> </v>
      </c>
      <c r="D53" s="576"/>
      <c r="E53" s="589" t="str">
        <f>IF(ISNUMBER($B53),(VLOOKUP($B53,'Signal, ITMS &amp; Lighting Items'!$A$5:$G$468,4,FALSE)),IF(ISTEXT($B53),(VLOOKUP($B53,'Signal, ITMS &amp; Lighting Items'!$A$5:$G$468,4,FALSE))," "))</f>
        <v xml:space="preserve"> </v>
      </c>
      <c r="F53" s="575" t="str">
        <f>IF(ISNUMBER($B53),(VLOOKUP($B53,'Signal, ITMS &amp; Lighting Items'!$A$5:$G$468,3,FALSE)),IF(ISTEXT($B53),(VLOOKUP($B53,'Signal, ITMS &amp; Lighting Items'!$A$5:$G$468,3,FALSE))," "))</f>
        <v xml:space="preserve"> </v>
      </c>
      <c r="G53" s="590" t="str">
        <f>IF(ISNUMBER($B53),(VLOOKUP($B53,'Signal, ITMS &amp; Lighting Items'!$A$5:$G$468,5,FALSE)),IF(ISTEXT($B53),(VLOOKUP($B53,'Signal, ITMS &amp; Lighting Items'!$A$5:$G$468,5,FALSE))," "))</f>
        <v xml:space="preserve"> </v>
      </c>
      <c r="H53" s="590" t="str">
        <f>IF(ISNUMBER($B53),(VLOOKUP($B53,'Signal, ITMS &amp; Lighting Items'!$A$5:$G$468,6,FALSE)),IF(ISTEXT($B53),(VLOOKUP($B53,'Signal, ITMS &amp; Lighting Items'!$A$5:$G$468,6,FALSE))," "))</f>
        <v xml:space="preserve"> </v>
      </c>
      <c r="I53" s="590" t="str">
        <f>IF(ISNUMBER($B53),(VLOOKUP($B53,'Signal, ITMS &amp; Lighting Items'!$A$5:$G$468,7,FALSE)),IF(ISTEXT($B53),(VLOOKUP($B53,'Signal, ITMS &amp; Lighting Items'!$A$5:$G$468,7,FALSE))," "))</f>
        <v xml:space="preserve"> </v>
      </c>
      <c r="J53" s="591" t="str">
        <f t="shared" si="1"/>
        <v/>
      </c>
      <c r="K53" s="591" t="str">
        <f t="shared" si="2"/>
        <v/>
      </c>
      <c r="L53" s="591" t="str">
        <f t="shared" si="0"/>
        <v/>
      </c>
    </row>
    <row r="54" spans="1:12" ht="12.75" customHeight="1">
      <c r="A54" s="577">
        <v>29</v>
      </c>
      <c r="B54" s="572"/>
      <c r="C54" s="588" t="str">
        <f>IF(ISNUMBER($B54),(VLOOKUP($B54,'Signal, ITMS &amp; Lighting Items'!$A$5:$G$468,2,FALSE)),IF(ISTEXT($B54),(VLOOKUP($B54,'Signal, ITMS &amp; Lighting Items'!$A$5:$G$468,2,FALSE))," "))</f>
        <v xml:space="preserve"> </v>
      </c>
      <c r="D54" s="576"/>
      <c r="E54" s="589" t="str">
        <f>IF(ISNUMBER($B54),(VLOOKUP($B54,'Signal, ITMS &amp; Lighting Items'!$A$5:$G$468,4,FALSE)),IF(ISTEXT($B54),(VLOOKUP($B54,'Signal, ITMS &amp; Lighting Items'!$A$5:$G$468,4,FALSE))," "))</f>
        <v xml:space="preserve"> </v>
      </c>
      <c r="F54" s="575" t="str">
        <f>IF(ISNUMBER($B54),(VLOOKUP($B54,'Signal, ITMS &amp; Lighting Items'!$A$5:$G$468,3,FALSE)),IF(ISTEXT($B54),(VLOOKUP($B54,'Signal, ITMS &amp; Lighting Items'!$A$5:$G$468,3,FALSE))," "))</f>
        <v xml:space="preserve"> </v>
      </c>
      <c r="G54" s="590" t="str">
        <f>IF(ISNUMBER($B54),(VLOOKUP($B54,'Signal, ITMS &amp; Lighting Items'!$A$5:$G$468,5,FALSE)),IF(ISTEXT($B54),(VLOOKUP($B54,'Signal, ITMS &amp; Lighting Items'!$A$5:$G$468,5,FALSE))," "))</f>
        <v xml:space="preserve"> </v>
      </c>
      <c r="H54" s="590" t="str">
        <f>IF(ISNUMBER($B54),(VLOOKUP($B54,'Signal, ITMS &amp; Lighting Items'!$A$5:$G$468,6,FALSE)),IF(ISTEXT($B54),(VLOOKUP($B54,'Signal, ITMS &amp; Lighting Items'!$A$5:$G$468,6,FALSE))," "))</f>
        <v xml:space="preserve"> </v>
      </c>
      <c r="I54" s="590" t="str">
        <f>IF(ISNUMBER($B54),(VLOOKUP($B54,'Signal, ITMS &amp; Lighting Items'!$A$5:$G$468,7,FALSE)),IF(ISTEXT($B54),(VLOOKUP($B54,'Signal, ITMS &amp; Lighting Items'!$A$5:$G$468,7,FALSE))," "))</f>
        <v xml:space="preserve"> </v>
      </c>
      <c r="J54" s="591" t="str">
        <f t="shared" si="1"/>
        <v/>
      </c>
      <c r="K54" s="591" t="str">
        <f t="shared" si="2"/>
        <v/>
      </c>
      <c r="L54" s="591" t="str">
        <f t="shared" si="0"/>
        <v/>
      </c>
    </row>
    <row r="55" spans="1:12" ht="12.75" customHeight="1" thickBot="1">
      <c r="A55" s="600">
        <v>30</v>
      </c>
      <c r="B55" s="592"/>
      <c r="C55" s="593" t="str">
        <f>IF(ISNUMBER($B55),(VLOOKUP($B55,'Signal, ITMS &amp; Lighting Items'!$A$5:$G$468,2,FALSE)),IF(ISTEXT($B55),(VLOOKUP($B55,'Signal, ITMS &amp; Lighting Items'!$A$5:$G$468,2,FALSE))," "))</f>
        <v xml:space="preserve"> </v>
      </c>
      <c r="D55" s="594"/>
      <c r="E55" s="595" t="str">
        <f>IF(ISNUMBER($B55),(VLOOKUP($B55,'Signal, ITMS &amp; Lighting Items'!$A$5:$G$468,4,FALSE)),IF(ISTEXT($B55),(VLOOKUP($B55,'Signal, ITMS &amp; Lighting Items'!$A$5:$G$468,4,FALSE))," "))</f>
        <v xml:space="preserve"> </v>
      </c>
      <c r="F55" s="596" t="str">
        <f>IF(ISNUMBER($B55),(VLOOKUP($B55,'Signal, ITMS &amp; Lighting Items'!$A$5:$G$468,3,FALSE)),IF(ISTEXT($B55),(VLOOKUP($B55,'Signal, ITMS &amp; Lighting Items'!$A$5:$G$468,3,FALSE))," "))</f>
        <v xml:space="preserve"> </v>
      </c>
      <c r="G55" s="597" t="str">
        <f>IF(ISNUMBER($B55),(VLOOKUP($B55,'Signal, ITMS &amp; Lighting Items'!$A$5:$G$468,5,FALSE)),IF(ISTEXT($B55),(VLOOKUP($B55,'Signal, ITMS &amp; Lighting Items'!$A$5:$G$468,5,FALSE))," "))</f>
        <v xml:space="preserve"> </v>
      </c>
      <c r="H55" s="597" t="str">
        <f>IF(ISNUMBER($B55),(VLOOKUP($B55,'Signal, ITMS &amp; Lighting Items'!$A$5:$G$468,6,FALSE)),IF(ISTEXT($B55),(VLOOKUP($B55,'Signal, ITMS &amp; Lighting Items'!$A$5:$G$468,6,FALSE))," "))</f>
        <v xml:space="preserve"> </v>
      </c>
      <c r="I55" s="597" t="str">
        <f>IF(ISNUMBER($B55),(VLOOKUP($B55,'Signal, ITMS &amp; Lighting Items'!$A$5:$G$468,7,FALSE)),IF(ISTEXT($B55),(VLOOKUP($B55,'Signal, ITMS &amp; Lighting Items'!$A$5:$G$468,7,FALSE))," "))</f>
        <v xml:space="preserve"> </v>
      </c>
      <c r="J55" s="598" t="str">
        <f t="shared" si="1"/>
        <v/>
      </c>
      <c r="K55" s="598" t="str">
        <f t="shared" si="2"/>
        <v/>
      </c>
      <c r="L55" s="598" t="str">
        <f t="shared" si="0"/>
        <v/>
      </c>
    </row>
    <row r="56" spans="1:12" ht="12.75" customHeight="1" thickTop="1">
      <c r="A56" s="611"/>
      <c r="B56" s="611"/>
      <c r="C56" s="611" t="s">
        <v>576</v>
      </c>
      <c r="D56" s="611"/>
      <c r="E56" s="612"/>
      <c r="F56" s="613" t="s">
        <v>440</v>
      </c>
      <c r="G56" s="204" t="s">
        <v>202</v>
      </c>
      <c r="H56" s="614"/>
      <c r="I56" s="204" t="s">
        <v>202</v>
      </c>
      <c r="J56" s="603">
        <f>SUM(J26:J55)</f>
        <v>0</v>
      </c>
      <c r="K56" s="603">
        <f t="shared" ref="K56" si="3">SUM(K26:K55)</f>
        <v>0</v>
      </c>
      <c r="L56" s="603">
        <f>SUM(L26:L55)</f>
        <v>0</v>
      </c>
    </row>
    <row r="57" spans="1:12" ht="12.75" customHeight="1">
      <c r="A57" s="611"/>
      <c r="B57" s="611"/>
      <c r="C57" s="611"/>
      <c r="D57" s="611"/>
      <c r="E57" s="612"/>
      <c r="F57" s="615"/>
      <c r="G57" s="616"/>
      <c r="H57" s="616"/>
      <c r="I57" s="613"/>
      <c r="J57" s="617"/>
      <c r="K57" s="617"/>
      <c r="L57" s="618"/>
    </row>
    <row r="58" spans="1:12" ht="12.75" customHeight="1">
      <c r="E58" s="66" t="s">
        <v>570</v>
      </c>
      <c r="F58" s="79" t="str">
        <f>F24</f>
        <v>[Insert Signal Name and Number]</v>
      </c>
      <c r="G58" s="842" t="s">
        <v>574</v>
      </c>
      <c r="H58" s="843"/>
      <c r="I58" s="844"/>
      <c r="J58" s="845" t="s">
        <v>575</v>
      </c>
      <c r="K58" s="846"/>
      <c r="L58" s="847"/>
    </row>
    <row r="59" spans="1:12" ht="12.75" customHeight="1">
      <c r="A59" s="70" t="s">
        <v>571</v>
      </c>
      <c r="B59" s="166" t="s">
        <v>10</v>
      </c>
      <c r="C59" s="70" t="s">
        <v>572</v>
      </c>
      <c r="D59" s="70" t="s">
        <v>573</v>
      </c>
      <c r="E59" s="70" t="s">
        <v>9</v>
      </c>
      <c r="F59" s="69" t="s">
        <v>438</v>
      </c>
      <c r="G59" s="193" t="s">
        <v>352</v>
      </c>
      <c r="H59" s="193" t="s">
        <v>351</v>
      </c>
      <c r="I59" s="193" t="s">
        <v>4692</v>
      </c>
      <c r="J59" s="71" t="s">
        <v>352</v>
      </c>
      <c r="K59" s="71" t="s">
        <v>351</v>
      </c>
      <c r="L59" s="71" t="s">
        <v>4692</v>
      </c>
    </row>
    <row r="60" spans="1:12" ht="12.75" customHeight="1">
      <c r="A60" s="577">
        <v>1</v>
      </c>
      <c r="B60" s="572"/>
      <c r="C60" s="588" t="str">
        <f>IF(ISNUMBER($B60),(VLOOKUP($B60,'Signal, ITMS &amp; Lighting Items'!$A$5:$G$468,2,FALSE)),IF(ISTEXT($B60),(VLOOKUP($B60,'Signal, ITMS &amp; Lighting Items'!$A$5:$G$468,2,FALSE))," "))</f>
        <v xml:space="preserve"> </v>
      </c>
      <c r="D60" s="576"/>
      <c r="E60" s="589" t="str">
        <f>IF(ISNUMBER($B60),(VLOOKUP($B60,'Signal, ITMS &amp; Lighting Items'!$A$5:$G$468,4,FALSE)),IF(ISTEXT($B60),(VLOOKUP($B60,'Signal, ITMS &amp; Lighting Items'!$A$5:$G$468,4,FALSE))," "))</f>
        <v xml:space="preserve"> </v>
      </c>
      <c r="F60" s="575" t="str">
        <f>IF(ISNUMBER($B60),(VLOOKUP($B60,'Signal, ITMS &amp; Lighting Items'!$A$5:$G$468,3,FALSE)),IF(ISTEXT($B60),(VLOOKUP($B60,'Signal, ITMS &amp; Lighting Items'!$A$5:$G$468,3,FALSE))," "))</f>
        <v xml:space="preserve"> </v>
      </c>
      <c r="G60" s="590" t="str">
        <f>IF(ISNUMBER($B60),(VLOOKUP($B60,'Signal, ITMS &amp; Lighting Items'!$A$5:$G$468,5,FALSE)),IF(ISTEXT($B60),(VLOOKUP($B60,'Signal, ITMS &amp; Lighting Items'!$A$5:$G$468,5,FALSE))," "))</f>
        <v xml:space="preserve"> </v>
      </c>
      <c r="H60" s="590" t="str">
        <f>IF(ISNUMBER($B60),(VLOOKUP($B60,'Signal, ITMS &amp; Lighting Items'!$A$5:$G$468,6,FALSE)),IF(ISTEXT($B60),(VLOOKUP($B60,'Signal, ITMS &amp; Lighting Items'!$A$5:$G$468,6,FALSE))," "))</f>
        <v xml:space="preserve"> </v>
      </c>
      <c r="I60" s="590" t="str">
        <f>IF(ISNUMBER($B60),(VLOOKUP($B60,'Signal, ITMS &amp; Lighting Items'!$A$5:$G$468,7,FALSE)),IF(ISTEXT($B60),(VLOOKUP($B60,'Signal, ITMS &amp; Lighting Items'!$A$5:$G$468,7,FALSE))," "))</f>
        <v xml:space="preserve"> </v>
      </c>
      <c r="J60" s="591" t="str">
        <f>IF(ISNUMBER($D60),($D60*$G60),"")</f>
        <v/>
      </c>
      <c r="K60" s="591" t="str">
        <f>IF(ISNUMBER($D60),($D60*$H60),"")</f>
        <v/>
      </c>
      <c r="L60" s="591" t="str">
        <f t="shared" ref="L60:L89" si="4">IF(ISNUMBER($D60),($D60*$I60),"")</f>
        <v/>
      </c>
    </row>
    <row r="61" spans="1:12" ht="12.75" customHeight="1">
      <c r="A61" s="577">
        <v>2</v>
      </c>
      <c r="B61" s="572"/>
      <c r="C61" s="588" t="str">
        <f>IF(ISNUMBER($B61),(VLOOKUP($B61,'Signal, ITMS &amp; Lighting Items'!$A$5:$G$468,2,FALSE)),IF(ISTEXT($B61),(VLOOKUP($B61,'Signal, ITMS &amp; Lighting Items'!$A$5:$G$468,2,FALSE))," "))</f>
        <v xml:space="preserve"> </v>
      </c>
      <c r="D61" s="576"/>
      <c r="E61" s="589" t="str">
        <f>IF(ISNUMBER($B61),(VLOOKUP($B61,'Signal, ITMS &amp; Lighting Items'!$A$5:$G$468,4,FALSE)),IF(ISTEXT($B61),(VLOOKUP($B61,'Signal, ITMS &amp; Lighting Items'!$A$5:$G$468,4,FALSE))," "))</f>
        <v xml:space="preserve"> </v>
      </c>
      <c r="F61" s="575" t="str">
        <f>IF(ISNUMBER($B61),(VLOOKUP($B61,'Signal, ITMS &amp; Lighting Items'!$A$5:$G$468,3,FALSE)),IF(ISTEXT($B61),(VLOOKUP($B61,'Signal, ITMS &amp; Lighting Items'!$A$5:$G$468,3,FALSE))," "))</f>
        <v xml:space="preserve"> </v>
      </c>
      <c r="G61" s="590" t="str">
        <f>IF(ISNUMBER($B61),(VLOOKUP($B61,'Signal, ITMS &amp; Lighting Items'!$A$5:$G$468,5,FALSE)),IF(ISTEXT($B61),(VLOOKUP($B61,'Signal, ITMS &amp; Lighting Items'!$A$5:$G$468,5,FALSE))," "))</f>
        <v xml:space="preserve"> </v>
      </c>
      <c r="H61" s="590" t="str">
        <f>IF(ISNUMBER($B61),(VLOOKUP($B61,'Signal, ITMS &amp; Lighting Items'!$A$5:$G$468,6,FALSE)),IF(ISTEXT($B61),(VLOOKUP($B61,'Signal, ITMS &amp; Lighting Items'!$A$5:$G$468,6,FALSE))," "))</f>
        <v xml:space="preserve"> </v>
      </c>
      <c r="I61" s="590" t="str">
        <f>IF(ISNUMBER($B61),(VLOOKUP($B61,'Signal, ITMS &amp; Lighting Items'!$A$5:$G$468,7,FALSE)),IF(ISTEXT($B61),(VLOOKUP($B61,'Signal, ITMS &amp; Lighting Items'!$A$5:$G$468,7,FALSE))," "))</f>
        <v xml:space="preserve"> </v>
      </c>
      <c r="J61" s="591" t="str">
        <f t="shared" ref="J61:J89" si="5">IF(ISNUMBER($D61),($D61*$G61),"")</f>
        <v/>
      </c>
      <c r="K61" s="591" t="str">
        <f t="shared" ref="K61:K89" si="6">IF(ISNUMBER($D61),($D61*$H61),"")</f>
        <v/>
      </c>
      <c r="L61" s="591" t="str">
        <f t="shared" si="4"/>
        <v/>
      </c>
    </row>
    <row r="62" spans="1:12" ht="12.75" customHeight="1">
      <c r="A62" s="577">
        <v>3</v>
      </c>
      <c r="B62" s="572"/>
      <c r="C62" s="588" t="str">
        <f>IF(ISNUMBER($B62),(VLOOKUP($B62,'Signal, ITMS &amp; Lighting Items'!$A$5:$G$468,2,FALSE)),IF(ISTEXT($B62),(VLOOKUP($B62,'Signal, ITMS &amp; Lighting Items'!$A$5:$G$468,2,FALSE))," "))</f>
        <v xml:space="preserve"> </v>
      </c>
      <c r="D62" s="576"/>
      <c r="E62" s="589" t="str">
        <f>IF(ISNUMBER($B62),(VLOOKUP($B62,'Signal, ITMS &amp; Lighting Items'!$A$5:$G$468,4,FALSE)),IF(ISTEXT($B62),(VLOOKUP($B62,'Signal, ITMS &amp; Lighting Items'!$A$5:$G$468,4,FALSE))," "))</f>
        <v xml:space="preserve"> </v>
      </c>
      <c r="F62" s="575" t="str">
        <f>IF(ISNUMBER($B62),(VLOOKUP($B62,'Signal, ITMS &amp; Lighting Items'!$A$5:$G$468,3,FALSE)),IF(ISTEXT($B62),(VLOOKUP($B62,'Signal, ITMS &amp; Lighting Items'!$A$5:$G$468,3,FALSE))," "))</f>
        <v xml:space="preserve"> </v>
      </c>
      <c r="G62" s="590" t="str">
        <f>IF(ISNUMBER($B62),(VLOOKUP($B62,'Signal, ITMS &amp; Lighting Items'!$A$5:$G$468,5,FALSE)),IF(ISTEXT($B62),(VLOOKUP($B62,'Signal, ITMS &amp; Lighting Items'!$A$5:$G$468,5,FALSE))," "))</f>
        <v xml:space="preserve"> </v>
      </c>
      <c r="H62" s="590" t="str">
        <f>IF(ISNUMBER($B62),(VLOOKUP($B62,'Signal, ITMS &amp; Lighting Items'!$A$5:$G$468,6,FALSE)),IF(ISTEXT($B62),(VLOOKUP($B62,'Signal, ITMS &amp; Lighting Items'!$A$5:$G$468,6,FALSE))," "))</f>
        <v xml:space="preserve"> </v>
      </c>
      <c r="I62" s="590" t="str">
        <f>IF(ISNUMBER($B62),(VLOOKUP($B62,'Signal, ITMS &amp; Lighting Items'!$A$5:$G$468,7,FALSE)),IF(ISTEXT($B62),(VLOOKUP($B62,'Signal, ITMS &amp; Lighting Items'!$A$5:$G$468,7,FALSE))," "))</f>
        <v xml:space="preserve"> </v>
      </c>
      <c r="J62" s="591" t="str">
        <f t="shared" si="5"/>
        <v/>
      </c>
      <c r="K62" s="591" t="str">
        <f t="shared" si="6"/>
        <v/>
      </c>
      <c r="L62" s="591" t="str">
        <f t="shared" si="4"/>
        <v/>
      </c>
    </row>
    <row r="63" spans="1:12" ht="12.75" customHeight="1">
      <c r="A63" s="577">
        <v>4</v>
      </c>
      <c r="B63" s="572"/>
      <c r="C63" s="588" t="str">
        <f>IF(ISNUMBER($B63),(VLOOKUP($B63,'Signal, ITMS &amp; Lighting Items'!$A$5:$G$468,2,FALSE)),IF(ISTEXT($B63),(VLOOKUP($B63,'Signal, ITMS &amp; Lighting Items'!$A$5:$G$468,2,FALSE))," "))</f>
        <v xml:space="preserve"> </v>
      </c>
      <c r="D63" s="576"/>
      <c r="E63" s="589" t="str">
        <f>IF(ISNUMBER($B63),(VLOOKUP($B63,'Signal, ITMS &amp; Lighting Items'!$A$5:$G$468,4,FALSE)),IF(ISTEXT($B63),(VLOOKUP($B63,'Signal, ITMS &amp; Lighting Items'!$A$5:$G$468,4,FALSE))," "))</f>
        <v xml:space="preserve"> </v>
      </c>
      <c r="F63" s="575" t="str">
        <f>IF(ISNUMBER($B63),(VLOOKUP($B63,'Signal, ITMS &amp; Lighting Items'!$A$5:$G$468,3,FALSE)),IF(ISTEXT($B63),(VLOOKUP($B63,'Signal, ITMS &amp; Lighting Items'!$A$5:$G$468,3,FALSE))," "))</f>
        <v xml:space="preserve"> </v>
      </c>
      <c r="G63" s="590" t="str">
        <f>IF(ISNUMBER($B63),(VLOOKUP($B63,'Signal, ITMS &amp; Lighting Items'!$A$5:$G$468,5,FALSE)),IF(ISTEXT($B63),(VLOOKUP($B63,'Signal, ITMS &amp; Lighting Items'!$A$5:$G$468,5,FALSE))," "))</f>
        <v xml:space="preserve"> </v>
      </c>
      <c r="H63" s="590" t="str">
        <f>IF(ISNUMBER($B63),(VLOOKUP($B63,'Signal, ITMS &amp; Lighting Items'!$A$5:$G$468,6,FALSE)),IF(ISTEXT($B63),(VLOOKUP($B63,'Signal, ITMS &amp; Lighting Items'!$A$5:$G$468,6,FALSE))," "))</f>
        <v xml:space="preserve"> </v>
      </c>
      <c r="I63" s="590" t="str">
        <f>IF(ISNUMBER($B63),(VLOOKUP($B63,'Signal, ITMS &amp; Lighting Items'!$A$5:$G$468,7,FALSE)),IF(ISTEXT($B63),(VLOOKUP($B63,'Signal, ITMS &amp; Lighting Items'!$A$5:$G$468,7,FALSE))," "))</f>
        <v xml:space="preserve"> </v>
      </c>
      <c r="J63" s="591" t="str">
        <f t="shared" si="5"/>
        <v/>
      </c>
      <c r="K63" s="591" t="str">
        <f t="shared" si="6"/>
        <v/>
      </c>
      <c r="L63" s="591" t="str">
        <f t="shared" si="4"/>
        <v/>
      </c>
    </row>
    <row r="64" spans="1:12" ht="12.75" customHeight="1">
      <c r="A64" s="577">
        <v>5</v>
      </c>
      <c r="B64" s="572"/>
      <c r="C64" s="588" t="str">
        <f>IF(ISNUMBER($B64),(VLOOKUP($B64,'Signal, ITMS &amp; Lighting Items'!$A$5:$G$468,2,FALSE)),IF(ISTEXT($B64),(VLOOKUP($B64,'Signal, ITMS &amp; Lighting Items'!$A$5:$G$468,2,FALSE))," "))</f>
        <v xml:space="preserve"> </v>
      </c>
      <c r="D64" s="576"/>
      <c r="E64" s="589" t="str">
        <f>IF(ISNUMBER($B64),(VLOOKUP($B64,'Signal, ITMS &amp; Lighting Items'!$A$5:$G$468,4,FALSE)),IF(ISTEXT($B64),(VLOOKUP($B64,'Signal, ITMS &amp; Lighting Items'!$A$5:$G$468,4,FALSE))," "))</f>
        <v xml:space="preserve"> </v>
      </c>
      <c r="F64" s="575" t="str">
        <f>IF(ISNUMBER($B64),(VLOOKUP($B64,'Signal, ITMS &amp; Lighting Items'!$A$5:$G$468,3,FALSE)),IF(ISTEXT($B64),(VLOOKUP($B64,'Signal, ITMS &amp; Lighting Items'!$A$5:$G$468,3,FALSE))," "))</f>
        <v xml:space="preserve"> </v>
      </c>
      <c r="G64" s="590" t="str">
        <f>IF(ISNUMBER($B64),(VLOOKUP($B64,'Signal, ITMS &amp; Lighting Items'!$A$5:$G$468,5,FALSE)),IF(ISTEXT($B64),(VLOOKUP($B64,'Signal, ITMS &amp; Lighting Items'!$A$5:$G$468,5,FALSE))," "))</f>
        <v xml:space="preserve"> </v>
      </c>
      <c r="H64" s="590" t="str">
        <f>IF(ISNUMBER($B64),(VLOOKUP($B64,'Signal, ITMS &amp; Lighting Items'!$A$5:$G$468,6,FALSE)),IF(ISTEXT($B64),(VLOOKUP($B64,'Signal, ITMS &amp; Lighting Items'!$A$5:$G$468,6,FALSE))," "))</f>
        <v xml:space="preserve"> </v>
      </c>
      <c r="I64" s="590" t="str">
        <f>IF(ISNUMBER($B64),(VLOOKUP($B64,'Signal, ITMS &amp; Lighting Items'!$A$5:$G$468,7,FALSE)),IF(ISTEXT($B64),(VLOOKUP($B64,'Signal, ITMS &amp; Lighting Items'!$A$5:$G$468,7,FALSE))," "))</f>
        <v xml:space="preserve"> </v>
      </c>
      <c r="J64" s="591" t="str">
        <f t="shared" si="5"/>
        <v/>
      </c>
      <c r="K64" s="591" t="str">
        <f t="shared" si="6"/>
        <v/>
      </c>
      <c r="L64" s="591" t="str">
        <f t="shared" si="4"/>
        <v/>
      </c>
    </row>
    <row r="65" spans="1:17" ht="12.75" customHeight="1">
      <c r="A65" s="577">
        <v>6</v>
      </c>
      <c r="B65" s="572"/>
      <c r="C65" s="588" t="str">
        <f>IF(ISNUMBER($B65),(VLOOKUP($B65,'Signal, ITMS &amp; Lighting Items'!$A$5:$G$468,2,FALSE)),IF(ISTEXT($B65),(VLOOKUP($B65,'Signal, ITMS &amp; Lighting Items'!$A$5:$G$468,2,FALSE))," "))</f>
        <v xml:space="preserve"> </v>
      </c>
      <c r="D65" s="576"/>
      <c r="E65" s="589" t="str">
        <f>IF(ISNUMBER($B65),(VLOOKUP($B65,'Signal, ITMS &amp; Lighting Items'!$A$5:$G$468,4,FALSE)),IF(ISTEXT($B65),(VLOOKUP($B65,'Signal, ITMS &amp; Lighting Items'!$A$5:$G$468,4,FALSE))," "))</f>
        <v xml:space="preserve"> </v>
      </c>
      <c r="F65" s="575" t="str">
        <f>IF(ISNUMBER($B65),(VLOOKUP($B65,'Signal, ITMS &amp; Lighting Items'!$A$5:$G$468,3,FALSE)),IF(ISTEXT($B65),(VLOOKUP($B65,'Signal, ITMS &amp; Lighting Items'!$A$5:$G$468,3,FALSE))," "))</f>
        <v xml:space="preserve"> </v>
      </c>
      <c r="G65" s="590" t="str">
        <f>IF(ISNUMBER($B65),(VLOOKUP($B65,'Signal, ITMS &amp; Lighting Items'!$A$5:$G$468,5,FALSE)),IF(ISTEXT($B65),(VLOOKUP($B65,'Signal, ITMS &amp; Lighting Items'!$A$5:$G$468,5,FALSE))," "))</f>
        <v xml:space="preserve"> </v>
      </c>
      <c r="H65" s="590" t="str">
        <f>IF(ISNUMBER($B65),(VLOOKUP($B65,'Signal, ITMS &amp; Lighting Items'!$A$5:$G$468,6,FALSE)),IF(ISTEXT($B65),(VLOOKUP($B65,'Signal, ITMS &amp; Lighting Items'!$A$5:$G$468,6,FALSE))," "))</f>
        <v xml:space="preserve"> </v>
      </c>
      <c r="I65" s="590" t="str">
        <f>IF(ISNUMBER($B65),(VLOOKUP($B65,'Signal, ITMS &amp; Lighting Items'!$A$5:$G$468,7,FALSE)),IF(ISTEXT($B65),(VLOOKUP($B65,'Signal, ITMS &amp; Lighting Items'!$A$5:$G$468,7,FALSE))," "))</f>
        <v xml:space="preserve"> </v>
      </c>
      <c r="J65" s="591" t="str">
        <f t="shared" si="5"/>
        <v/>
      </c>
      <c r="K65" s="591" t="str">
        <f t="shared" si="6"/>
        <v/>
      </c>
      <c r="L65" s="591" t="str">
        <f t="shared" si="4"/>
        <v/>
      </c>
    </row>
    <row r="66" spans="1:17" ht="12.75" customHeight="1">
      <c r="A66" s="577">
        <v>7</v>
      </c>
      <c r="B66" s="572"/>
      <c r="C66" s="588" t="str">
        <f>IF(ISNUMBER($B66),(VLOOKUP($B66,'Signal, ITMS &amp; Lighting Items'!$A$5:$G$468,2,FALSE)),IF(ISTEXT($B66),(VLOOKUP($B66,'Signal, ITMS &amp; Lighting Items'!$A$5:$G$468,2,FALSE))," "))</f>
        <v xml:space="preserve"> </v>
      </c>
      <c r="D66" s="576"/>
      <c r="E66" s="589" t="str">
        <f>IF(ISNUMBER($B66),(VLOOKUP($B66,'Signal, ITMS &amp; Lighting Items'!$A$5:$G$468,4,FALSE)),IF(ISTEXT($B66),(VLOOKUP($B66,'Signal, ITMS &amp; Lighting Items'!$A$5:$G$468,4,FALSE))," "))</f>
        <v xml:space="preserve"> </v>
      </c>
      <c r="F66" s="575" t="str">
        <f>IF(ISNUMBER($B66),(VLOOKUP($B66,'Signal, ITMS &amp; Lighting Items'!$A$5:$G$468,3,FALSE)),IF(ISTEXT($B66),(VLOOKUP($B66,'Signal, ITMS &amp; Lighting Items'!$A$5:$G$468,3,FALSE))," "))</f>
        <v xml:space="preserve"> </v>
      </c>
      <c r="G66" s="590" t="str">
        <f>IF(ISNUMBER($B66),(VLOOKUP($B66,'Signal, ITMS &amp; Lighting Items'!$A$5:$G$468,5,FALSE)),IF(ISTEXT($B66),(VLOOKUP($B66,'Signal, ITMS &amp; Lighting Items'!$A$5:$G$468,5,FALSE))," "))</f>
        <v xml:space="preserve"> </v>
      </c>
      <c r="H66" s="590" t="str">
        <f>IF(ISNUMBER($B66),(VLOOKUP($B66,'Signal, ITMS &amp; Lighting Items'!$A$5:$G$468,6,FALSE)),IF(ISTEXT($B66),(VLOOKUP($B66,'Signal, ITMS &amp; Lighting Items'!$A$5:$G$468,6,FALSE))," "))</f>
        <v xml:space="preserve"> </v>
      </c>
      <c r="I66" s="590" t="str">
        <f>IF(ISNUMBER($B66),(VLOOKUP($B66,'Signal, ITMS &amp; Lighting Items'!$A$5:$G$468,7,FALSE)),IF(ISTEXT($B66),(VLOOKUP($B66,'Signal, ITMS &amp; Lighting Items'!$A$5:$G$468,7,FALSE))," "))</f>
        <v xml:space="preserve"> </v>
      </c>
      <c r="J66" s="591" t="str">
        <f t="shared" si="5"/>
        <v/>
      </c>
      <c r="K66" s="591" t="str">
        <f t="shared" si="6"/>
        <v/>
      </c>
      <c r="L66" s="591" t="str">
        <f t="shared" si="4"/>
        <v/>
      </c>
    </row>
    <row r="67" spans="1:17" ht="12.75" customHeight="1">
      <c r="A67" s="577">
        <v>8</v>
      </c>
      <c r="B67" s="572"/>
      <c r="C67" s="588" t="str">
        <f>IF(ISNUMBER($B67),(VLOOKUP($B67,'Signal, ITMS &amp; Lighting Items'!$A$5:$G$468,2,FALSE)),IF(ISTEXT($B67),(VLOOKUP($B67,'Signal, ITMS &amp; Lighting Items'!$A$5:$G$468,2,FALSE))," "))</f>
        <v xml:space="preserve"> </v>
      </c>
      <c r="D67" s="576"/>
      <c r="E67" s="589" t="str">
        <f>IF(ISNUMBER($B67),(VLOOKUP($B67,'Signal, ITMS &amp; Lighting Items'!$A$5:$G$468,4,FALSE)),IF(ISTEXT($B67),(VLOOKUP($B67,'Signal, ITMS &amp; Lighting Items'!$A$5:$G$468,4,FALSE))," "))</f>
        <v xml:space="preserve"> </v>
      </c>
      <c r="F67" s="575" t="str">
        <f>IF(ISNUMBER($B67),(VLOOKUP($B67,'Signal, ITMS &amp; Lighting Items'!$A$5:$G$468,3,FALSE)),IF(ISTEXT($B67),(VLOOKUP($B67,'Signal, ITMS &amp; Lighting Items'!$A$5:$G$468,3,FALSE))," "))</f>
        <v xml:space="preserve"> </v>
      </c>
      <c r="G67" s="590" t="str">
        <f>IF(ISNUMBER($B67),(VLOOKUP($B67,'Signal, ITMS &amp; Lighting Items'!$A$5:$G$468,5,FALSE)),IF(ISTEXT($B67),(VLOOKUP($B67,'Signal, ITMS &amp; Lighting Items'!$A$5:$G$468,5,FALSE))," "))</f>
        <v xml:space="preserve"> </v>
      </c>
      <c r="H67" s="590" t="str">
        <f>IF(ISNUMBER($B67),(VLOOKUP($B67,'Signal, ITMS &amp; Lighting Items'!$A$5:$G$468,6,FALSE)),IF(ISTEXT($B67),(VLOOKUP($B67,'Signal, ITMS &amp; Lighting Items'!$A$5:$G$468,6,FALSE))," "))</f>
        <v xml:space="preserve"> </v>
      </c>
      <c r="I67" s="590" t="str">
        <f>IF(ISNUMBER($B67),(VLOOKUP($B67,'Signal, ITMS &amp; Lighting Items'!$A$5:$G$468,7,FALSE)),IF(ISTEXT($B67),(VLOOKUP($B67,'Signal, ITMS &amp; Lighting Items'!$A$5:$G$468,7,FALSE))," "))</f>
        <v xml:space="preserve"> </v>
      </c>
      <c r="J67" s="591" t="str">
        <f t="shared" si="5"/>
        <v/>
      </c>
      <c r="K67" s="591" t="str">
        <f t="shared" si="6"/>
        <v/>
      </c>
      <c r="L67" s="591" t="str">
        <f t="shared" si="4"/>
        <v/>
      </c>
    </row>
    <row r="68" spans="1:17" ht="12.75" customHeight="1">
      <c r="A68" s="577">
        <v>9</v>
      </c>
      <c r="B68" s="572"/>
      <c r="C68" s="588" t="str">
        <f>IF(ISNUMBER($B68),(VLOOKUP($B68,'Signal, ITMS &amp; Lighting Items'!$A$5:$G$468,2,FALSE)),IF(ISTEXT($B68),(VLOOKUP($B68,'Signal, ITMS &amp; Lighting Items'!$A$5:$G$468,2,FALSE))," "))</f>
        <v xml:space="preserve"> </v>
      </c>
      <c r="D68" s="576"/>
      <c r="E68" s="589" t="str">
        <f>IF(ISNUMBER($B68),(VLOOKUP($B68,'Signal, ITMS &amp; Lighting Items'!$A$5:$G$468,4,FALSE)),IF(ISTEXT($B68),(VLOOKUP($B68,'Signal, ITMS &amp; Lighting Items'!$A$5:$G$468,4,FALSE))," "))</f>
        <v xml:space="preserve"> </v>
      </c>
      <c r="F68" s="575" t="str">
        <f>IF(ISNUMBER($B68),(VLOOKUP($B68,'Signal, ITMS &amp; Lighting Items'!$A$5:$G$468,3,FALSE)),IF(ISTEXT($B68),(VLOOKUP($B68,'Signal, ITMS &amp; Lighting Items'!$A$5:$G$468,3,FALSE))," "))</f>
        <v xml:space="preserve"> </v>
      </c>
      <c r="G68" s="590" t="str">
        <f>IF(ISNUMBER($B68),(VLOOKUP($B68,'Signal, ITMS &amp; Lighting Items'!$A$5:$G$468,5,FALSE)),IF(ISTEXT($B68),(VLOOKUP($B68,'Signal, ITMS &amp; Lighting Items'!$A$5:$G$468,5,FALSE))," "))</f>
        <v xml:space="preserve"> </v>
      </c>
      <c r="H68" s="590" t="str">
        <f>IF(ISNUMBER($B68),(VLOOKUP($B68,'Signal, ITMS &amp; Lighting Items'!$A$5:$G$468,6,FALSE)),IF(ISTEXT($B68),(VLOOKUP($B68,'Signal, ITMS &amp; Lighting Items'!$A$5:$G$468,6,FALSE))," "))</f>
        <v xml:space="preserve"> </v>
      </c>
      <c r="I68" s="590" t="str">
        <f>IF(ISNUMBER($B68),(VLOOKUP($B68,'Signal, ITMS &amp; Lighting Items'!$A$5:$G$468,7,FALSE)),IF(ISTEXT($B68),(VLOOKUP($B68,'Signal, ITMS &amp; Lighting Items'!$A$5:$G$468,7,FALSE))," "))</f>
        <v xml:space="preserve"> </v>
      </c>
      <c r="J68" s="591" t="str">
        <f t="shared" si="5"/>
        <v/>
      </c>
      <c r="K68" s="591" t="str">
        <f t="shared" si="6"/>
        <v/>
      </c>
      <c r="L68" s="591" t="str">
        <f t="shared" si="4"/>
        <v/>
      </c>
      <c r="O68" s="80"/>
      <c r="P68" s="80"/>
      <c r="Q68" s="68"/>
    </row>
    <row r="69" spans="1:17" ht="12.75" customHeight="1">
      <c r="A69" s="577">
        <v>10</v>
      </c>
      <c r="B69" s="572"/>
      <c r="C69" s="588" t="str">
        <f>IF(ISNUMBER($B69),(VLOOKUP($B69,'Signal, ITMS &amp; Lighting Items'!$A$5:$G$468,2,FALSE)),IF(ISTEXT($B69),(VLOOKUP($B69,'Signal, ITMS &amp; Lighting Items'!$A$5:$G$468,2,FALSE))," "))</f>
        <v xml:space="preserve"> </v>
      </c>
      <c r="D69" s="576"/>
      <c r="E69" s="589" t="str">
        <f>IF(ISNUMBER($B69),(VLOOKUP($B69,'Signal, ITMS &amp; Lighting Items'!$A$5:$G$468,4,FALSE)),IF(ISTEXT($B69),(VLOOKUP($B69,'Signal, ITMS &amp; Lighting Items'!$A$5:$G$468,4,FALSE))," "))</f>
        <v xml:space="preserve"> </v>
      </c>
      <c r="F69" s="575" t="str">
        <f>IF(ISNUMBER($B69),(VLOOKUP($B69,'Signal, ITMS &amp; Lighting Items'!$A$5:$G$468,3,FALSE)),IF(ISTEXT($B69),(VLOOKUP($B69,'Signal, ITMS &amp; Lighting Items'!$A$5:$G$468,3,FALSE))," "))</f>
        <v xml:space="preserve"> </v>
      </c>
      <c r="G69" s="590" t="str">
        <f>IF(ISNUMBER($B69),(VLOOKUP($B69,'Signal, ITMS &amp; Lighting Items'!$A$5:$G$468,5,FALSE)),IF(ISTEXT($B69),(VLOOKUP($B69,'Signal, ITMS &amp; Lighting Items'!$A$5:$G$468,5,FALSE))," "))</f>
        <v xml:space="preserve"> </v>
      </c>
      <c r="H69" s="590" t="str">
        <f>IF(ISNUMBER($B69),(VLOOKUP($B69,'Signal, ITMS &amp; Lighting Items'!$A$5:$G$468,6,FALSE)),IF(ISTEXT($B69),(VLOOKUP($B69,'Signal, ITMS &amp; Lighting Items'!$A$5:$G$468,6,FALSE))," "))</f>
        <v xml:space="preserve"> </v>
      </c>
      <c r="I69" s="590" t="str">
        <f>IF(ISNUMBER($B69),(VLOOKUP($B69,'Signal, ITMS &amp; Lighting Items'!$A$5:$G$468,7,FALSE)),IF(ISTEXT($B69),(VLOOKUP($B69,'Signal, ITMS &amp; Lighting Items'!$A$5:$G$468,7,FALSE))," "))</f>
        <v xml:space="preserve"> </v>
      </c>
      <c r="J69" s="591" t="str">
        <f t="shared" si="5"/>
        <v/>
      </c>
      <c r="K69" s="591" t="str">
        <f t="shared" si="6"/>
        <v/>
      </c>
      <c r="L69" s="591" t="str">
        <f t="shared" si="4"/>
        <v/>
      </c>
    </row>
    <row r="70" spans="1:17" ht="12.75" customHeight="1">
      <c r="A70" s="577">
        <v>11</v>
      </c>
      <c r="B70" s="572"/>
      <c r="C70" s="588" t="str">
        <f>IF(ISNUMBER($B70),(VLOOKUP($B70,'Signal, ITMS &amp; Lighting Items'!$A$5:$G$468,2,FALSE)),IF(ISTEXT($B70),(VLOOKUP($B70,'Signal, ITMS &amp; Lighting Items'!$A$5:$G$468,2,FALSE))," "))</f>
        <v xml:space="preserve"> </v>
      </c>
      <c r="D70" s="576"/>
      <c r="E70" s="589" t="str">
        <f>IF(ISNUMBER($B70),(VLOOKUP($B70,'Signal, ITMS &amp; Lighting Items'!$A$5:$G$468,4,FALSE)),IF(ISTEXT($B70),(VLOOKUP($B70,'Signal, ITMS &amp; Lighting Items'!$A$5:$G$468,4,FALSE))," "))</f>
        <v xml:space="preserve"> </v>
      </c>
      <c r="F70" s="575" t="str">
        <f>IF(ISNUMBER($B70),(VLOOKUP($B70,'Signal, ITMS &amp; Lighting Items'!$A$5:$G$468,3,FALSE)),IF(ISTEXT($B70),(VLOOKUP($B70,'Signal, ITMS &amp; Lighting Items'!$A$5:$G$468,3,FALSE))," "))</f>
        <v xml:space="preserve"> </v>
      </c>
      <c r="G70" s="590" t="str">
        <f>IF(ISNUMBER($B70),(VLOOKUP($B70,'Signal, ITMS &amp; Lighting Items'!$A$5:$G$468,5,FALSE)),IF(ISTEXT($B70),(VLOOKUP($B70,'Signal, ITMS &amp; Lighting Items'!$A$5:$G$468,5,FALSE))," "))</f>
        <v xml:space="preserve"> </v>
      </c>
      <c r="H70" s="590" t="str">
        <f>IF(ISNUMBER($B70),(VLOOKUP($B70,'Signal, ITMS &amp; Lighting Items'!$A$5:$G$468,6,FALSE)),IF(ISTEXT($B70),(VLOOKUP($B70,'Signal, ITMS &amp; Lighting Items'!$A$5:$G$468,6,FALSE))," "))</f>
        <v xml:space="preserve"> </v>
      </c>
      <c r="I70" s="590" t="str">
        <f>IF(ISNUMBER($B70),(VLOOKUP($B70,'Signal, ITMS &amp; Lighting Items'!$A$5:$G$468,7,FALSE)),IF(ISTEXT($B70),(VLOOKUP($B70,'Signal, ITMS &amp; Lighting Items'!$A$5:$G$468,7,FALSE))," "))</f>
        <v xml:space="preserve"> </v>
      </c>
      <c r="J70" s="591" t="str">
        <f t="shared" si="5"/>
        <v/>
      </c>
      <c r="K70" s="591" t="str">
        <f t="shared" si="6"/>
        <v/>
      </c>
      <c r="L70" s="591" t="str">
        <f t="shared" si="4"/>
        <v/>
      </c>
    </row>
    <row r="71" spans="1:17" ht="12.75" customHeight="1">
      <c r="A71" s="577">
        <v>12</v>
      </c>
      <c r="B71" s="572"/>
      <c r="C71" s="588" t="str">
        <f>IF(ISNUMBER($B71),(VLOOKUP($B71,'Signal, ITMS &amp; Lighting Items'!$A$5:$G$468,2,FALSE)),IF(ISTEXT($B71),(VLOOKUP($B71,'Signal, ITMS &amp; Lighting Items'!$A$5:$G$468,2,FALSE))," "))</f>
        <v xml:space="preserve"> </v>
      </c>
      <c r="D71" s="576"/>
      <c r="E71" s="589" t="str">
        <f>IF(ISNUMBER($B71),(VLOOKUP($B71,'Signal, ITMS &amp; Lighting Items'!$A$5:$G$468,4,FALSE)),IF(ISTEXT($B71),(VLOOKUP($B71,'Signal, ITMS &amp; Lighting Items'!$A$5:$G$468,4,FALSE))," "))</f>
        <v xml:space="preserve"> </v>
      </c>
      <c r="F71" s="575" t="str">
        <f>IF(ISNUMBER($B71),(VLOOKUP($B71,'Signal, ITMS &amp; Lighting Items'!$A$5:$G$468,3,FALSE)),IF(ISTEXT($B71),(VLOOKUP($B71,'Signal, ITMS &amp; Lighting Items'!$A$5:$G$468,3,FALSE))," "))</f>
        <v xml:space="preserve"> </v>
      </c>
      <c r="G71" s="590" t="str">
        <f>IF(ISNUMBER($B71),(VLOOKUP($B71,'Signal, ITMS &amp; Lighting Items'!$A$5:$G$468,5,FALSE)),IF(ISTEXT($B71),(VLOOKUP($B71,'Signal, ITMS &amp; Lighting Items'!$A$5:$G$468,5,FALSE))," "))</f>
        <v xml:space="preserve"> </v>
      </c>
      <c r="H71" s="590" t="str">
        <f>IF(ISNUMBER($B71),(VLOOKUP($B71,'Signal, ITMS &amp; Lighting Items'!$A$5:$G$468,6,FALSE)),IF(ISTEXT($B71),(VLOOKUP($B71,'Signal, ITMS &amp; Lighting Items'!$A$5:$G$468,6,FALSE))," "))</f>
        <v xml:space="preserve"> </v>
      </c>
      <c r="I71" s="590" t="str">
        <f>IF(ISNUMBER($B71),(VLOOKUP($B71,'Signal, ITMS &amp; Lighting Items'!$A$5:$G$468,7,FALSE)),IF(ISTEXT($B71),(VLOOKUP($B71,'Signal, ITMS &amp; Lighting Items'!$A$5:$G$468,7,FALSE))," "))</f>
        <v xml:space="preserve"> </v>
      </c>
      <c r="J71" s="591" t="str">
        <f t="shared" si="5"/>
        <v/>
      </c>
      <c r="K71" s="591" t="str">
        <f t="shared" si="6"/>
        <v/>
      </c>
      <c r="L71" s="591" t="str">
        <f t="shared" si="4"/>
        <v/>
      </c>
    </row>
    <row r="72" spans="1:17" ht="12.75" customHeight="1">
      <c r="A72" s="577">
        <v>13</v>
      </c>
      <c r="B72" s="572"/>
      <c r="C72" s="588" t="str">
        <f>IF(ISNUMBER($B72),(VLOOKUP($B72,'Signal, ITMS &amp; Lighting Items'!$A$5:$G$468,2,FALSE)),IF(ISTEXT($B72),(VLOOKUP($B72,'Signal, ITMS &amp; Lighting Items'!$A$5:$G$468,2,FALSE))," "))</f>
        <v xml:space="preserve"> </v>
      </c>
      <c r="D72" s="576"/>
      <c r="E72" s="589" t="str">
        <f>IF(ISNUMBER($B72),(VLOOKUP($B72,'Signal, ITMS &amp; Lighting Items'!$A$5:$G$468,4,FALSE)),IF(ISTEXT($B72),(VLOOKUP($B72,'Signal, ITMS &amp; Lighting Items'!$A$5:$G$468,4,FALSE))," "))</f>
        <v xml:space="preserve"> </v>
      </c>
      <c r="F72" s="575" t="str">
        <f>IF(ISNUMBER($B72),(VLOOKUP($B72,'Signal, ITMS &amp; Lighting Items'!$A$5:$G$468,3,FALSE)),IF(ISTEXT($B72),(VLOOKUP($B72,'Signal, ITMS &amp; Lighting Items'!$A$5:$G$468,3,FALSE))," "))</f>
        <v xml:space="preserve"> </v>
      </c>
      <c r="G72" s="590" t="str">
        <f>IF(ISNUMBER($B72),(VLOOKUP($B72,'Signal, ITMS &amp; Lighting Items'!$A$5:$G$468,5,FALSE)),IF(ISTEXT($B72),(VLOOKUP($B72,'Signal, ITMS &amp; Lighting Items'!$A$5:$G$468,5,FALSE))," "))</f>
        <v xml:space="preserve"> </v>
      </c>
      <c r="H72" s="590" t="str">
        <f>IF(ISNUMBER($B72),(VLOOKUP($B72,'Signal, ITMS &amp; Lighting Items'!$A$5:$G$468,6,FALSE)),IF(ISTEXT($B72),(VLOOKUP($B72,'Signal, ITMS &amp; Lighting Items'!$A$5:$G$468,6,FALSE))," "))</f>
        <v xml:space="preserve"> </v>
      </c>
      <c r="I72" s="590" t="str">
        <f>IF(ISNUMBER($B72),(VLOOKUP($B72,'Signal, ITMS &amp; Lighting Items'!$A$5:$G$468,7,FALSE)),IF(ISTEXT($B72),(VLOOKUP($B72,'Signal, ITMS &amp; Lighting Items'!$A$5:$G$468,7,FALSE))," "))</f>
        <v xml:space="preserve"> </v>
      </c>
      <c r="J72" s="591" t="str">
        <f t="shared" si="5"/>
        <v/>
      </c>
      <c r="K72" s="591" t="str">
        <f t="shared" si="6"/>
        <v/>
      </c>
      <c r="L72" s="591" t="str">
        <f t="shared" si="4"/>
        <v/>
      </c>
    </row>
    <row r="73" spans="1:17" ht="12.75" customHeight="1">
      <c r="A73" s="577">
        <v>14</v>
      </c>
      <c r="B73" s="572"/>
      <c r="C73" s="588" t="str">
        <f>IF(ISNUMBER($B73),(VLOOKUP($B73,'Signal, ITMS &amp; Lighting Items'!$A$5:$G$468,2,FALSE)),IF(ISTEXT($B73),(VLOOKUP($B73,'Signal, ITMS &amp; Lighting Items'!$A$5:$G$468,2,FALSE))," "))</f>
        <v xml:space="preserve"> </v>
      </c>
      <c r="D73" s="576"/>
      <c r="E73" s="589" t="str">
        <f>IF(ISNUMBER($B73),(VLOOKUP($B73,'Signal, ITMS &amp; Lighting Items'!$A$5:$G$468,4,FALSE)),IF(ISTEXT($B73),(VLOOKUP($B73,'Signal, ITMS &amp; Lighting Items'!$A$5:$G$468,4,FALSE))," "))</f>
        <v xml:space="preserve"> </v>
      </c>
      <c r="F73" s="575" t="str">
        <f>IF(ISNUMBER($B73),(VLOOKUP($B73,'Signal, ITMS &amp; Lighting Items'!$A$5:$G$468,3,FALSE)),IF(ISTEXT($B73),(VLOOKUP($B73,'Signal, ITMS &amp; Lighting Items'!$A$5:$G$468,3,FALSE))," "))</f>
        <v xml:space="preserve"> </v>
      </c>
      <c r="G73" s="590" t="str">
        <f>IF(ISNUMBER($B73),(VLOOKUP($B73,'Signal, ITMS &amp; Lighting Items'!$A$5:$G$468,5,FALSE)),IF(ISTEXT($B73),(VLOOKUP($B73,'Signal, ITMS &amp; Lighting Items'!$A$5:$G$468,5,FALSE))," "))</f>
        <v xml:space="preserve"> </v>
      </c>
      <c r="H73" s="590" t="str">
        <f>IF(ISNUMBER($B73),(VLOOKUP($B73,'Signal, ITMS &amp; Lighting Items'!$A$5:$G$468,6,FALSE)),IF(ISTEXT($B73),(VLOOKUP($B73,'Signal, ITMS &amp; Lighting Items'!$A$5:$G$468,6,FALSE))," "))</f>
        <v xml:space="preserve"> </v>
      </c>
      <c r="I73" s="590" t="str">
        <f>IF(ISNUMBER($B73),(VLOOKUP($B73,'Signal, ITMS &amp; Lighting Items'!$A$5:$G$468,7,FALSE)),IF(ISTEXT($B73),(VLOOKUP($B73,'Signal, ITMS &amp; Lighting Items'!$A$5:$G$468,7,FALSE))," "))</f>
        <v xml:space="preserve"> </v>
      </c>
      <c r="J73" s="591" t="str">
        <f t="shared" si="5"/>
        <v/>
      </c>
      <c r="K73" s="591" t="str">
        <f t="shared" si="6"/>
        <v/>
      </c>
      <c r="L73" s="591" t="str">
        <f t="shared" si="4"/>
        <v/>
      </c>
    </row>
    <row r="74" spans="1:17" ht="12.75" customHeight="1">
      <c r="A74" s="577">
        <v>15</v>
      </c>
      <c r="B74" s="572"/>
      <c r="C74" s="588" t="str">
        <f>IF(ISNUMBER($B74),(VLOOKUP($B74,'Signal, ITMS &amp; Lighting Items'!$A$5:$G$468,2,FALSE)),IF(ISTEXT($B74),(VLOOKUP($B74,'Signal, ITMS &amp; Lighting Items'!$A$5:$G$468,2,FALSE))," "))</f>
        <v xml:space="preserve"> </v>
      </c>
      <c r="D74" s="576"/>
      <c r="E74" s="589" t="str">
        <f>IF(ISNUMBER($B74),(VLOOKUP($B74,'Signal, ITMS &amp; Lighting Items'!$A$5:$G$468,4,FALSE)),IF(ISTEXT($B74),(VLOOKUP($B74,'Signal, ITMS &amp; Lighting Items'!$A$5:$G$468,4,FALSE))," "))</f>
        <v xml:space="preserve"> </v>
      </c>
      <c r="F74" s="575" t="str">
        <f>IF(ISNUMBER($B74),(VLOOKUP($B74,'Signal, ITMS &amp; Lighting Items'!$A$5:$G$468,3,FALSE)),IF(ISTEXT($B74),(VLOOKUP($B74,'Signal, ITMS &amp; Lighting Items'!$A$5:$G$468,3,FALSE))," "))</f>
        <v xml:space="preserve"> </v>
      </c>
      <c r="G74" s="590" t="str">
        <f>IF(ISNUMBER($B74),(VLOOKUP($B74,'Signal, ITMS &amp; Lighting Items'!$A$5:$G$468,5,FALSE)),IF(ISTEXT($B74),(VLOOKUP($B74,'Signal, ITMS &amp; Lighting Items'!$A$5:$G$468,5,FALSE))," "))</f>
        <v xml:space="preserve"> </v>
      </c>
      <c r="H74" s="590" t="str">
        <f>IF(ISNUMBER($B74),(VLOOKUP($B74,'Signal, ITMS &amp; Lighting Items'!$A$5:$G$468,6,FALSE)),IF(ISTEXT($B74),(VLOOKUP($B74,'Signal, ITMS &amp; Lighting Items'!$A$5:$G$468,6,FALSE))," "))</f>
        <v xml:space="preserve"> </v>
      </c>
      <c r="I74" s="590" t="str">
        <f>IF(ISNUMBER($B74),(VLOOKUP($B74,'Signal, ITMS &amp; Lighting Items'!$A$5:$G$468,7,FALSE)),IF(ISTEXT($B74),(VLOOKUP($B74,'Signal, ITMS &amp; Lighting Items'!$A$5:$G$468,7,FALSE))," "))</f>
        <v xml:space="preserve"> </v>
      </c>
      <c r="J74" s="591" t="str">
        <f t="shared" si="5"/>
        <v/>
      </c>
      <c r="K74" s="591" t="str">
        <f t="shared" si="6"/>
        <v/>
      </c>
      <c r="L74" s="591" t="str">
        <f t="shared" si="4"/>
        <v/>
      </c>
    </row>
    <row r="75" spans="1:17" ht="12.75" customHeight="1">
      <c r="A75" s="577">
        <v>16</v>
      </c>
      <c r="B75" s="572"/>
      <c r="C75" s="588" t="str">
        <f>IF(ISNUMBER($B75),(VLOOKUP($B75,'Signal, ITMS &amp; Lighting Items'!$A$5:$G$468,2,FALSE)),IF(ISTEXT($B75),(VLOOKUP($B75,'Signal, ITMS &amp; Lighting Items'!$A$5:$G$468,2,FALSE))," "))</f>
        <v xml:space="preserve"> </v>
      </c>
      <c r="D75" s="576"/>
      <c r="E75" s="589" t="str">
        <f>IF(ISNUMBER($B75),(VLOOKUP($B75,'Signal, ITMS &amp; Lighting Items'!$A$5:$G$468,4,FALSE)),IF(ISTEXT($B75),(VLOOKUP($B75,'Signal, ITMS &amp; Lighting Items'!$A$5:$G$468,4,FALSE))," "))</f>
        <v xml:space="preserve"> </v>
      </c>
      <c r="F75" s="575" t="str">
        <f>IF(ISNUMBER($B75),(VLOOKUP($B75,'Signal, ITMS &amp; Lighting Items'!$A$5:$G$468,3,FALSE)),IF(ISTEXT($B75),(VLOOKUP($B75,'Signal, ITMS &amp; Lighting Items'!$A$5:$G$468,3,FALSE))," "))</f>
        <v xml:space="preserve"> </v>
      </c>
      <c r="G75" s="590" t="str">
        <f>IF(ISNUMBER($B75),(VLOOKUP($B75,'Signal, ITMS &amp; Lighting Items'!$A$5:$G$468,5,FALSE)),IF(ISTEXT($B75),(VLOOKUP($B75,'Signal, ITMS &amp; Lighting Items'!$A$5:$G$468,5,FALSE))," "))</f>
        <v xml:space="preserve"> </v>
      </c>
      <c r="H75" s="590" t="str">
        <f>IF(ISNUMBER($B75),(VLOOKUP($B75,'Signal, ITMS &amp; Lighting Items'!$A$5:$G$468,6,FALSE)),IF(ISTEXT($B75),(VLOOKUP($B75,'Signal, ITMS &amp; Lighting Items'!$A$5:$G$468,6,FALSE))," "))</f>
        <v xml:space="preserve"> </v>
      </c>
      <c r="I75" s="590" t="str">
        <f>IF(ISNUMBER($B75),(VLOOKUP($B75,'Signal, ITMS &amp; Lighting Items'!$A$5:$G$468,7,FALSE)),IF(ISTEXT($B75),(VLOOKUP($B75,'Signal, ITMS &amp; Lighting Items'!$A$5:$G$468,7,FALSE))," "))</f>
        <v xml:space="preserve"> </v>
      </c>
      <c r="J75" s="591" t="str">
        <f t="shared" si="5"/>
        <v/>
      </c>
      <c r="K75" s="591" t="str">
        <f t="shared" si="6"/>
        <v/>
      </c>
      <c r="L75" s="591" t="str">
        <f t="shared" si="4"/>
        <v/>
      </c>
    </row>
    <row r="76" spans="1:17" ht="12.75" customHeight="1">
      <c r="A76" s="577">
        <v>17</v>
      </c>
      <c r="B76" s="572"/>
      <c r="C76" s="588" t="str">
        <f>IF(ISNUMBER($B76),(VLOOKUP($B76,'Signal, ITMS &amp; Lighting Items'!$A$5:$G$468,2,FALSE)),IF(ISTEXT($B76),(VLOOKUP($B76,'Signal, ITMS &amp; Lighting Items'!$A$5:$G$468,2,FALSE))," "))</f>
        <v xml:space="preserve"> </v>
      </c>
      <c r="D76" s="576"/>
      <c r="E76" s="589" t="str">
        <f>IF(ISNUMBER($B76),(VLOOKUP($B76,'Signal, ITMS &amp; Lighting Items'!$A$5:$G$468,4,FALSE)),IF(ISTEXT($B76),(VLOOKUP($B76,'Signal, ITMS &amp; Lighting Items'!$A$5:$G$468,4,FALSE))," "))</f>
        <v xml:space="preserve"> </v>
      </c>
      <c r="F76" s="575" t="str">
        <f>IF(ISNUMBER($B76),(VLOOKUP($B76,'Signal, ITMS &amp; Lighting Items'!$A$5:$G$468,3,FALSE)),IF(ISTEXT($B76),(VLOOKUP($B76,'Signal, ITMS &amp; Lighting Items'!$A$5:$G$468,3,FALSE))," "))</f>
        <v xml:space="preserve"> </v>
      </c>
      <c r="G76" s="590" t="str">
        <f>IF(ISNUMBER($B76),(VLOOKUP($B76,'Signal, ITMS &amp; Lighting Items'!$A$5:$G$468,5,FALSE)),IF(ISTEXT($B76),(VLOOKUP($B76,'Signal, ITMS &amp; Lighting Items'!$A$5:$G$468,5,FALSE))," "))</f>
        <v xml:space="preserve"> </v>
      </c>
      <c r="H76" s="590" t="str">
        <f>IF(ISNUMBER($B76),(VLOOKUP($B76,'Signal, ITMS &amp; Lighting Items'!$A$5:$G$468,6,FALSE)),IF(ISTEXT($B76),(VLOOKUP($B76,'Signal, ITMS &amp; Lighting Items'!$A$5:$G$468,6,FALSE))," "))</f>
        <v xml:space="preserve"> </v>
      </c>
      <c r="I76" s="590" t="str">
        <f>IF(ISNUMBER($B76),(VLOOKUP($B76,'Signal, ITMS &amp; Lighting Items'!$A$5:$G$468,7,FALSE)),IF(ISTEXT($B76),(VLOOKUP($B76,'Signal, ITMS &amp; Lighting Items'!$A$5:$G$468,7,FALSE))," "))</f>
        <v xml:space="preserve"> </v>
      </c>
      <c r="J76" s="591" t="str">
        <f t="shared" si="5"/>
        <v/>
      </c>
      <c r="K76" s="591" t="str">
        <f t="shared" si="6"/>
        <v/>
      </c>
      <c r="L76" s="591" t="str">
        <f t="shared" si="4"/>
        <v/>
      </c>
    </row>
    <row r="77" spans="1:17" ht="12.75" customHeight="1">
      <c r="A77" s="577">
        <v>18</v>
      </c>
      <c r="B77" s="572"/>
      <c r="C77" s="588" t="str">
        <f>IF(ISNUMBER($B77),(VLOOKUP($B77,'Signal, ITMS &amp; Lighting Items'!$A$5:$G$468,2,FALSE)),IF(ISTEXT($B77),(VLOOKUP($B77,'Signal, ITMS &amp; Lighting Items'!$A$5:$G$468,2,FALSE))," "))</f>
        <v xml:space="preserve"> </v>
      </c>
      <c r="D77" s="576"/>
      <c r="E77" s="589" t="str">
        <f>IF(ISNUMBER($B77),(VLOOKUP($B77,'Signal, ITMS &amp; Lighting Items'!$A$5:$G$468,4,FALSE)),IF(ISTEXT($B77),(VLOOKUP($B77,'Signal, ITMS &amp; Lighting Items'!$A$5:$G$468,4,FALSE))," "))</f>
        <v xml:space="preserve"> </v>
      </c>
      <c r="F77" s="575" t="str">
        <f>IF(ISNUMBER($B77),(VLOOKUP($B77,'Signal, ITMS &amp; Lighting Items'!$A$5:$G$468,3,FALSE)),IF(ISTEXT($B77),(VLOOKUP($B77,'Signal, ITMS &amp; Lighting Items'!$A$5:$G$468,3,FALSE))," "))</f>
        <v xml:space="preserve"> </v>
      </c>
      <c r="G77" s="590" t="str">
        <f>IF(ISNUMBER($B77),(VLOOKUP($B77,'Signal, ITMS &amp; Lighting Items'!$A$5:$G$468,5,FALSE)),IF(ISTEXT($B77),(VLOOKUP($B77,'Signal, ITMS &amp; Lighting Items'!$A$5:$G$468,5,FALSE))," "))</f>
        <v xml:space="preserve"> </v>
      </c>
      <c r="H77" s="590" t="str">
        <f>IF(ISNUMBER($B77),(VLOOKUP($B77,'Signal, ITMS &amp; Lighting Items'!$A$5:$G$468,6,FALSE)),IF(ISTEXT($B77),(VLOOKUP($B77,'Signal, ITMS &amp; Lighting Items'!$A$5:$G$468,6,FALSE))," "))</f>
        <v xml:space="preserve"> </v>
      </c>
      <c r="I77" s="590" t="str">
        <f>IF(ISNUMBER($B77),(VLOOKUP($B77,'Signal, ITMS &amp; Lighting Items'!$A$5:$G$468,7,FALSE)),IF(ISTEXT($B77),(VLOOKUP($B77,'Signal, ITMS &amp; Lighting Items'!$A$5:$G$468,7,FALSE))," "))</f>
        <v xml:space="preserve"> </v>
      </c>
      <c r="J77" s="591" t="str">
        <f t="shared" si="5"/>
        <v/>
      </c>
      <c r="K77" s="591" t="str">
        <f t="shared" si="6"/>
        <v/>
      </c>
      <c r="L77" s="591" t="str">
        <f t="shared" si="4"/>
        <v/>
      </c>
    </row>
    <row r="78" spans="1:17" ht="12.75" customHeight="1">
      <c r="A78" s="577">
        <v>19</v>
      </c>
      <c r="B78" s="572"/>
      <c r="C78" s="588" t="str">
        <f>IF(ISNUMBER($B78),(VLOOKUP($B78,'Signal, ITMS &amp; Lighting Items'!$A$5:$G$468,2,FALSE)),IF(ISTEXT($B78),(VLOOKUP($B78,'Signal, ITMS &amp; Lighting Items'!$A$5:$G$468,2,FALSE))," "))</f>
        <v xml:space="preserve"> </v>
      </c>
      <c r="D78" s="576"/>
      <c r="E78" s="589" t="str">
        <f>IF(ISNUMBER($B78),(VLOOKUP($B78,'Signal, ITMS &amp; Lighting Items'!$A$5:$G$468,4,FALSE)),IF(ISTEXT($B78),(VLOOKUP($B78,'Signal, ITMS &amp; Lighting Items'!$A$5:$G$468,4,FALSE))," "))</f>
        <v xml:space="preserve"> </v>
      </c>
      <c r="F78" s="575" t="str">
        <f>IF(ISNUMBER($B78),(VLOOKUP($B78,'Signal, ITMS &amp; Lighting Items'!$A$5:$G$468,3,FALSE)),IF(ISTEXT($B78),(VLOOKUP($B78,'Signal, ITMS &amp; Lighting Items'!$A$5:$G$468,3,FALSE))," "))</f>
        <v xml:space="preserve"> </v>
      </c>
      <c r="G78" s="590" t="str">
        <f>IF(ISNUMBER($B78),(VLOOKUP($B78,'Signal, ITMS &amp; Lighting Items'!$A$5:$G$468,5,FALSE)),IF(ISTEXT($B78),(VLOOKUP($B78,'Signal, ITMS &amp; Lighting Items'!$A$5:$G$468,5,FALSE))," "))</f>
        <v xml:space="preserve"> </v>
      </c>
      <c r="H78" s="590" t="str">
        <f>IF(ISNUMBER($B78),(VLOOKUP($B78,'Signal, ITMS &amp; Lighting Items'!$A$5:$G$468,6,FALSE)),IF(ISTEXT($B78),(VLOOKUP($B78,'Signal, ITMS &amp; Lighting Items'!$A$5:$G$468,6,FALSE))," "))</f>
        <v xml:space="preserve"> </v>
      </c>
      <c r="I78" s="590" t="str">
        <f>IF(ISNUMBER($B78),(VLOOKUP($B78,'Signal, ITMS &amp; Lighting Items'!$A$5:$G$468,7,FALSE)),IF(ISTEXT($B78),(VLOOKUP($B78,'Signal, ITMS &amp; Lighting Items'!$A$5:$G$468,7,FALSE))," "))</f>
        <v xml:space="preserve"> </v>
      </c>
      <c r="J78" s="591" t="str">
        <f t="shared" si="5"/>
        <v/>
      </c>
      <c r="K78" s="591" t="str">
        <f t="shared" si="6"/>
        <v/>
      </c>
      <c r="L78" s="591" t="str">
        <f t="shared" si="4"/>
        <v/>
      </c>
    </row>
    <row r="79" spans="1:17" ht="12.75" customHeight="1">
      <c r="A79" s="577">
        <v>20</v>
      </c>
      <c r="B79" s="572"/>
      <c r="C79" s="588" t="str">
        <f>IF(ISNUMBER($B79),(VLOOKUP($B79,'Signal, ITMS &amp; Lighting Items'!$A$5:$G$468,2,FALSE)),IF(ISTEXT($B79),(VLOOKUP($B79,'Signal, ITMS &amp; Lighting Items'!$A$5:$G$468,2,FALSE))," "))</f>
        <v xml:space="preserve"> </v>
      </c>
      <c r="D79" s="576"/>
      <c r="E79" s="589" t="str">
        <f>IF(ISNUMBER($B79),(VLOOKUP($B79,'Signal, ITMS &amp; Lighting Items'!$A$5:$G$468,4,FALSE)),IF(ISTEXT($B79),(VLOOKUP($B79,'Signal, ITMS &amp; Lighting Items'!$A$5:$G$468,4,FALSE))," "))</f>
        <v xml:space="preserve"> </v>
      </c>
      <c r="F79" s="575" t="str">
        <f>IF(ISNUMBER($B79),(VLOOKUP($B79,'Signal, ITMS &amp; Lighting Items'!$A$5:$G$468,3,FALSE)),IF(ISTEXT($B79),(VLOOKUP($B79,'Signal, ITMS &amp; Lighting Items'!$A$5:$G$468,3,FALSE))," "))</f>
        <v xml:space="preserve"> </v>
      </c>
      <c r="G79" s="590" t="str">
        <f>IF(ISNUMBER($B79),(VLOOKUP($B79,'Signal, ITMS &amp; Lighting Items'!$A$5:$G$468,5,FALSE)),IF(ISTEXT($B79),(VLOOKUP($B79,'Signal, ITMS &amp; Lighting Items'!$A$5:$G$468,5,FALSE))," "))</f>
        <v xml:space="preserve"> </v>
      </c>
      <c r="H79" s="590" t="str">
        <f>IF(ISNUMBER($B79),(VLOOKUP($B79,'Signal, ITMS &amp; Lighting Items'!$A$5:$G$468,6,FALSE)),IF(ISTEXT($B79),(VLOOKUP($B79,'Signal, ITMS &amp; Lighting Items'!$A$5:$G$468,6,FALSE))," "))</f>
        <v xml:space="preserve"> </v>
      </c>
      <c r="I79" s="590" t="str">
        <f>IF(ISNUMBER($B79),(VLOOKUP($B79,'Signal, ITMS &amp; Lighting Items'!$A$5:$G$468,7,FALSE)),IF(ISTEXT($B79),(VLOOKUP($B79,'Signal, ITMS &amp; Lighting Items'!$A$5:$G$468,7,FALSE))," "))</f>
        <v xml:space="preserve"> </v>
      </c>
      <c r="J79" s="591" t="str">
        <f t="shared" si="5"/>
        <v/>
      </c>
      <c r="K79" s="591" t="str">
        <f t="shared" si="6"/>
        <v/>
      </c>
      <c r="L79" s="591" t="str">
        <f t="shared" si="4"/>
        <v/>
      </c>
    </row>
    <row r="80" spans="1:17" ht="12.75" customHeight="1">
      <c r="A80" s="577">
        <v>21</v>
      </c>
      <c r="B80" s="572"/>
      <c r="C80" s="588" t="str">
        <f>IF(ISNUMBER($B80),(VLOOKUP($B80,'Signal, ITMS &amp; Lighting Items'!$A$5:$G$468,2,FALSE)),IF(ISTEXT($B80),(VLOOKUP($B80,'Signal, ITMS &amp; Lighting Items'!$A$5:$G$468,2,FALSE))," "))</f>
        <v xml:space="preserve"> </v>
      </c>
      <c r="D80" s="576"/>
      <c r="E80" s="589" t="str">
        <f>IF(ISNUMBER($B80),(VLOOKUP($B80,'Signal, ITMS &amp; Lighting Items'!$A$5:$G$468,4,FALSE)),IF(ISTEXT($B80),(VLOOKUP($B80,'Signal, ITMS &amp; Lighting Items'!$A$5:$G$468,4,FALSE))," "))</f>
        <v xml:space="preserve"> </v>
      </c>
      <c r="F80" s="575" t="str">
        <f>IF(ISNUMBER($B80),(VLOOKUP($B80,'Signal, ITMS &amp; Lighting Items'!$A$5:$G$468,3,FALSE)),IF(ISTEXT($B80),(VLOOKUP($B80,'Signal, ITMS &amp; Lighting Items'!$A$5:$G$468,3,FALSE))," "))</f>
        <v xml:space="preserve"> </v>
      </c>
      <c r="G80" s="590" t="str">
        <f>IF(ISNUMBER($B80),(VLOOKUP($B80,'Signal, ITMS &amp; Lighting Items'!$A$5:$G$468,5,FALSE)),IF(ISTEXT($B80),(VLOOKUP($B80,'Signal, ITMS &amp; Lighting Items'!$A$5:$G$468,5,FALSE))," "))</f>
        <v xml:space="preserve"> </v>
      </c>
      <c r="H80" s="590" t="str">
        <f>IF(ISNUMBER($B80),(VLOOKUP($B80,'Signal, ITMS &amp; Lighting Items'!$A$5:$G$468,6,FALSE)),IF(ISTEXT($B80),(VLOOKUP($B80,'Signal, ITMS &amp; Lighting Items'!$A$5:$G$468,6,FALSE))," "))</f>
        <v xml:space="preserve"> </v>
      </c>
      <c r="I80" s="590" t="str">
        <f>IF(ISNUMBER($B80),(VLOOKUP($B80,'Signal, ITMS &amp; Lighting Items'!$A$5:$G$468,7,FALSE)),IF(ISTEXT($B80),(VLOOKUP($B80,'Signal, ITMS &amp; Lighting Items'!$A$5:$G$468,7,FALSE))," "))</f>
        <v xml:space="preserve"> </v>
      </c>
      <c r="J80" s="591" t="str">
        <f t="shared" si="5"/>
        <v/>
      </c>
      <c r="K80" s="591" t="str">
        <f t="shared" si="6"/>
        <v/>
      </c>
      <c r="L80" s="591" t="str">
        <f t="shared" si="4"/>
        <v/>
      </c>
    </row>
    <row r="81" spans="1:12" ht="12.75" customHeight="1">
      <c r="A81" s="577">
        <v>22</v>
      </c>
      <c r="B81" s="572"/>
      <c r="C81" s="588" t="str">
        <f>IF(ISNUMBER($B81),(VLOOKUP($B81,'Signal, ITMS &amp; Lighting Items'!$A$5:$G$468,2,FALSE)),IF(ISTEXT($B81),(VLOOKUP($B81,'Signal, ITMS &amp; Lighting Items'!$A$5:$G$468,2,FALSE))," "))</f>
        <v xml:space="preserve"> </v>
      </c>
      <c r="D81" s="576"/>
      <c r="E81" s="589" t="str">
        <f>IF(ISNUMBER($B81),(VLOOKUP($B81,'Signal, ITMS &amp; Lighting Items'!$A$5:$G$468,4,FALSE)),IF(ISTEXT($B81),(VLOOKUP($B81,'Signal, ITMS &amp; Lighting Items'!$A$5:$G$468,4,FALSE))," "))</f>
        <v xml:space="preserve"> </v>
      </c>
      <c r="F81" s="575" t="str">
        <f>IF(ISNUMBER($B81),(VLOOKUP($B81,'Signal, ITMS &amp; Lighting Items'!$A$5:$G$468,3,FALSE)),IF(ISTEXT($B81),(VLOOKUP($B81,'Signal, ITMS &amp; Lighting Items'!$A$5:$G$468,3,FALSE))," "))</f>
        <v xml:space="preserve"> </v>
      </c>
      <c r="G81" s="590" t="str">
        <f>IF(ISNUMBER($B81),(VLOOKUP($B81,'Signal, ITMS &amp; Lighting Items'!$A$5:$G$468,5,FALSE)),IF(ISTEXT($B81),(VLOOKUP($B81,'Signal, ITMS &amp; Lighting Items'!$A$5:$G$468,5,FALSE))," "))</f>
        <v xml:space="preserve"> </v>
      </c>
      <c r="H81" s="590" t="str">
        <f>IF(ISNUMBER($B81),(VLOOKUP($B81,'Signal, ITMS &amp; Lighting Items'!$A$5:$G$468,6,FALSE)),IF(ISTEXT($B81),(VLOOKUP($B81,'Signal, ITMS &amp; Lighting Items'!$A$5:$G$468,6,FALSE))," "))</f>
        <v xml:space="preserve"> </v>
      </c>
      <c r="I81" s="590" t="str">
        <f>IF(ISNUMBER($B81),(VLOOKUP($B81,'Signal, ITMS &amp; Lighting Items'!$A$5:$G$468,7,FALSE)),IF(ISTEXT($B81),(VLOOKUP($B81,'Signal, ITMS &amp; Lighting Items'!$A$5:$G$468,7,FALSE))," "))</f>
        <v xml:space="preserve"> </v>
      </c>
      <c r="J81" s="591" t="str">
        <f t="shared" si="5"/>
        <v/>
      </c>
      <c r="K81" s="591" t="str">
        <f t="shared" si="6"/>
        <v/>
      </c>
      <c r="L81" s="591" t="str">
        <f t="shared" si="4"/>
        <v/>
      </c>
    </row>
    <row r="82" spans="1:12" ht="12.75" customHeight="1">
      <c r="A82" s="577">
        <v>23</v>
      </c>
      <c r="B82" s="572"/>
      <c r="C82" s="588" t="str">
        <f>IF(ISNUMBER($B82),(VLOOKUP($B82,'Signal, ITMS &amp; Lighting Items'!$A$5:$G$468,2,FALSE)),IF(ISTEXT($B82),(VLOOKUP($B82,'Signal, ITMS &amp; Lighting Items'!$A$5:$G$468,2,FALSE))," "))</f>
        <v xml:space="preserve"> </v>
      </c>
      <c r="D82" s="576"/>
      <c r="E82" s="589" t="str">
        <f>IF(ISNUMBER($B82),(VLOOKUP($B82,'Signal, ITMS &amp; Lighting Items'!$A$5:$G$468,4,FALSE)),IF(ISTEXT($B82),(VLOOKUP($B82,'Signal, ITMS &amp; Lighting Items'!$A$5:$G$468,4,FALSE))," "))</f>
        <v xml:space="preserve"> </v>
      </c>
      <c r="F82" s="575" t="str">
        <f>IF(ISNUMBER($B82),(VLOOKUP($B82,'Signal, ITMS &amp; Lighting Items'!$A$5:$G$468,3,FALSE)),IF(ISTEXT($B82),(VLOOKUP($B82,'Signal, ITMS &amp; Lighting Items'!$A$5:$G$468,3,FALSE))," "))</f>
        <v xml:space="preserve"> </v>
      </c>
      <c r="G82" s="590" t="str">
        <f>IF(ISNUMBER($B82),(VLOOKUP($B82,'Signal, ITMS &amp; Lighting Items'!$A$5:$G$468,5,FALSE)),IF(ISTEXT($B82),(VLOOKUP($B82,'Signal, ITMS &amp; Lighting Items'!$A$5:$G$468,5,FALSE))," "))</f>
        <v xml:space="preserve"> </v>
      </c>
      <c r="H82" s="590" t="str">
        <f>IF(ISNUMBER($B82),(VLOOKUP($B82,'Signal, ITMS &amp; Lighting Items'!$A$5:$G$468,6,FALSE)),IF(ISTEXT($B82),(VLOOKUP($B82,'Signal, ITMS &amp; Lighting Items'!$A$5:$G$468,6,FALSE))," "))</f>
        <v xml:space="preserve"> </v>
      </c>
      <c r="I82" s="590" t="str">
        <f>IF(ISNUMBER($B82),(VLOOKUP($B82,'Signal, ITMS &amp; Lighting Items'!$A$5:$G$468,7,FALSE)),IF(ISTEXT($B82),(VLOOKUP($B82,'Signal, ITMS &amp; Lighting Items'!$A$5:$G$468,7,FALSE))," "))</f>
        <v xml:space="preserve"> </v>
      </c>
      <c r="J82" s="591" t="str">
        <f t="shared" si="5"/>
        <v/>
      </c>
      <c r="K82" s="591" t="str">
        <f t="shared" si="6"/>
        <v/>
      </c>
      <c r="L82" s="591" t="str">
        <f t="shared" si="4"/>
        <v/>
      </c>
    </row>
    <row r="83" spans="1:12" ht="12.75" customHeight="1">
      <c r="A83" s="577">
        <v>24</v>
      </c>
      <c r="B83" s="572"/>
      <c r="C83" s="588" t="str">
        <f>IF(ISNUMBER($B83),(VLOOKUP($B83,'Signal, ITMS &amp; Lighting Items'!$A$5:$G$468,2,FALSE)),IF(ISTEXT($B83),(VLOOKUP($B83,'Signal, ITMS &amp; Lighting Items'!$A$5:$G$468,2,FALSE))," "))</f>
        <v xml:space="preserve"> </v>
      </c>
      <c r="D83" s="576"/>
      <c r="E83" s="589" t="str">
        <f>IF(ISNUMBER($B83),(VLOOKUP($B83,'Signal, ITMS &amp; Lighting Items'!$A$5:$G$468,4,FALSE)),IF(ISTEXT($B83),(VLOOKUP($B83,'Signal, ITMS &amp; Lighting Items'!$A$5:$G$468,4,FALSE))," "))</f>
        <v xml:space="preserve"> </v>
      </c>
      <c r="F83" s="575" t="str">
        <f>IF(ISNUMBER($B83),(VLOOKUP($B83,'Signal, ITMS &amp; Lighting Items'!$A$5:$G$468,3,FALSE)),IF(ISTEXT($B83),(VLOOKUP($B83,'Signal, ITMS &amp; Lighting Items'!$A$5:$G$468,3,FALSE))," "))</f>
        <v xml:space="preserve"> </v>
      </c>
      <c r="G83" s="590" t="str">
        <f>IF(ISNUMBER($B83),(VLOOKUP($B83,'Signal, ITMS &amp; Lighting Items'!$A$5:$G$468,5,FALSE)),IF(ISTEXT($B83),(VLOOKUP($B83,'Signal, ITMS &amp; Lighting Items'!$A$5:$G$468,5,FALSE))," "))</f>
        <v xml:space="preserve"> </v>
      </c>
      <c r="H83" s="590" t="str">
        <f>IF(ISNUMBER($B83),(VLOOKUP($B83,'Signal, ITMS &amp; Lighting Items'!$A$5:$G$468,6,FALSE)),IF(ISTEXT($B83),(VLOOKUP($B83,'Signal, ITMS &amp; Lighting Items'!$A$5:$G$468,6,FALSE))," "))</f>
        <v xml:space="preserve"> </v>
      </c>
      <c r="I83" s="590" t="str">
        <f>IF(ISNUMBER($B83),(VLOOKUP($B83,'Signal, ITMS &amp; Lighting Items'!$A$5:$G$468,7,FALSE)),IF(ISTEXT($B83),(VLOOKUP($B83,'Signal, ITMS &amp; Lighting Items'!$A$5:$G$468,7,FALSE))," "))</f>
        <v xml:space="preserve"> </v>
      </c>
      <c r="J83" s="591" t="str">
        <f t="shared" si="5"/>
        <v/>
      </c>
      <c r="K83" s="591" t="str">
        <f t="shared" si="6"/>
        <v/>
      </c>
      <c r="L83" s="591" t="str">
        <f t="shared" si="4"/>
        <v/>
      </c>
    </row>
    <row r="84" spans="1:12" ht="12.75" customHeight="1">
      <c r="A84" s="577">
        <v>25</v>
      </c>
      <c r="B84" s="572"/>
      <c r="C84" s="588" t="str">
        <f>IF(ISNUMBER($B84),(VLOOKUP($B84,'Signal, ITMS &amp; Lighting Items'!$A$5:$G$468,2,FALSE)),IF(ISTEXT($B84),(VLOOKUP($B84,'Signal, ITMS &amp; Lighting Items'!$A$5:$G$468,2,FALSE))," "))</f>
        <v xml:space="preserve"> </v>
      </c>
      <c r="D84" s="576"/>
      <c r="E84" s="589" t="str">
        <f>IF(ISNUMBER($B84),(VLOOKUP($B84,'Signal, ITMS &amp; Lighting Items'!$A$5:$G$468,4,FALSE)),IF(ISTEXT($B84),(VLOOKUP($B84,'Signal, ITMS &amp; Lighting Items'!$A$5:$G$468,4,FALSE))," "))</f>
        <v xml:space="preserve"> </v>
      </c>
      <c r="F84" s="575" t="str">
        <f>IF(ISNUMBER($B84),(VLOOKUP($B84,'Signal, ITMS &amp; Lighting Items'!$A$5:$G$468,3,FALSE)),IF(ISTEXT($B84),(VLOOKUP($B84,'Signal, ITMS &amp; Lighting Items'!$A$5:$G$468,3,FALSE))," "))</f>
        <v xml:space="preserve"> </v>
      </c>
      <c r="G84" s="590" t="str">
        <f>IF(ISNUMBER($B84),(VLOOKUP($B84,'Signal, ITMS &amp; Lighting Items'!$A$5:$G$468,5,FALSE)),IF(ISTEXT($B84),(VLOOKUP($B84,'Signal, ITMS &amp; Lighting Items'!$A$5:$G$468,5,FALSE))," "))</f>
        <v xml:space="preserve"> </v>
      </c>
      <c r="H84" s="590" t="str">
        <f>IF(ISNUMBER($B84),(VLOOKUP($B84,'Signal, ITMS &amp; Lighting Items'!$A$5:$G$468,6,FALSE)),IF(ISTEXT($B84),(VLOOKUP($B84,'Signal, ITMS &amp; Lighting Items'!$A$5:$G$468,6,FALSE))," "))</f>
        <v xml:space="preserve"> </v>
      </c>
      <c r="I84" s="590" t="str">
        <f>IF(ISNUMBER($B84),(VLOOKUP($B84,'Signal, ITMS &amp; Lighting Items'!$A$5:$G$468,7,FALSE)),IF(ISTEXT($B84),(VLOOKUP($B84,'Signal, ITMS &amp; Lighting Items'!$A$5:$G$468,7,FALSE))," "))</f>
        <v xml:space="preserve"> </v>
      </c>
      <c r="J84" s="591" t="str">
        <f t="shared" si="5"/>
        <v/>
      </c>
      <c r="K84" s="591" t="str">
        <f t="shared" si="6"/>
        <v/>
      </c>
      <c r="L84" s="591" t="str">
        <f t="shared" si="4"/>
        <v/>
      </c>
    </row>
    <row r="85" spans="1:12" ht="12.75" customHeight="1">
      <c r="A85" s="577">
        <v>26</v>
      </c>
      <c r="B85" s="572"/>
      <c r="C85" s="588" t="str">
        <f>IF(ISNUMBER($B85),(VLOOKUP($B85,'Signal, ITMS &amp; Lighting Items'!$A$5:$G$468,2,FALSE)),IF(ISTEXT($B85),(VLOOKUP($B85,'Signal, ITMS &amp; Lighting Items'!$A$5:$G$468,2,FALSE))," "))</f>
        <v xml:space="preserve"> </v>
      </c>
      <c r="D85" s="576"/>
      <c r="E85" s="589" t="str">
        <f>IF(ISNUMBER($B85),(VLOOKUP($B85,'Signal, ITMS &amp; Lighting Items'!$A$5:$G$468,4,FALSE)),IF(ISTEXT($B85),(VLOOKUP($B85,'Signal, ITMS &amp; Lighting Items'!$A$5:$G$468,4,FALSE))," "))</f>
        <v xml:space="preserve"> </v>
      </c>
      <c r="F85" s="575" t="str">
        <f>IF(ISNUMBER($B85),(VLOOKUP($B85,'Signal, ITMS &amp; Lighting Items'!$A$5:$G$468,3,FALSE)),IF(ISTEXT($B85),(VLOOKUP($B85,'Signal, ITMS &amp; Lighting Items'!$A$5:$G$468,3,FALSE))," "))</f>
        <v xml:space="preserve"> </v>
      </c>
      <c r="G85" s="590" t="str">
        <f>IF(ISNUMBER($B85),(VLOOKUP($B85,'Signal, ITMS &amp; Lighting Items'!$A$5:$G$468,5,FALSE)),IF(ISTEXT($B85),(VLOOKUP($B85,'Signal, ITMS &amp; Lighting Items'!$A$5:$G$468,5,FALSE))," "))</f>
        <v xml:space="preserve"> </v>
      </c>
      <c r="H85" s="590" t="str">
        <f>IF(ISNUMBER($B85),(VLOOKUP($B85,'Signal, ITMS &amp; Lighting Items'!$A$5:$G$468,6,FALSE)),IF(ISTEXT($B85),(VLOOKUP($B85,'Signal, ITMS &amp; Lighting Items'!$A$5:$G$468,6,FALSE))," "))</f>
        <v xml:space="preserve"> </v>
      </c>
      <c r="I85" s="590" t="str">
        <f>IF(ISNUMBER($B85),(VLOOKUP($B85,'Signal, ITMS &amp; Lighting Items'!$A$5:$G$468,7,FALSE)),IF(ISTEXT($B85),(VLOOKUP($B85,'Signal, ITMS &amp; Lighting Items'!$A$5:$G$468,7,FALSE))," "))</f>
        <v xml:space="preserve"> </v>
      </c>
      <c r="J85" s="591" t="str">
        <f t="shared" si="5"/>
        <v/>
      </c>
      <c r="K85" s="591" t="str">
        <f t="shared" si="6"/>
        <v/>
      </c>
      <c r="L85" s="591" t="str">
        <f t="shared" si="4"/>
        <v/>
      </c>
    </row>
    <row r="86" spans="1:12" ht="12.75" customHeight="1">
      <c r="A86" s="577">
        <v>27</v>
      </c>
      <c r="B86" s="572"/>
      <c r="C86" s="588" t="str">
        <f>IF(ISNUMBER($B86),(VLOOKUP($B86,'Signal, ITMS &amp; Lighting Items'!$A$5:$G$468,2,FALSE)),IF(ISTEXT($B86),(VLOOKUP($B86,'Signal, ITMS &amp; Lighting Items'!$A$5:$G$468,2,FALSE))," "))</f>
        <v xml:space="preserve"> </v>
      </c>
      <c r="D86" s="576"/>
      <c r="E86" s="589" t="str">
        <f>IF(ISNUMBER($B86),(VLOOKUP($B86,'Signal, ITMS &amp; Lighting Items'!$A$5:$G$468,4,FALSE)),IF(ISTEXT($B86),(VLOOKUP($B86,'Signal, ITMS &amp; Lighting Items'!$A$5:$G$468,4,FALSE))," "))</f>
        <v xml:space="preserve"> </v>
      </c>
      <c r="F86" s="575" t="str">
        <f>IF(ISNUMBER($B86),(VLOOKUP($B86,'Signal, ITMS &amp; Lighting Items'!$A$5:$G$468,3,FALSE)),IF(ISTEXT($B86),(VLOOKUP($B86,'Signal, ITMS &amp; Lighting Items'!$A$5:$G$468,3,FALSE))," "))</f>
        <v xml:space="preserve"> </v>
      </c>
      <c r="G86" s="590" t="str">
        <f>IF(ISNUMBER($B86),(VLOOKUP($B86,'Signal, ITMS &amp; Lighting Items'!$A$5:$G$468,5,FALSE)),IF(ISTEXT($B86),(VLOOKUP($B86,'Signal, ITMS &amp; Lighting Items'!$A$5:$G$468,5,FALSE))," "))</f>
        <v xml:space="preserve"> </v>
      </c>
      <c r="H86" s="590" t="str">
        <f>IF(ISNUMBER($B86),(VLOOKUP($B86,'Signal, ITMS &amp; Lighting Items'!$A$5:$G$468,6,FALSE)),IF(ISTEXT($B86),(VLOOKUP($B86,'Signal, ITMS &amp; Lighting Items'!$A$5:$G$468,6,FALSE))," "))</f>
        <v xml:space="preserve"> </v>
      </c>
      <c r="I86" s="590" t="str">
        <f>IF(ISNUMBER($B86),(VLOOKUP($B86,'Signal, ITMS &amp; Lighting Items'!$A$5:$G$468,7,FALSE)),IF(ISTEXT($B86),(VLOOKUP($B86,'Signal, ITMS &amp; Lighting Items'!$A$5:$G$468,7,FALSE))," "))</f>
        <v xml:space="preserve"> </v>
      </c>
      <c r="J86" s="591" t="str">
        <f t="shared" si="5"/>
        <v/>
      </c>
      <c r="K86" s="591" t="str">
        <f t="shared" si="6"/>
        <v/>
      </c>
      <c r="L86" s="591" t="str">
        <f t="shared" si="4"/>
        <v/>
      </c>
    </row>
    <row r="87" spans="1:12" ht="12.75" customHeight="1">
      <c r="A87" s="577">
        <v>28</v>
      </c>
      <c r="B87" s="572"/>
      <c r="C87" s="588" t="str">
        <f>IF(ISNUMBER($B87),(VLOOKUP($B87,'Signal, ITMS &amp; Lighting Items'!$A$5:$G$468,2,FALSE)),IF(ISTEXT($B87),(VLOOKUP($B87,'Signal, ITMS &amp; Lighting Items'!$A$5:$G$468,2,FALSE))," "))</f>
        <v xml:space="preserve"> </v>
      </c>
      <c r="D87" s="576"/>
      <c r="E87" s="589" t="str">
        <f>IF(ISNUMBER($B87),(VLOOKUP($B87,'Signal, ITMS &amp; Lighting Items'!$A$5:$G$468,4,FALSE)),IF(ISTEXT($B87),(VLOOKUP($B87,'Signal, ITMS &amp; Lighting Items'!$A$5:$G$468,4,FALSE))," "))</f>
        <v xml:space="preserve"> </v>
      </c>
      <c r="F87" s="575" t="str">
        <f>IF(ISNUMBER($B87),(VLOOKUP($B87,'Signal, ITMS &amp; Lighting Items'!$A$5:$G$468,3,FALSE)),IF(ISTEXT($B87),(VLOOKUP($B87,'Signal, ITMS &amp; Lighting Items'!$A$5:$G$468,3,FALSE))," "))</f>
        <v xml:space="preserve"> </v>
      </c>
      <c r="G87" s="590" t="str">
        <f>IF(ISNUMBER($B87),(VLOOKUP($B87,'Signal, ITMS &amp; Lighting Items'!$A$5:$G$468,5,FALSE)),IF(ISTEXT($B87),(VLOOKUP($B87,'Signal, ITMS &amp; Lighting Items'!$A$5:$G$468,5,FALSE))," "))</f>
        <v xml:space="preserve"> </v>
      </c>
      <c r="H87" s="590" t="str">
        <f>IF(ISNUMBER($B87),(VLOOKUP($B87,'Signal, ITMS &amp; Lighting Items'!$A$5:$G$468,6,FALSE)),IF(ISTEXT($B87),(VLOOKUP($B87,'Signal, ITMS &amp; Lighting Items'!$A$5:$G$468,6,FALSE))," "))</f>
        <v xml:space="preserve"> </v>
      </c>
      <c r="I87" s="590" t="str">
        <f>IF(ISNUMBER($B87),(VLOOKUP($B87,'Signal, ITMS &amp; Lighting Items'!$A$5:$G$468,7,FALSE)),IF(ISTEXT($B87),(VLOOKUP($B87,'Signal, ITMS &amp; Lighting Items'!$A$5:$G$468,7,FALSE))," "))</f>
        <v xml:space="preserve"> </v>
      </c>
      <c r="J87" s="591" t="str">
        <f t="shared" si="5"/>
        <v/>
      </c>
      <c r="K87" s="591" t="str">
        <f t="shared" si="6"/>
        <v/>
      </c>
      <c r="L87" s="591" t="str">
        <f t="shared" si="4"/>
        <v/>
      </c>
    </row>
    <row r="88" spans="1:12" ht="12.75" customHeight="1">
      <c r="A88" s="577">
        <v>29</v>
      </c>
      <c r="B88" s="572"/>
      <c r="C88" s="588" t="str">
        <f>IF(ISNUMBER($B88),(VLOOKUP($B88,'Signal, ITMS &amp; Lighting Items'!$A$5:$G$468,2,FALSE)),IF(ISTEXT($B88),(VLOOKUP($B88,'Signal, ITMS &amp; Lighting Items'!$A$5:$G$468,2,FALSE))," "))</f>
        <v xml:space="preserve"> </v>
      </c>
      <c r="D88" s="576"/>
      <c r="E88" s="589" t="str">
        <f>IF(ISNUMBER($B88),(VLOOKUP($B88,'Signal, ITMS &amp; Lighting Items'!$A$5:$G$468,4,FALSE)),IF(ISTEXT($B88),(VLOOKUP($B88,'Signal, ITMS &amp; Lighting Items'!$A$5:$G$468,4,FALSE))," "))</f>
        <v xml:space="preserve"> </v>
      </c>
      <c r="F88" s="575" t="str">
        <f>IF(ISNUMBER($B88),(VLOOKUP($B88,'Signal, ITMS &amp; Lighting Items'!$A$5:$G$468,3,FALSE)),IF(ISTEXT($B88),(VLOOKUP($B88,'Signal, ITMS &amp; Lighting Items'!$A$5:$G$468,3,FALSE))," "))</f>
        <v xml:space="preserve"> </v>
      </c>
      <c r="G88" s="590" t="str">
        <f>IF(ISNUMBER($B88),(VLOOKUP($B88,'Signal, ITMS &amp; Lighting Items'!$A$5:$G$468,5,FALSE)),IF(ISTEXT($B88),(VLOOKUP($B88,'Signal, ITMS &amp; Lighting Items'!$A$5:$G$468,5,FALSE))," "))</f>
        <v xml:space="preserve"> </v>
      </c>
      <c r="H88" s="590" t="str">
        <f>IF(ISNUMBER($B88),(VLOOKUP($B88,'Signal, ITMS &amp; Lighting Items'!$A$5:$G$468,6,FALSE)),IF(ISTEXT($B88),(VLOOKUP($B88,'Signal, ITMS &amp; Lighting Items'!$A$5:$G$468,6,FALSE))," "))</f>
        <v xml:space="preserve"> </v>
      </c>
      <c r="I88" s="590" t="str">
        <f>IF(ISNUMBER($B88),(VLOOKUP($B88,'Signal, ITMS &amp; Lighting Items'!$A$5:$G$468,7,FALSE)),IF(ISTEXT($B88),(VLOOKUP($B88,'Signal, ITMS &amp; Lighting Items'!$A$5:$G$468,7,FALSE))," "))</f>
        <v xml:space="preserve"> </v>
      </c>
      <c r="J88" s="591" t="str">
        <f t="shared" si="5"/>
        <v/>
      </c>
      <c r="K88" s="591" t="str">
        <f t="shared" si="6"/>
        <v/>
      </c>
      <c r="L88" s="591" t="str">
        <f t="shared" si="4"/>
        <v/>
      </c>
    </row>
    <row r="89" spans="1:12" ht="12.75" customHeight="1" thickBot="1">
      <c r="A89" s="600">
        <v>30</v>
      </c>
      <c r="B89" s="592"/>
      <c r="C89" s="593" t="str">
        <f>IF(ISNUMBER($B89),(VLOOKUP($B89,'Signal, ITMS &amp; Lighting Items'!$A$5:$G$468,2,FALSE)),IF(ISTEXT($B89),(VLOOKUP($B89,'Signal, ITMS &amp; Lighting Items'!$A$5:$G$468,2,FALSE))," "))</f>
        <v xml:space="preserve"> </v>
      </c>
      <c r="D89" s="594"/>
      <c r="E89" s="595" t="str">
        <f>IF(ISNUMBER($B89),(VLOOKUP($B89,'Signal, ITMS &amp; Lighting Items'!$A$5:$G$468,4,FALSE)),IF(ISTEXT($B89),(VLOOKUP($B89,'Signal, ITMS &amp; Lighting Items'!$A$5:$G$468,4,FALSE))," "))</f>
        <v xml:space="preserve"> </v>
      </c>
      <c r="F89" s="596" t="str">
        <f>IF(ISNUMBER($B89),(VLOOKUP($B89,'Signal, ITMS &amp; Lighting Items'!$A$5:$G$468,3,FALSE)),IF(ISTEXT($B89),(VLOOKUP($B89,'Signal, ITMS &amp; Lighting Items'!$A$5:$G$468,3,FALSE))," "))</f>
        <v xml:space="preserve"> </v>
      </c>
      <c r="G89" s="597" t="str">
        <f>IF(ISNUMBER($B89),(VLOOKUP($B89,'Signal, ITMS &amp; Lighting Items'!$A$5:$G$468,5,FALSE)),IF(ISTEXT($B89),(VLOOKUP($B89,'Signal, ITMS &amp; Lighting Items'!$A$5:$G$468,5,FALSE))," "))</f>
        <v xml:space="preserve"> </v>
      </c>
      <c r="H89" s="597" t="str">
        <f>IF(ISNUMBER($B89),(VLOOKUP($B89,'Signal, ITMS &amp; Lighting Items'!$A$5:$G$468,6,FALSE)),IF(ISTEXT($B89),(VLOOKUP($B89,'Signal, ITMS &amp; Lighting Items'!$A$5:$G$468,6,FALSE))," "))</f>
        <v xml:space="preserve"> </v>
      </c>
      <c r="I89" s="597" t="str">
        <f>IF(ISNUMBER($B89),(VLOOKUP($B89,'Signal, ITMS &amp; Lighting Items'!$A$5:$G$468,7,FALSE)),IF(ISTEXT($B89),(VLOOKUP($B89,'Signal, ITMS &amp; Lighting Items'!$A$5:$G$468,7,FALSE))," "))</f>
        <v xml:space="preserve"> </v>
      </c>
      <c r="J89" s="598" t="str">
        <f t="shared" si="5"/>
        <v/>
      </c>
      <c r="K89" s="598" t="str">
        <f t="shared" si="6"/>
        <v/>
      </c>
      <c r="L89" s="598" t="str">
        <f t="shared" si="4"/>
        <v/>
      </c>
    </row>
    <row r="90" spans="1:12" ht="12.75" customHeight="1" thickTop="1">
      <c r="A90" s="611"/>
      <c r="B90" s="611"/>
      <c r="C90" s="611" t="s">
        <v>576</v>
      </c>
      <c r="D90" s="611"/>
      <c r="E90" s="612"/>
      <c r="F90" s="619" t="s">
        <v>437</v>
      </c>
      <c r="G90" s="204" t="s">
        <v>202</v>
      </c>
      <c r="H90" s="614"/>
      <c r="I90" s="204" t="s">
        <v>202</v>
      </c>
      <c r="J90" s="603">
        <f>SUM(J60:J89)</f>
        <v>0</v>
      </c>
      <c r="K90" s="603">
        <f>SUM(K60:K89)</f>
        <v>0</v>
      </c>
      <c r="L90" s="603">
        <f>SUM(L60:L89)</f>
        <v>0</v>
      </c>
    </row>
    <row r="91" spans="1:12" ht="12.75" customHeight="1">
      <c r="F91" s="60"/>
      <c r="G91" s="191"/>
      <c r="H91" s="191"/>
      <c r="I91" s="198"/>
      <c r="J91" s="194"/>
      <c r="K91" s="194"/>
      <c r="L91" s="194"/>
    </row>
    <row r="92" spans="1:12" ht="12.75" customHeight="1">
      <c r="E92" s="66" t="s">
        <v>570</v>
      </c>
      <c r="F92" s="79" t="str">
        <f>F24</f>
        <v>[Insert Signal Name and Number]</v>
      </c>
      <c r="G92" s="842" t="s">
        <v>574</v>
      </c>
      <c r="H92" s="843"/>
      <c r="I92" s="844"/>
      <c r="J92" s="845" t="s">
        <v>575</v>
      </c>
      <c r="K92" s="846"/>
      <c r="L92" s="847"/>
    </row>
    <row r="93" spans="1:12" ht="12.75" customHeight="1">
      <c r="A93" s="70" t="s">
        <v>571</v>
      </c>
      <c r="B93" s="166" t="s">
        <v>10</v>
      </c>
      <c r="C93" s="70" t="s">
        <v>572</v>
      </c>
      <c r="D93" s="70" t="s">
        <v>573</v>
      </c>
      <c r="E93" s="70" t="s">
        <v>9</v>
      </c>
      <c r="F93" s="69" t="s">
        <v>436</v>
      </c>
      <c r="G93" s="193" t="s">
        <v>352</v>
      </c>
      <c r="H93" s="193" t="s">
        <v>351</v>
      </c>
      <c r="I93" s="193" t="s">
        <v>4692</v>
      </c>
      <c r="J93" s="71" t="s">
        <v>352</v>
      </c>
      <c r="K93" s="71" t="s">
        <v>351</v>
      </c>
      <c r="L93" s="71" t="s">
        <v>4692</v>
      </c>
    </row>
    <row r="94" spans="1:12" ht="12.75" customHeight="1">
      <c r="A94" s="577">
        <v>1</v>
      </c>
      <c r="B94" s="572"/>
      <c r="C94" s="588" t="str">
        <f>IF(ISNUMBER($B94),(VLOOKUP($B94,'Signal, ITMS &amp; Lighting Items'!$A$5:$G$468,2,FALSE)),IF(ISTEXT($B94),(VLOOKUP($B94,'Signal, ITMS &amp; Lighting Items'!$A$5:$G$468,2,FALSE))," "))</f>
        <v xml:space="preserve"> </v>
      </c>
      <c r="D94" s="576"/>
      <c r="E94" s="589" t="str">
        <f>IF(ISNUMBER($B94),(VLOOKUP($B94,'Signal, ITMS &amp; Lighting Items'!$A$5:$G$468,4,FALSE)),IF(ISTEXT($B94),(VLOOKUP($B94,'Signal, ITMS &amp; Lighting Items'!$A$5:$G$468,4,FALSE))," "))</f>
        <v xml:space="preserve"> </v>
      </c>
      <c r="F94" s="575" t="str">
        <f>IF(ISNUMBER($B94),(VLOOKUP($B94,'Signal, ITMS &amp; Lighting Items'!$A$5:$G$468,3,FALSE)),IF(ISTEXT($B94),(VLOOKUP($B94,'Signal, ITMS &amp; Lighting Items'!$A$5:$G$468,3,FALSE))," "))</f>
        <v xml:space="preserve"> </v>
      </c>
      <c r="G94" s="590" t="str">
        <f>IF(ISNUMBER($B94),(VLOOKUP($B94,'Signal, ITMS &amp; Lighting Items'!$A$5:$G$468,5,FALSE)),IF(ISTEXT($B94),(VLOOKUP($B94,'Signal, ITMS &amp; Lighting Items'!$A$5:$G$468,5,FALSE))," "))</f>
        <v xml:space="preserve"> </v>
      </c>
      <c r="H94" s="590" t="str">
        <f>IF(ISNUMBER($B94),(VLOOKUP($B94,'Signal, ITMS &amp; Lighting Items'!$A$5:$G$468,6,FALSE)),IF(ISTEXT($B94),(VLOOKUP($B94,'Signal, ITMS &amp; Lighting Items'!$A$5:$G$468,6,FALSE))," "))</f>
        <v xml:space="preserve"> </v>
      </c>
      <c r="I94" s="590" t="str">
        <f>IF(ISNUMBER($B94),(VLOOKUP($B94,'Signal, ITMS &amp; Lighting Items'!$A$5:$G$468,7,FALSE)),IF(ISTEXT($B94),(VLOOKUP($B94,'Signal, ITMS &amp; Lighting Items'!$A$5:$G$468,7,FALSE))," "))</f>
        <v xml:space="preserve"> </v>
      </c>
      <c r="J94" s="591" t="str">
        <f>IF(ISNUMBER($D94),($D94*$G94),"")</f>
        <v/>
      </c>
      <c r="K94" s="591" t="str">
        <f>IF(ISNUMBER($D94),($D94*$H94),"")</f>
        <v/>
      </c>
      <c r="L94" s="591" t="str">
        <f t="shared" ref="L94:L123" si="7">IF(ISNUMBER($D94),($D94*$I94),"")</f>
        <v/>
      </c>
    </row>
    <row r="95" spans="1:12" ht="12.75" customHeight="1">
      <c r="A95" s="577">
        <v>2</v>
      </c>
      <c r="B95" s="572"/>
      <c r="C95" s="588" t="str">
        <f>IF(ISNUMBER($B95),(VLOOKUP($B95,'Signal, ITMS &amp; Lighting Items'!$A$5:$G$468,2,FALSE)),IF(ISTEXT($B95),(VLOOKUP($B95,'Signal, ITMS &amp; Lighting Items'!$A$5:$G$468,2,FALSE))," "))</f>
        <v xml:space="preserve"> </v>
      </c>
      <c r="D95" s="576"/>
      <c r="E95" s="589" t="str">
        <f>IF(ISNUMBER($B95),(VLOOKUP($B95,'Signal, ITMS &amp; Lighting Items'!$A$5:$G$468,4,FALSE)),IF(ISTEXT($B95),(VLOOKUP($B95,'Signal, ITMS &amp; Lighting Items'!$A$5:$G$468,4,FALSE))," "))</f>
        <v xml:space="preserve"> </v>
      </c>
      <c r="F95" s="575" t="str">
        <f>IF(ISNUMBER($B95),(VLOOKUP($B95,'Signal, ITMS &amp; Lighting Items'!$A$5:$G$468,3,FALSE)),IF(ISTEXT($B95),(VLOOKUP($B95,'Signal, ITMS &amp; Lighting Items'!$A$5:$G$468,3,FALSE))," "))</f>
        <v xml:space="preserve"> </v>
      </c>
      <c r="G95" s="590" t="str">
        <f>IF(ISNUMBER($B95),(VLOOKUP($B95,'Signal, ITMS &amp; Lighting Items'!$A$5:$G$468,5,FALSE)),IF(ISTEXT($B95),(VLOOKUP($B95,'Signal, ITMS &amp; Lighting Items'!$A$5:$G$468,5,FALSE))," "))</f>
        <v xml:space="preserve"> </v>
      </c>
      <c r="H95" s="590" t="str">
        <f>IF(ISNUMBER($B95),(VLOOKUP($B95,'Signal, ITMS &amp; Lighting Items'!$A$5:$G$468,6,FALSE)),IF(ISTEXT($B95),(VLOOKUP($B95,'Signal, ITMS &amp; Lighting Items'!$A$5:$G$468,6,FALSE))," "))</f>
        <v xml:space="preserve"> </v>
      </c>
      <c r="I95" s="590" t="str">
        <f>IF(ISNUMBER($B95),(VLOOKUP($B95,'Signal, ITMS &amp; Lighting Items'!$A$5:$G$468,7,FALSE)),IF(ISTEXT($B95),(VLOOKUP($B95,'Signal, ITMS &amp; Lighting Items'!$A$5:$G$468,7,FALSE))," "))</f>
        <v xml:space="preserve"> </v>
      </c>
      <c r="J95" s="591" t="str">
        <f t="shared" ref="J95:J123" si="8">IF(ISNUMBER($D95),($D95*$G95),"")</f>
        <v/>
      </c>
      <c r="K95" s="591" t="str">
        <f t="shared" ref="K95:K123" si="9">IF(ISNUMBER($D95),($D95*$H95),"")</f>
        <v/>
      </c>
      <c r="L95" s="591" t="str">
        <f t="shared" si="7"/>
        <v/>
      </c>
    </row>
    <row r="96" spans="1:12" ht="12.75" customHeight="1">
      <c r="A96" s="577">
        <v>3</v>
      </c>
      <c r="B96" s="572"/>
      <c r="C96" s="588" t="str">
        <f>IF(ISNUMBER($B96),(VLOOKUP($B96,'Signal, ITMS &amp; Lighting Items'!$A$5:$G$468,2,FALSE)),IF(ISTEXT($B96),(VLOOKUP($B96,'Signal, ITMS &amp; Lighting Items'!$A$5:$G$468,2,FALSE))," "))</f>
        <v xml:space="preserve"> </v>
      </c>
      <c r="D96" s="576"/>
      <c r="E96" s="589" t="str">
        <f>IF(ISNUMBER($B96),(VLOOKUP($B96,'Signal, ITMS &amp; Lighting Items'!$A$5:$G$468,4,FALSE)),IF(ISTEXT($B96),(VLOOKUP($B96,'Signal, ITMS &amp; Lighting Items'!$A$5:$G$468,4,FALSE))," "))</f>
        <v xml:space="preserve"> </v>
      </c>
      <c r="F96" s="575" t="str">
        <f>IF(ISNUMBER($B96),(VLOOKUP($B96,'Signal, ITMS &amp; Lighting Items'!$A$5:$G$468,3,FALSE)),IF(ISTEXT($B96),(VLOOKUP($B96,'Signal, ITMS &amp; Lighting Items'!$A$5:$G$468,3,FALSE))," "))</f>
        <v xml:space="preserve"> </v>
      </c>
      <c r="G96" s="590" t="str">
        <f>IF(ISNUMBER($B96),(VLOOKUP($B96,'Signal, ITMS &amp; Lighting Items'!$A$5:$G$468,5,FALSE)),IF(ISTEXT($B96),(VLOOKUP($B96,'Signal, ITMS &amp; Lighting Items'!$A$5:$G$468,5,FALSE))," "))</f>
        <v xml:space="preserve"> </v>
      </c>
      <c r="H96" s="590" t="str">
        <f>IF(ISNUMBER($B96),(VLOOKUP($B96,'Signal, ITMS &amp; Lighting Items'!$A$5:$G$468,6,FALSE)),IF(ISTEXT($B96),(VLOOKUP($B96,'Signal, ITMS &amp; Lighting Items'!$A$5:$G$468,6,FALSE))," "))</f>
        <v xml:space="preserve"> </v>
      </c>
      <c r="I96" s="590" t="str">
        <f>IF(ISNUMBER($B96),(VLOOKUP($B96,'Signal, ITMS &amp; Lighting Items'!$A$5:$G$468,7,FALSE)),IF(ISTEXT($B96),(VLOOKUP($B96,'Signal, ITMS &amp; Lighting Items'!$A$5:$G$468,7,FALSE))," "))</f>
        <v xml:space="preserve"> </v>
      </c>
      <c r="J96" s="591" t="str">
        <f t="shared" si="8"/>
        <v/>
      </c>
      <c r="K96" s="591" t="str">
        <f t="shared" si="9"/>
        <v/>
      </c>
      <c r="L96" s="591" t="str">
        <f t="shared" si="7"/>
        <v/>
      </c>
    </row>
    <row r="97" spans="1:12" ht="12.75" customHeight="1">
      <c r="A97" s="577">
        <v>4</v>
      </c>
      <c r="B97" s="572"/>
      <c r="C97" s="588" t="str">
        <f>IF(ISNUMBER($B97),(VLOOKUP($B97,'Signal, ITMS &amp; Lighting Items'!$A$5:$G$468,2,FALSE)),IF(ISTEXT($B97),(VLOOKUP($B97,'Signal, ITMS &amp; Lighting Items'!$A$5:$G$468,2,FALSE))," "))</f>
        <v xml:space="preserve"> </v>
      </c>
      <c r="D97" s="576"/>
      <c r="E97" s="589" t="str">
        <f>IF(ISNUMBER($B97),(VLOOKUP($B97,'Signal, ITMS &amp; Lighting Items'!$A$5:$G$468,4,FALSE)),IF(ISTEXT($B97),(VLOOKUP($B97,'Signal, ITMS &amp; Lighting Items'!$A$5:$G$468,4,FALSE))," "))</f>
        <v xml:space="preserve"> </v>
      </c>
      <c r="F97" s="575" t="str">
        <f>IF(ISNUMBER($B97),(VLOOKUP($B97,'Signal, ITMS &amp; Lighting Items'!$A$5:$G$468,3,FALSE)),IF(ISTEXT($B97),(VLOOKUP($B97,'Signal, ITMS &amp; Lighting Items'!$A$5:$G$468,3,FALSE))," "))</f>
        <v xml:space="preserve"> </v>
      </c>
      <c r="G97" s="590" t="str">
        <f>IF(ISNUMBER($B97),(VLOOKUP($B97,'Signal, ITMS &amp; Lighting Items'!$A$5:$G$468,5,FALSE)),IF(ISTEXT($B97),(VLOOKUP($B97,'Signal, ITMS &amp; Lighting Items'!$A$5:$G$468,5,FALSE))," "))</f>
        <v xml:space="preserve"> </v>
      </c>
      <c r="H97" s="590" t="str">
        <f>IF(ISNUMBER($B97),(VLOOKUP($B97,'Signal, ITMS &amp; Lighting Items'!$A$5:$G$468,6,FALSE)),IF(ISTEXT($B97),(VLOOKUP($B97,'Signal, ITMS &amp; Lighting Items'!$A$5:$G$468,6,FALSE))," "))</f>
        <v xml:space="preserve"> </v>
      </c>
      <c r="I97" s="590" t="str">
        <f>IF(ISNUMBER($B97),(VLOOKUP($B97,'Signal, ITMS &amp; Lighting Items'!$A$5:$G$468,7,FALSE)),IF(ISTEXT($B97),(VLOOKUP($B97,'Signal, ITMS &amp; Lighting Items'!$A$5:$G$468,7,FALSE))," "))</f>
        <v xml:space="preserve"> </v>
      </c>
      <c r="J97" s="591" t="str">
        <f t="shared" si="8"/>
        <v/>
      </c>
      <c r="K97" s="591" t="str">
        <f t="shared" si="9"/>
        <v/>
      </c>
      <c r="L97" s="591" t="str">
        <f t="shared" si="7"/>
        <v/>
      </c>
    </row>
    <row r="98" spans="1:12" ht="12.75" customHeight="1">
      <c r="A98" s="577">
        <v>5</v>
      </c>
      <c r="B98" s="572"/>
      <c r="C98" s="588" t="str">
        <f>IF(ISNUMBER($B98),(VLOOKUP($B98,'Signal, ITMS &amp; Lighting Items'!$A$5:$G$468,2,FALSE)),IF(ISTEXT($B98),(VLOOKUP($B98,'Signal, ITMS &amp; Lighting Items'!$A$5:$G$468,2,FALSE))," "))</f>
        <v xml:space="preserve"> </v>
      </c>
      <c r="D98" s="576"/>
      <c r="E98" s="589" t="str">
        <f>IF(ISNUMBER($B98),(VLOOKUP($B98,'Signal, ITMS &amp; Lighting Items'!$A$5:$G$468,4,FALSE)),IF(ISTEXT($B98),(VLOOKUP($B98,'Signal, ITMS &amp; Lighting Items'!$A$5:$G$468,4,FALSE))," "))</f>
        <v xml:space="preserve"> </v>
      </c>
      <c r="F98" s="575" t="str">
        <f>IF(ISNUMBER($B98),(VLOOKUP($B98,'Signal, ITMS &amp; Lighting Items'!$A$5:$G$468,3,FALSE)),IF(ISTEXT($B98),(VLOOKUP($B98,'Signal, ITMS &amp; Lighting Items'!$A$5:$G$468,3,FALSE))," "))</f>
        <v xml:space="preserve"> </v>
      </c>
      <c r="G98" s="590" t="str">
        <f>IF(ISNUMBER($B98),(VLOOKUP($B98,'Signal, ITMS &amp; Lighting Items'!$A$5:$G$468,5,FALSE)),IF(ISTEXT($B98),(VLOOKUP($B98,'Signal, ITMS &amp; Lighting Items'!$A$5:$G$468,5,FALSE))," "))</f>
        <v xml:space="preserve"> </v>
      </c>
      <c r="H98" s="590" t="str">
        <f>IF(ISNUMBER($B98),(VLOOKUP($B98,'Signal, ITMS &amp; Lighting Items'!$A$5:$G$468,6,FALSE)),IF(ISTEXT($B98),(VLOOKUP($B98,'Signal, ITMS &amp; Lighting Items'!$A$5:$G$468,6,FALSE))," "))</f>
        <v xml:space="preserve"> </v>
      </c>
      <c r="I98" s="590" t="str">
        <f>IF(ISNUMBER($B98),(VLOOKUP($B98,'Signal, ITMS &amp; Lighting Items'!$A$5:$G$468,7,FALSE)),IF(ISTEXT($B98),(VLOOKUP($B98,'Signal, ITMS &amp; Lighting Items'!$A$5:$G$468,7,FALSE))," "))</f>
        <v xml:space="preserve"> </v>
      </c>
      <c r="J98" s="591" t="str">
        <f t="shared" si="8"/>
        <v/>
      </c>
      <c r="K98" s="591" t="str">
        <f t="shared" si="9"/>
        <v/>
      </c>
      <c r="L98" s="591" t="str">
        <f t="shared" si="7"/>
        <v/>
      </c>
    </row>
    <row r="99" spans="1:12" ht="12.75" customHeight="1">
      <c r="A99" s="577">
        <v>6</v>
      </c>
      <c r="B99" s="572"/>
      <c r="C99" s="588" t="str">
        <f>IF(ISNUMBER($B99),(VLOOKUP($B99,'Signal, ITMS &amp; Lighting Items'!$A$5:$G$468,2,FALSE)),IF(ISTEXT($B99),(VLOOKUP($B99,'Signal, ITMS &amp; Lighting Items'!$A$5:$G$468,2,FALSE))," "))</f>
        <v xml:space="preserve"> </v>
      </c>
      <c r="D99" s="576"/>
      <c r="E99" s="589" t="str">
        <f>IF(ISNUMBER($B99),(VLOOKUP($B99,'Signal, ITMS &amp; Lighting Items'!$A$5:$G$468,4,FALSE)),IF(ISTEXT($B99),(VLOOKUP($B99,'Signal, ITMS &amp; Lighting Items'!$A$5:$G$468,4,FALSE))," "))</f>
        <v xml:space="preserve"> </v>
      </c>
      <c r="F99" s="575" t="str">
        <f>IF(ISNUMBER($B99),(VLOOKUP($B99,'Signal, ITMS &amp; Lighting Items'!$A$5:$G$468,3,FALSE)),IF(ISTEXT($B99),(VLOOKUP($B99,'Signal, ITMS &amp; Lighting Items'!$A$5:$G$468,3,FALSE))," "))</f>
        <v xml:space="preserve"> </v>
      </c>
      <c r="G99" s="590" t="str">
        <f>IF(ISNUMBER($B99),(VLOOKUP($B99,'Signal, ITMS &amp; Lighting Items'!$A$5:$G$468,5,FALSE)),IF(ISTEXT($B99),(VLOOKUP($B99,'Signal, ITMS &amp; Lighting Items'!$A$5:$G$468,5,FALSE))," "))</f>
        <v xml:space="preserve"> </v>
      </c>
      <c r="H99" s="590" t="str">
        <f>IF(ISNUMBER($B99),(VLOOKUP($B99,'Signal, ITMS &amp; Lighting Items'!$A$5:$G$468,6,FALSE)),IF(ISTEXT($B99),(VLOOKUP($B99,'Signal, ITMS &amp; Lighting Items'!$A$5:$G$468,6,FALSE))," "))</f>
        <v xml:space="preserve"> </v>
      </c>
      <c r="I99" s="590" t="str">
        <f>IF(ISNUMBER($B99),(VLOOKUP($B99,'Signal, ITMS &amp; Lighting Items'!$A$5:$G$468,7,FALSE)),IF(ISTEXT($B99),(VLOOKUP($B99,'Signal, ITMS &amp; Lighting Items'!$A$5:$G$468,7,FALSE))," "))</f>
        <v xml:space="preserve"> </v>
      </c>
      <c r="J99" s="591" t="str">
        <f t="shared" si="8"/>
        <v/>
      </c>
      <c r="K99" s="591" t="str">
        <f t="shared" si="9"/>
        <v/>
      </c>
      <c r="L99" s="591" t="str">
        <f t="shared" si="7"/>
        <v/>
      </c>
    </row>
    <row r="100" spans="1:12" ht="12.75" customHeight="1">
      <c r="A100" s="577">
        <v>7</v>
      </c>
      <c r="B100" s="604"/>
      <c r="C100" s="588" t="str">
        <f>IF(ISNUMBER($B100),(VLOOKUP($B100,'Signal, ITMS &amp; Lighting Items'!$A$5:$G$468,2,FALSE)),IF(ISTEXT($B100),(VLOOKUP($B100,'Signal, ITMS &amp; Lighting Items'!$A$5:$G$468,2,FALSE))," "))</f>
        <v xml:space="preserve"> </v>
      </c>
      <c r="D100" s="576"/>
      <c r="E100" s="589" t="str">
        <f>IF(ISNUMBER($B100),(VLOOKUP($B100,'Signal, ITMS &amp; Lighting Items'!$A$5:$G$468,4,FALSE)),IF(ISTEXT($B100),(VLOOKUP($B100,'Signal, ITMS &amp; Lighting Items'!$A$5:$G$468,4,FALSE))," "))</f>
        <v xml:space="preserve"> </v>
      </c>
      <c r="F100" s="575" t="str">
        <f>IF(ISNUMBER($B100),(VLOOKUP($B100,'Signal, ITMS &amp; Lighting Items'!$A$5:$G$468,3,FALSE)),IF(ISTEXT($B100),(VLOOKUP($B100,'Signal, ITMS &amp; Lighting Items'!$A$5:$G$468,3,FALSE))," "))</f>
        <v xml:space="preserve"> </v>
      </c>
      <c r="G100" s="590" t="str">
        <f>IF(ISNUMBER($B100),(VLOOKUP($B100,'Signal, ITMS &amp; Lighting Items'!$A$5:$G$468,5,FALSE)),IF(ISTEXT($B100),(VLOOKUP($B100,'Signal, ITMS &amp; Lighting Items'!$A$5:$G$468,5,FALSE))," "))</f>
        <v xml:space="preserve"> </v>
      </c>
      <c r="H100" s="590" t="str">
        <f>IF(ISNUMBER($B100),(VLOOKUP($B100,'Signal, ITMS &amp; Lighting Items'!$A$5:$G$468,6,FALSE)),IF(ISTEXT($B100),(VLOOKUP($B100,'Signal, ITMS &amp; Lighting Items'!$A$5:$G$468,6,FALSE))," "))</f>
        <v xml:space="preserve"> </v>
      </c>
      <c r="I100" s="590" t="str">
        <f>IF(ISNUMBER($B100),(VLOOKUP($B100,'Signal, ITMS &amp; Lighting Items'!$A$5:$G$468,7,FALSE)),IF(ISTEXT($B100),(VLOOKUP($B100,'Signal, ITMS &amp; Lighting Items'!$A$5:$G$468,7,FALSE))," "))</f>
        <v xml:space="preserve"> </v>
      </c>
      <c r="J100" s="591" t="str">
        <f t="shared" si="8"/>
        <v/>
      </c>
      <c r="K100" s="591" t="str">
        <f t="shared" si="9"/>
        <v/>
      </c>
      <c r="L100" s="591" t="str">
        <f t="shared" si="7"/>
        <v/>
      </c>
    </row>
    <row r="101" spans="1:12" ht="12.75" customHeight="1">
      <c r="A101" s="572">
        <v>8</v>
      </c>
      <c r="B101" s="605"/>
      <c r="C101" s="588" t="str">
        <f>IF(ISNUMBER($B101),(VLOOKUP($B101,'Signal, ITMS &amp; Lighting Items'!$A$5:$G$468,2,FALSE)),IF(ISTEXT($B101),(VLOOKUP($B101,'Signal, ITMS &amp; Lighting Items'!$A$5:$G$468,2,FALSE))," "))</f>
        <v xml:space="preserve"> </v>
      </c>
      <c r="D101" s="576"/>
      <c r="E101" s="589" t="str">
        <f>IF(ISNUMBER($B101),(VLOOKUP($B101,'Signal, ITMS &amp; Lighting Items'!$A$5:$G$468,4,FALSE)),IF(ISTEXT($B101),(VLOOKUP($B101,'Signal, ITMS &amp; Lighting Items'!$A$5:$G$468,4,FALSE))," "))</f>
        <v xml:space="preserve"> </v>
      </c>
      <c r="F101" s="575" t="str">
        <f>IF(ISNUMBER($B101),(VLOOKUP($B101,'Signal, ITMS &amp; Lighting Items'!$A$5:$G$468,3,FALSE)),IF(ISTEXT($B101),(VLOOKUP($B101,'Signal, ITMS &amp; Lighting Items'!$A$5:$G$468,3,FALSE))," "))</f>
        <v xml:space="preserve"> </v>
      </c>
      <c r="G101" s="590" t="str">
        <f>IF(ISNUMBER($B101),(VLOOKUP($B101,'Signal, ITMS &amp; Lighting Items'!$A$5:$G$468,5,FALSE)),IF(ISTEXT($B101),(VLOOKUP($B101,'Signal, ITMS &amp; Lighting Items'!$A$5:$G$468,5,FALSE))," "))</f>
        <v xml:space="preserve"> </v>
      </c>
      <c r="H101" s="590" t="str">
        <f>IF(ISNUMBER($B101),(VLOOKUP($B101,'Signal, ITMS &amp; Lighting Items'!$A$5:$G$468,6,FALSE)),IF(ISTEXT($B101),(VLOOKUP($B101,'Signal, ITMS &amp; Lighting Items'!$A$5:$G$468,6,FALSE))," "))</f>
        <v xml:space="preserve"> </v>
      </c>
      <c r="I101" s="590" t="str">
        <f>IF(ISNUMBER($B101),(VLOOKUP($B101,'Signal, ITMS &amp; Lighting Items'!$A$5:$G$468,7,FALSE)),IF(ISTEXT($B101),(VLOOKUP($B101,'Signal, ITMS &amp; Lighting Items'!$A$5:$G$468,7,FALSE))," "))</f>
        <v xml:space="preserve"> </v>
      </c>
      <c r="J101" s="591" t="str">
        <f t="shared" si="8"/>
        <v/>
      </c>
      <c r="K101" s="591" t="str">
        <f t="shared" si="9"/>
        <v/>
      </c>
      <c r="L101" s="591" t="str">
        <f t="shared" si="7"/>
        <v/>
      </c>
    </row>
    <row r="102" spans="1:12" ht="12.75" customHeight="1">
      <c r="A102" s="572">
        <v>9</v>
      </c>
      <c r="B102" s="605"/>
      <c r="C102" s="588" t="str">
        <f>IF(ISNUMBER($B102),(VLOOKUP($B102,'Signal, ITMS &amp; Lighting Items'!$A$5:$G$468,2,FALSE)),IF(ISTEXT($B102),(VLOOKUP($B102,'Signal, ITMS &amp; Lighting Items'!$A$5:$G$468,2,FALSE))," "))</f>
        <v xml:space="preserve"> </v>
      </c>
      <c r="D102" s="576"/>
      <c r="E102" s="589" t="str">
        <f>IF(ISNUMBER($B102),(VLOOKUP($B102,'Signal, ITMS &amp; Lighting Items'!$A$5:$G$468,4,FALSE)),IF(ISTEXT($B102),(VLOOKUP($B102,'Signal, ITMS &amp; Lighting Items'!$A$5:$G$468,4,FALSE))," "))</f>
        <v xml:space="preserve"> </v>
      </c>
      <c r="F102" s="575" t="str">
        <f>IF(ISNUMBER($B102),(VLOOKUP($B102,'Signal, ITMS &amp; Lighting Items'!$A$5:$G$468,3,FALSE)),IF(ISTEXT($B102),(VLOOKUP($B102,'Signal, ITMS &amp; Lighting Items'!$A$5:$G$468,3,FALSE))," "))</f>
        <v xml:space="preserve"> </v>
      </c>
      <c r="G102" s="590" t="str">
        <f>IF(ISNUMBER($B102),(VLOOKUP($B102,'Signal, ITMS &amp; Lighting Items'!$A$5:$G$468,5,FALSE)),IF(ISTEXT($B102),(VLOOKUP($B102,'Signal, ITMS &amp; Lighting Items'!$A$5:$G$468,5,FALSE))," "))</f>
        <v xml:space="preserve"> </v>
      </c>
      <c r="H102" s="590" t="str">
        <f>IF(ISNUMBER($B102),(VLOOKUP($B102,'Signal, ITMS &amp; Lighting Items'!$A$5:$G$468,6,FALSE)),IF(ISTEXT($B102),(VLOOKUP($B102,'Signal, ITMS &amp; Lighting Items'!$A$5:$G$468,6,FALSE))," "))</f>
        <v xml:space="preserve"> </v>
      </c>
      <c r="I102" s="590" t="str">
        <f>IF(ISNUMBER($B102),(VLOOKUP($B102,'Signal, ITMS &amp; Lighting Items'!$A$5:$G$468,7,FALSE)),IF(ISTEXT($B102),(VLOOKUP($B102,'Signal, ITMS &amp; Lighting Items'!$A$5:$G$468,7,FALSE))," "))</f>
        <v xml:space="preserve"> </v>
      </c>
      <c r="J102" s="591" t="str">
        <f t="shared" si="8"/>
        <v/>
      </c>
      <c r="K102" s="591" t="str">
        <f t="shared" si="9"/>
        <v/>
      </c>
      <c r="L102" s="591" t="str">
        <f t="shared" si="7"/>
        <v/>
      </c>
    </row>
    <row r="103" spans="1:12" ht="12.75" customHeight="1">
      <c r="A103" s="572">
        <v>10</v>
      </c>
      <c r="B103" s="605"/>
      <c r="C103" s="588" t="str">
        <f>IF(ISNUMBER($B103),(VLOOKUP($B103,'Signal, ITMS &amp; Lighting Items'!$A$5:$G$468,2,FALSE)),IF(ISTEXT($B103),(VLOOKUP($B103,'Signal, ITMS &amp; Lighting Items'!$A$5:$G$468,2,FALSE))," "))</f>
        <v xml:space="preserve"> </v>
      </c>
      <c r="D103" s="576"/>
      <c r="E103" s="589" t="str">
        <f>IF(ISNUMBER($B103),(VLOOKUP($B103,'Signal, ITMS &amp; Lighting Items'!$A$5:$G$468,4,FALSE)),IF(ISTEXT($B103),(VLOOKUP($B103,'Signal, ITMS &amp; Lighting Items'!$A$5:$G$468,4,FALSE))," "))</f>
        <v xml:space="preserve"> </v>
      </c>
      <c r="F103" s="575" t="str">
        <f>IF(ISNUMBER($B103),(VLOOKUP($B103,'Signal, ITMS &amp; Lighting Items'!$A$5:$G$468,3,FALSE)),IF(ISTEXT($B103),(VLOOKUP($B103,'Signal, ITMS &amp; Lighting Items'!$A$5:$G$468,3,FALSE))," "))</f>
        <v xml:space="preserve"> </v>
      </c>
      <c r="G103" s="590" t="str">
        <f>IF(ISNUMBER($B103),(VLOOKUP($B103,'Signal, ITMS &amp; Lighting Items'!$A$5:$G$468,5,FALSE)),IF(ISTEXT($B103),(VLOOKUP($B103,'Signal, ITMS &amp; Lighting Items'!$A$5:$G$468,5,FALSE))," "))</f>
        <v xml:space="preserve"> </v>
      </c>
      <c r="H103" s="590" t="str">
        <f>IF(ISNUMBER($B103),(VLOOKUP($B103,'Signal, ITMS &amp; Lighting Items'!$A$5:$G$468,6,FALSE)),IF(ISTEXT($B103),(VLOOKUP($B103,'Signal, ITMS &amp; Lighting Items'!$A$5:$G$468,6,FALSE))," "))</f>
        <v xml:space="preserve"> </v>
      </c>
      <c r="I103" s="590" t="str">
        <f>IF(ISNUMBER($B103),(VLOOKUP($B103,'Signal, ITMS &amp; Lighting Items'!$A$5:$G$468,7,FALSE)),IF(ISTEXT($B103),(VLOOKUP($B103,'Signal, ITMS &amp; Lighting Items'!$A$5:$G$468,7,FALSE))," "))</f>
        <v xml:space="preserve"> </v>
      </c>
      <c r="J103" s="591" t="str">
        <f t="shared" si="8"/>
        <v/>
      </c>
      <c r="K103" s="591" t="str">
        <f t="shared" si="9"/>
        <v/>
      </c>
      <c r="L103" s="591" t="str">
        <f t="shared" si="7"/>
        <v/>
      </c>
    </row>
    <row r="104" spans="1:12" ht="12.75" customHeight="1">
      <c r="A104" s="572">
        <v>11</v>
      </c>
      <c r="B104" s="605"/>
      <c r="C104" s="588" t="str">
        <f>IF(ISNUMBER($B104),(VLOOKUP($B104,'Signal, ITMS &amp; Lighting Items'!$A$5:$G$468,2,FALSE)),IF(ISTEXT($B104),(VLOOKUP($B104,'Signal, ITMS &amp; Lighting Items'!$A$5:$G$468,2,FALSE))," "))</f>
        <v xml:space="preserve"> </v>
      </c>
      <c r="D104" s="576"/>
      <c r="E104" s="589" t="str">
        <f>IF(ISNUMBER($B104),(VLOOKUP($B104,'Signal, ITMS &amp; Lighting Items'!$A$5:$G$468,4,FALSE)),IF(ISTEXT($B104),(VLOOKUP($B104,'Signal, ITMS &amp; Lighting Items'!$A$5:$G$468,4,FALSE))," "))</f>
        <v xml:space="preserve"> </v>
      </c>
      <c r="F104" s="575" t="str">
        <f>IF(ISNUMBER($B104),(VLOOKUP($B104,'Signal, ITMS &amp; Lighting Items'!$A$5:$G$468,3,FALSE)),IF(ISTEXT($B104),(VLOOKUP($B104,'Signal, ITMS &amp; Lighting Items'!$A$5:$G$468,3,FALSE))," "))</f>
        <v xml:space="preserve"> </v>
      </c>
      <c r="G104" s="590" t="str">
        <f>IF(ISNUMBER($B104),(VLOOKUP($B104,'Signal, ITMS &amp; Lighting Items'!$A$5:$G$468,5,FALSE)),IF(ISTEXT($B104),(VLOOKUP($B104,'Signal, ITMS &amp; Lighting Items'!$A$5:$G$468,5,FALSE))," "))</f>
        <v xml:space="preserve"> </v>
      </c>
      <c r="H104" s="590" t="str">
        <f>IF(ISNUMBER($B104),(VLOOKUP($B104,'Signal, ITMS &amp; Lighting Items'!$A$5:$G$468,6,FALSE)),IF(ISTEXT($B104),(VLOOKUP($B104,'Signal, ITMS &amp; Lighting Items'!$A$5:$G$468,6,FALSE))," "))</f>
        <v xml:space="preserve"> </v>
      </c>
      <c r="I104" s="590" t="str">
        <f>IF(ISNUMBER($B104),(VLOOKUP($B104,'Signal, ITMS &amp; Lighting Items'!$A$5:$G$468,7,FALSE)),IF(ISTEXT($B104),(VLOOKUP($B104,'Signal, ITMS &amp; Lighting Items'!$A$5:$G$468,7,FALSE))," "))</f>
        <v xml:space="preserve"> </v>
      </c>
      <c r="J104" s="591" t="str">
        <f t="shared" si="8"/>
        <v/>
      </c>
      <c r="K104" s="591" t="str">
        <f t="shared" si="9"/>
        <v/>
      </c>
      <c r="L104" s="591" t="str">
        <f t="shared" si="7"/>
        <v/>
      </c>
    </row>
    <row r="105" spans="1:12" ht="12.75" customHeight="1">
      <c r="A105" s="572">
        <v>12</v>
      </c>
      <c r="B105" s="605"/>
      <c r="C105" s="588" t="str">
        <f>IF(ISNUMBER($B105),(VLOOKUP($B105,'Signal, ITMS &amp; Lighting Items'!$A$5:$G$468,2,FALSE)),IF(ISTEXT($B105),(VLOOKUP($B105,'Signal, ITMS &amp; Lighting Items'!$A$5:$G$468,2,FALSE))," "))</f>
        <v xml:space="preserve"> </v>
      </c>
      <c r="D105" s="576"/>
      <c r="E105" s="589" t="str">
        <f>IF(ISNUMBER($B105),(VLOOKUP($B105,'Signal, ITMS &amp; Lighting Items'!$A$5:$G$468,4,FALSE)),IF(ISTEXT($B105),(VLOOKUP($B105,'Signal, ITMS &amp; Lighting Items'!$A$5:$G$468,4,FALSE))," "))</f>
        <v xml:space="preserve"> </v>
      </c>
      <c r="F105" s="575" t="str">
        <f>IF(ISNUMBER($B105),(VLOOKUP($B105,'Signal, ITMS &amp; Lighting Items'!$A$5:$G$468,3,FALSE)),IF(ISTEXT($B105),(VLOOKUP($B105,'Signal, ITMS &amp; Lighting Items'!$A$5:$G$468,3,FALSE))," "))</f>
        <v xml:space="preserve"> </v>
      </c>
      <c r="G105" s="590" t="str">
        <f>IF(ISNUMBER($B105),(VLOOKUP($B105,'Signal, ITMS &amp; Lighting Items'!$A$5:$G$468,5,FALSE)),IF(ISTEXT($B105),(VLOOKUP($B105,'Signal, ITMS &amp; Lighting Items'!$A$5:$G$468,5,FALSE))," "))</f>
        <v xml:space="preserve"> </v>
      </c>
      <c r="H105" s="590" t="str">
        <f>IF(ISNUMBER($B105),(VLOOKUP($B105,'Signal, ITMS &amp; Lighting Items'!$A$5:$G$468,6,FALSE)),IF(ISTEXT($B105),(VLOOKUP($B105,'Signal, ITMS &amp; Lighting Items'!$A$5:$G$468,6,FALSE))," "))</f>
        <v xml:space="preserve"> </v>
      </c>
      <c r="I105" s="590" t="str">
        <f>IF(ISNUMBER($B105),(VLOOKUP($B105,'Signal, ITMS &amp; Lighting Items'!$A$5:$G$468,7,FALSE)),IF(ISTEXT($B105),(VLOOKUP($B105,'Signal, ITMS &amp; Lighting Items'!$A$5:$G$468,7,FALSE))," "))</f>
        <v xml:space="preserve"> </v>
      </c>
      <c r="J105" s="591" t="str">
        <f t="shared" si="8"/>
        <v/>
      </c>
      <c r="K105" s="591" t="str">
        <f t="shared" si="9"/>
        <v/>
      </c>
      <c r="L105" s="591" t="str">
        <f t="shared" si="7"/>
        <v/>
      </c>
    </row>
    <row r="106" spans="1:12" ht="12.75" customHeight="1">
      <c r="A106" s="572">
        <v>13</v>
      </c>
      <c r="B106" s="577"/>
      <c r="C106" s="588" t="str">
        <f>IF(ISNUMBER($B106),(VLOOKUP($B106,'Signal, ITMS &amp; Lighting Items'!$A$5:$G$468,2,FALSE)),IF(ISTEXT($B106),(VLOOKUP($B106,'Signal, ITMS &amp; Lighting Items'!$A$5:$G$468,2,FALSE))," "))</f>
        <v xml:space="preserve"> </v>
      </c>
      <c r="D106" s="576"/>
      <c r="E106" s="589" t="str">
        <f>IF(ISNUMBER($B106),(VLOOKUP($B106,'Signal, ITMS &amp; Lighting Items'!$A$5:$G$468,4,FALSE)),IF(ISTEXT($B106),(VLOOKUP($B106,'Signal, ITMS &amp; Lighting Items'!$A$5:$G$468,4,FALSE))," "))</f>
        <v xml:space="preserve"> </v>
      </c>
      <c r="F106" s="575" t="str">
        <f>IF(ISNUMBER($B106),(VLOOKUP($B106,'Signal, ITMS &amp; Lighting Items'!$A$5:$G$468,3,FALSE)),IF(ISTEXT($B106),(VLOOKUP($B106,'Signal, ITMS &amp; Lighting Items'!$A$5:$G$468,3,FALSE))," "))</f>
        <v xml:space="preserve"> </v>
      </c>
      <c r="G106" s="590" t="str">
        <f>IF(ISNUMBER($B106),(VLOOKUP($B106,'Signal, ITMS &amp; Lighting Items'!$A$5:$G$468,5,FALSE)),IF(ISTEXT($B106),(VLOOKUP($B106,'Signal, ITMS &amp; Lighting Items'!$A$5:$G$468,5,FALSE))," "))</f>
        <v xml:space="preserve"> </v>
      </c>
      <c r="H106" s="590" t="str">
        <f>IF(ISNUMBER($B106),(VLOOKUP($B106,'Signal, ITMS &amp; Lighting Items'!$A$5:$G$468,6,FALSE)),IF(ISTEXT($B106),(VLOOKUP($B106,'Signal, ITMS &amp; Lighting Items'!$A$5:$G$468,6,FALSE))," "))</f>
        <v xml:space="preserve"> </v>
      </c>
      <c r="I106" s="590" t="str">
        <f>IF(ISNUMBER($B106),(VLOOKUP($B106,'Signal, ITMS &amp; Lighting Items'!$A$5:$G$468,7,FALSE)),IF(ISTEXT($B106),(VLOOKUP($B106,'Signal, ITMS &amp; Lighting Items'!$A$5:$G$468,7,FALSE))," "))</f>
        <v xml:space="preserve"> </v>
      </c>
      <c r="J106" s="591" t="str">
        <f t="shared" si="8"/>
        <v/>
      </c>
      <c r="K106" s="591" t="str">
        <f t="shared" si="9"/>
        <v/>
      </c>
      <c r="L106" s="591" t="str">
        <f t="shared" si="7"/>
        <v/>
      </c>
    </row>
    <row r="107" spans="1:12" ht="12.75" customHeight="1">
      <c r="A107" s="577">
        <v>14</v>
      </c>
      <c r="B107" s="572"/>
      <c r="C107" s="588" t="str">
        <f>IF(ISNUMBER($B107),(VLOOKUP($B107,'Signal, ITMS &amp; Lighting Items'!$A$5:$G$468,2,FALSE)),IF(ISTEXT($B107),(VLOOKUP($B107,'Signal, ITMS &amp; Lighting Items'!$A$5:$G$468,2,FALSE))," "))</f>
        <v xml:space="preserve"> </v>
      </c>
      <c r="D107" s="576"/>
      <c r="E107" s="589" t="str">
        <f>IF(ISNUMBER($B107),(VLOOKUP($B107,'Signal, ITMS &amp; Lighting Items'!$A$5:$G$468,4,FALSE)),IF(ISTEXT($B107),(VLOOKUP($B107,'Signal, ITMS &amp; Lighting Items'!$A$5:$G$468,4,FALSE))," "))</f>
        <v xml:space="preserve"> </v>
      </c>
      <c r="F107" s="575" t="str">
        <f>IF(ISNUMBER($B107),(VLOOKUP($B107,'Signal, ITMS &amp; Lighting Items'!$A$5:$G$468,3,FALSE)),IF(ISTEXT($B107),(VLOOKUP($B107,'Signal, ITMS &amp; Lighting Items'!$A$5:$G$468,3,FALSE))," "))</f>
        <v xml:space="preserve"> </v>
      </c>
      <c r="G107" s="590" t="str">
        <f>IF(ISNUMBER($B107),(VLOOKUP($B107,'Signal, ITMS &amp; Lighting Items'!$A$5:$G$468,5,FALSE)),IF(ISTEXT($B107),(VLOOKUP($B107,'Signal, ITMS &amp; Lighting Items'!$A$5:$G$468,5,FALSE))," "))</f>
        <v xml:space="preserve"> </v>
      </c>
      <c r="H107" s="590" t="str">
        <f>IF(ISNUMBER($B107),(VLOOKUP($B107,'Signal, ITMS &amp; Lighting Items'!$A$5:$G$468,6,FALSE)),IF(ISTEXT($B107),(VLOOKUP($B107,'Signal, ITMS &amp; Lighting Items'!$A$5:$G$468,6,FALSE))," "))</f>
        <v xml:space="preserve"> </v>
      </c>
      <c r="I107" s="590" t="str">
        <f>IF(ISNUMBER($B107),(VLOOKUP($B107,'Signal, ITMS &amp; Lighting Items'!$A$5:$G$468,7,FALSE)),IF(ISTEXT($B107),(VLOOKUP($B107,'Signal, ITMS &amp; Lighting Items'!$A$5:$G$468,7,FALSE))," "))</f>
        <v xml:space="preserve"> </v>
      </c>
      <c r="J107" s="591" t="str">
        <f t="shared" si="8"/>
        <v/>
      </c>
      <c r="K107" s="591" t="str">
        <f t="shared" si="9"/>
        <v/>
      </c>
      <c r="L107" s="591" t="str">
        <f t="shared" si="7"/>
        <v/>
      </c>
    </row>
    <row r="108" spans="1:12" ht="12.75" customHeight="1">
      <c r="A108" s="577">
        <v>15</v>
      </c>
      <c r="B108" s="572"/>
      <c r="C108" s="588" t="str">
        <f>IF(ISNUMBER($B108),(VLOOKUP($B108,'Signal, ITMS &amp; Lighting Items'!$A$5:$G$468,2,FALSE)),IF(ISTEXT($B108),(VLOOKUP($B108,'Signal, ITMS &amp; Lighting Items'!$A$5:$G$468,2,FALSE))," "))</f>
        <v xml:space="preserve"> </v>
      </c>
      <c r="D108" s="576"/>
      <c r="E108" s="589" t="str">
        <f>IF(ISNUMBER($B108),(VLOOKUP($B108,'Signal, ITMS &amp; Lighting Items'!$A$5:$G$468,4,FALSE)),IF(ISTEXT($B108),(VLOOKUP($B108,'Signal, ITMS &amp; Lighting Items'!$A$5:$G$468,4,FALSE))," "))</f>
        <v xml:space="preserve"> </v>
      </c>
      <c r="F108" s="575" t="str">
        <f>IF(ISNUMBER($B108),(VLOOKUP($B108,'Signal, ITMS &amp; Lighting Items'!$A$5:$G$468,3,FALSE)),IF(ISTEXT($B108),(VLOOKUP($B108,'Signal, ITMS &amp; Lighting Items'!$A$5:$G$468,3,FALSE))," "))</f>
        <v xml:space="preserve"> </v>
      </c>
      <c r="G108" s="590" t="str">
        <f>IF(ISNUMBER($B108),(VLOOKUP($B108,'Signal, ITMS &amp; Lighting Items'!$A$5:$G$468,5,FALSE)),IF(ISTEXT($B108),(VLOOKUP($B108,'Signal, ITMS &amp; Lighting Items'!$A$5:$G$468,5,FALSE))," "))</f>
        <v xml:space="preserve"> </v>
      </c>
      <c r="H108" s="590" t="str">
        <f>IF(ISNUMBER($B108),(VLOOKUP($B108,'Signal, ITMS &amp; Lighting Items'!$A$5:$G$468,6,FALSE)),IF(ISTEXT($B108),(VLOOKUP($B108,'Signal, ITMS &amp; Lighting Items'!$A$5:$G$468,6,FALSE))," "))</f>
        <v xml:space="preserve"> </v>
      </c>
      <c r="I108" s="590" t="str">
        <f>IF(ISNUMBER($B108),(VLOOKUP($B108,'Signal, ITMS &amp; Lighting Items'!$A$5:$G$468,7,FALSE)),IF(ISTEXT($B108),(VLOOKUP($B108,'Signal, ITMS &amp; Lighting Items'!$A$5:$G$468,7,FALSE))," "))</f>
        <v xml:space="preserve"> </v>
      </c>
      <c r="J108" s="591" t="str">
        <f t="shared" si="8"/>
        <v/>
      </c>
      <c r="K108" s="591" t="str">
        <f t="shared" si="9"/>
        <v/>
      </c>
      <c r="L108" s="591" t="str">
        <f t="shared" si="7"/>
        <v/>
      </c>
    </row>
    <row r="109" spans="1:12" ht="12.75" customHeight="1">
      <c r="A109" s="577">
        <v>16</v>
      </c>
      <c r="B109" s="572"/>
      <c r="C109" s="588" t="str">
        <f>IF(ISNUMBER($B109),(VLOOKUP($B109,'Signal, ITMS &amp; Lighting Items'!$A$5:$G$468,2,FALSE)),IF(ISTEXT($B109),(VLOOKUP($B109,'Signal, ITMS &amp; Lighting Items'!$A$5:$G$468,2,FALSE))," "))</f>
        <v xml:space="preserve"> </v>
      </c>
      <c r="D109" s="576"/>
      <c r="E109" s="589" t="str">
        <f>IF(ISNUMBER($B109),(VLOOKUP($B109,'Signal, ITMS &amp; Lighting Items'!$A$5:$G$468,4,FALSE)),IF(ISTEXT($B109),(VLOOKUP($B109,'Signal, ITMS &amp; Lighting Items'!$A$5:$G$468,4,FALSE))," "))</f>
        <v xml:space="preserve"> </v>
      </c>
      <c r="F109" s="575" t="str">
        <f>IF(ISNUMBER($B109),(VLOOKUP($B109,'Signal, ITMS &amp; Lighting Items'!$A$5:$G$468,3,FALSE)),IF(ISTEXT($B109),(VLOOKUP($B109,'Signal, ITMS &amp; Lighting Items'!$A$5:$G$468,3,FALSE))," "))</f>
        <v xml:space="preserve"> </v>
      </c>
      <c r="G109" s="590" t="str">
        <f>IF(ISNUMBER($B109),(VLOOKUP($B109,'Signal, ITMS &amp; Lighting Items'!$A$5:$G$468,5,FALSE)),IF(ISTEXT($B109),(VLOOKUP($B109,'Signal, ITMS &amp; Lighting Items'!$A$5:$G$468,5,FALSE))," "))</f>
        <v xml:space="preserve"> </v>
      </c>
      <c r="H109" s="590" t="str">
        <f>IF(ISNUMBER($B109),(VLOOKUP($B109,'Signal, ITMS &amp; Lighting Items'!$A$5:$G$468,6,FALSE)),IF(ISTEXT($B109),(VLOOKUP($B109,'Signal, ITMS &amp; Lighting Items'!$A$5:$G$468,6,FALSE))," "))</f>
        <v xml:space="preserve"> </v>
      </c>
      <c r="I109" s="590" t="str">
        <f>IF(ISNUMBER($B109),(VLOOKUP($B109,'Signal, ITMS &amp; Lighting Items'!$A$5:$G$468,7,FALSE)),IF(ISTEXT($B109),(VLOOKUP($B109,'Signal, ITMS &amp; Lighting Items'!$A$5:$G$468,7,FALSE))," "))</f>
        <v xml:space="preserve"> </v>
      </c>
      <c r="J109" s="591" t="str">
        <f t="shared" si="8"/>
        <v/>
      </c>
      <c r="K109" s="591" t="str">
        <f t="shared" si="9"/>
        <v/>
      </c>
      <c r="L109" s="591" t="str">
        <f t="shared" si="7"/>
        <v/>
      </c>
    </row>
    <row r="110" spans="1:12" ht="12.75" customHeight="1">
      <c r="A110" s="577">
        <v>17</v>
      </c>
      <c r="B110" s="572"/>
      <c r="C110" s="588" t="str">
        <f>IF(ISNUMBER($B110),(VLOOKUP($B110,'Signal, ITMS &amp; Lighting Items'!$A$5:$G$468,2,FALSE)),IF(ISTEXT($B110),(VLOOKUP($B110,'Signal, ITMS &amp; Lighting Items'!$A$5:$G$468,2,FALSE))," "))</f>
        <v xml:space="preserve"> </v>
      </c>
      <c r="D110" s="576"/>
      <c r="E110" s="589" t="str">
        <f>IF(ISNUMBER($B110),(VLOOKUP($B110,'Signal, ITMS &amp; Lighting Items'!$A$5:$G$468,4,FALSE)),IF(ISTEXT($B110),(VLOOKUP($B110,'Signal, ITMS &amp; Lighting Items'!$A$5:$G$468,4,FALSE))," "))</f>
        <v xml:space="preserve"> </v>
      </c>
      <c r="F110" s="575" t="str">
        <f>IF(ISNUMBER($B110),(VLOOKUP($B110,'Signal, ITMS &amp; Lighting Items'!$A$5:$G$468,3,FALSE)),IF(ISTEXT($B110),(VLOOKUP($B110,'Signal, ITMS &amp; Lighting Items'!$A$5:$G$468,3,FALSE))," "))</f>
        <v xml:space="preserve"> </v>
      </c>
      <c r="G110" s="590" t="str">
        <f>IF(ISNUMBER($B110),(VLOOKUP($B110,'Signal, ITMS &amp; Lighting Items'!$A$5:$G$468,5,FALSE)),IF(ISTEXT($B110),(VLOOKUP($B110,'Signal, ITMS &amp; Lighting Items'!$A$5:$G$468,5,FALSE))," "))</f>
        <v xml:space="preserve"> </v>
      </c>
      <c r="H110" s="590" t="str">
        <f>IF(ISNUMBER($B110),(VLOOKUP($B110,'Signal, ITMS &amp; Lighting Items'!$A$5:$G$468,6,FALSE)),IF(ISTEXT($B110),(VLOOKUP($B110,'Signal, ITMS &amp; Lighting Items'!$A$5:$G$468,6,FALSE))," "))</f>
        <v xml:space="preserve"> </v>
      </c>
      <c r="I110" s="590" t="str">
        <f>IF(ISNUMBER($B110),(VLOOKUP($B110,'Signal, ITMS &amp; Lighting Items'!$A$5:$G$468,7,FALSE)),IF(ISTEXT($B110),(VLOOKUP($B110,'Signal, ITMS &amp; Lighting Items'!$A$5:$G$468,7,FALSE))," "))</f>
        <v xml:space="preserve"> </v>
      </c>
      <c r="J110" s="591" t="str">
        <f t="shared" si="8"/>
        <v/>
      </c>
      <c r="K110" s="591" t="str">
        <f t="shared" si="9"/>
        <v/>
      </c>
      <c r="L110" s="591" t="str">
        <f t="shared" si="7"/>
        <v/>
      </c>
    </row>
    <row r="111" spans="1:12" ht="12.75" customHeight="1">
      <c r="A111" s="577">
        <v>18</v>
      </c>
      <c r="B111" s="572"/>
      <c r="C111" s="588" t="str">
        <f>IF(ISNUMBER($B111),(VLOOKUP($B111,'Signal, ITMS &amp; Lighting Items'!$A$5:$G$468,2,FALSE)),IF(ISTEXT($B111),(VLOOKUP($B111,'Signal, ITMS &amp; Lighting Items'!$A$5:$G$468,2,FALSE))," "))</f>
        <v xml:space="preserve"> </v>
      </c>
      <c r="D111" s="576"/>
      <c r="E111" s="589" t="str">
        <f>IF(ISNUMBER($B111),(VLOOKUP($B111,'Signal, ITMS &amp; Lighting Items'!$A$5:$G$468,4,FALSE)),IF(ISTEXT($B111),(VLOOKUP($B111,'Signal, ITMS &amp; Lighting Items'!$A$5:$G$468,4,FALSE))," "))</f>
        <v xml:space="preserve"> </v>
      </c>
      <c r="F111" s="575" t="str">
        <f>IF(ISNUMBER($B111),(VLOOKUP($B111,'Signal, ITMS &amp; Lighting Items'!$A$5:$G$468,3,FALSE)),IF(ISTEXT($B111),(VLOOKUP($B111,'Signal, ITMS &amp; Lighting Items'!$A$5:$G$468,3,FALSE))," "))</f>
        <v xml:space="preserve"> </v>
      </c>
      <c r="G111" s="590" t="str">
        <f>IF(ISNUMBER($B111),(VLOOKUP($B111,'Signal, ITMS &amp; Lighting Items'!$A$5:$G$468,5,FALSE)),IF(ISTEXT($B111),(VLOOKUP($B111,'Signal, ITMS &amp; Lighting Items'!$A$5:$G$468,5,FALSE))," "))</f>
        <v xml:space="preserve"> </v>
      </c>
      <c r="H111" s="590" t="str">
        <f>IF(ISNUMBER($B111),(VLOOKUP($B111,'Signal, ITMS &amp; Lighting Items'!$A$5:$G$468,6,FALSE)),IF(ISTEXT($B111),(VLOOKUP($B111,'Signal, ITMS &amp; Lighting Items'!$A$5:$G$468,6,FALSE))," "))</f>
        <v xml:space="preserve"> </v>
      </c>
      <c r="I111" s="590" t="str">
        <f>IF(ISNUMBER($B111),(VLOOKUP($B111,'Signal, ITMS &amp; Lighting Items'!$A$5:$G$468,7,FALSE)),IF(ISTEXT($B111),(VLOOKUP($B111,'Signal, ITMS &amp; Lighting Items'!$A$5:$G$468,7,FALSE))," "))</f>
        <v xml:space="preserve"> </v>
      </c>
      <c r="J111" s="591" t="str">
        <f t="shared" si="8"/>
        <v/>
      </c>
      <c r="K111" s="591" t="str">
        <f t="shared" si="9"/>
        <v/>
      </c>
      <c r="L111" s="591" t="str">
        <f t="shared" si="7"/>
        <v/>
      </c>
    </row>
    <row r="112" spans="1:12" ht="12.75" customHeight="1">
      <c r="A112" s="577">
        <v>19</v>
      </c>
      <c r="B112" s="572"/>
      <c r="C112" s="588" t="str">
        <f>IF(ISNUMBER($B112),(VLOOKUP($B112,'Signal, ITMS &amp; Lighting Items'!$A$5:$G$468,2,FALSE)),IF(ISTEXT($B112),(VLOOKUP($B112,'Signal, ITMS &amp; Lighting Items'!$A$5:$G$468,2,FALSE))," "))</f>
        <v xml:space="preserve"> </v>
      </c>
      <c r="D112" s="576"/>
      <c r="E112" s="589" t="str">
        <f>IF(ISNUMBER($B112),(VLOOKUP($B112,'Signal, ITMS &amp; Lighting Items'!$A$5:$G$468,4,FALSE)),IF(ISTEXT($B112),(VLOOKUP($B112,'Signal, ITMS &amp; Lighting Items'!$A$5:$G$468,4,FALSE))," "))</f>
        <v xml:space="preserve"> </v>
      </c>
      <c r="F112" s="575" t="str">
        <f>IF(ISNUMBER($B112),(VLOOKUP($B112,'Signal, ITMS &amp; Lighting Items'!$A$5:$G$468,3,FALSE)),IF(ISTEXT($B112),(VLOOKUP($B112,'Signal, ITMS &amp; Lighting Items'!$A$5:$G$468,3,FALSE))," "))</f>
        <v xml:space="preserve"> </v>
      </c>
      <c r="G112" s="590" t="str">
        <f>IF(ISNUMBER($B112),(VLOOKUP($B112,'Signal, ITMS &amp; Lighting Items'!$A$5:$G$468,5,FALSE)),IF(ISTEXT($B112),(VLOOKUP($B112,'Signal, ITMS &amp; Lighting Items'!$A$5:$G$468,5,FALSE))," "))</f>
        <v xml:space="preserve"> </v>
      </c>
      <c r="H112" s="590" t="str">
        <f>IF(ISNUMBER($B112),(VLOOKUP($B112,'Signal, ITMS &amp; Lighting Items'!$A$5:$G$468,6,FALSE)),IF(ISTEXT($B112),(VLOOKUP($B112,'Signal, ITMS &amp; Lighting Items'!$A$5:$G$468,6,FALSE))," "))</f>
        <v xml:space="preserve"> </v>
      </c>
      <c r="I112" s="590" t="str">
        <f>IF(ISNUMBER($B112),(VLOOKUP($B112,'Signal, ITMS &amp; Lighting Items'!$A$5:$G$468,7,FALSE)),IF(ISTEXT($B112),(VLOOKUP($B112,'Signal, ITMS &amp; Lighting Items'!$A$5:$G$468,7,FALSE))," "))</f>
        <v xml:space="preserve"> </v>
      </c>
      <c r="J112" s="591" t="str">
        <f t="shared" si="8"/>
        <v/>
      </c>
      <c r="K112" s="591" t="str">
        <f t="shared" si="9"/>
        <v/>
      </c>
      <c r="L112" s="591" t="str">
        <f t="shared" si="7"/>
        <v/>
      </c>
    </row>
    <row r="113" spans="1:12" ht="12.75" customHeight="1">
      <c r="A113" s="577">
        <v>20</v>
      </c>
      <c r="B113" s="572"/>
      <c r="C113" s="588" t="str">
        <f>IF(ISNUMBER($B113),(VLOOKUP($B113,'Signal, ITMS &amp; Lighting Items'!$A$5:$G$468,2,FALSE)),IF(ISTEXT($B113),(VLOOKUP($B113,'Signal, ITMS &amp; Lighting Items'!$A$5:$G$468,2,FALSE))," "))</f>
        <v xml:space="preserve"> </v>
      </c>
      <c r="D113" s="576"/>
      <c r="E113" s="589" t="str">
        <f>IF(ISNUMBER($B113),(VLOOKUP($B113,'Signal, ITMS &amp; Lighting Items'!$A$5:$G$468,4,FALSE)),IF(ISTEXT($B113),(VLOOKUP($B113,'Signal, ITMS &amp; Lighting Items'!$A$5:$G$468,4,FALSE))," "))</f>
        <v xml:space="preserve"> </v>
      </c>
      <c r="F113" s="575" t="str">
        <f>IF(ISNUMBER($B113),(VLOOKUP($B113,'Signal, ITMS &amp; Lighting Items'!$A$5:$G$468,3,FALSE)),IF(ISTEXT($B113),(VLOOKUP($B113,'Signal, ITMS &amp; Lighting Items'!$A$5:$G$468,3,FALSE))," "))</f>
        <v xml:space="preserve"> </v>
      </c>
      <c r="G113" s="590" t="str">
        <f>IF(ISNUMBER($B113),(VLOOKUP($B113,'Signal, ITMS &amp; Lighting Items'!$A$5:$G$468,5,FALSE)),IF(ISTEXT($B113),(VLOOKUP($B113,'Signal, ITMS &amp; Lighting Items'!$A$5:$G$468,5,FALSE))," "))</f>
        <v xml:space="preserve"> </v>
      </c>
      <c r="H113" s="590" t="str">
        <f>IF(ISNUMBER($B113),(VLOOKUP($B113,'Signal, ITMS &amp; Lighting Items'!$A$5:$G$468,6,FALSE)),IF(ISTEXT($B113),(VLOOKUP($B113,'Signal, ITMS &amp; Lighting Items'!$A$5:$G$468,6,FALSE))," "))</f>
        <v xml:space="preserve"> </v>
      </c>
      <c r="I113" s="590" t="str">
        <f>IF(ISNUMBER($B113),(VLOOKUP($B113,'Signal, ITMS &amp; Lighting Items'!$A$5:$G$468,7,FALSE)),IF(ISTEXT($B113),(VLOOKUP($B113,'Signal, ITMS &amp; Lighting Items'!$A$5:$G$468,7,FALSE))," "))</f>
        <v xml:space="preserve"> </v>
      </c>
      <c r="J113" s="591" t="str">
        <f t="shared" si="8"/>
        <v/>
      </c>
      <c r="K113" s="591" t="str">
        <f t="shared" si="9"/>
        <v/>
      </c>
      <c r="L113" s="591" t="str">
        <f t="shared" si="7"/>
        <v/>
      </c>
    </row>
    <row r="114" spans="1:12" ht="12.75" customHeight="1">
      <c r="A114" s="577">
        <v>21</v>
      </c>
      <c r="B114" s="572"/>
      <c r="C114" s="588" t="str">
        <f>IF(ISNUMBER($B114),(VLOOKUP($B114,'Signal, ITMS &amp; Lighting Items'!$A$5:$G$468,2,FALSE)),IF(ISTEXT($B114),(VLOOKUP($B114,'Signal, ITMS &amp; Lighting Items'!$A$5:$G$468,2,FALSE))," "))</f>
        <v xml:space="preserve"> </v>
      </c>
      <c r="D114" s="576"/>
      <c r="E114" s="589" t="str">
        <f>IF(ISNUMBER($B114),(VLOOKUP($B114,'Signal, ITMS &amp; Lighting Items'!$A$5:$G$468,4,FALSE)),IF(ISTEXT($B114),(VLOOKUP($B114,'Signal, ITMS &amp; Lighting Items'!$A$5:$G$468,4,FALSE))," "))</f>
        <v xml:space="preserve"> </v>
      </c>
      <c r="F114" s="575" t="str">
        <f>IF(ISNUMBER($B114),(VLOOKUP($B114,'Signal, ITMS &amp; Lighting Items'!$A$5:$G$468,3,FALSE)),IF(ISTEXT($B114),(VLOOKUP($B114,'Signal, ITMS &amp; Lighting Items'!$A$5:$G$468,3,FALSE))," "))</f>
        <v xml:space="preserve"> </v>
      </c>
      <c r="G114" s="590" t="str">
        <f>IF(ISNUMBER($B114),(VLOOKUP($B114,'Signal, ITMS &amp; Lighting Items'!$A$5:$G$468,5,FALSE)),IF(ISTEXT($B114),(VLOOKUP($B114,'Signal, ITMS &amp; Lighting Items'!$A$5:$G$468,5,FALSE))," "))</f>
        <v xml:space="preserve"> </v>
      </c>
      <c r="H114" s="590" t="str">
        <f>IF(ISNUMBER($B114),(VLOOKUP($B114,'Signal, ITMS &amp; Lighting Items'!$A$5:$G$468,6,FALSE)),IF(ISTEXT($B114),(VLOOKUP($B114,'Signal, ITMS &amp; Lighting Items'!$A$5:$G$468,6,FALSE))," "))</f>
        <v xml:space="preserve"> </v>
      </c>
      <c r="I114" s="590" t="str">
        <f>IF(ISNUMBER($B114),(VLOOKUP($B114,'Signal, ITMS &amp; Lighting Items'!$A$5:$G$468,7,FALSE)),IF(ISTEXT($B114),(VLOOKUP($B114,'Signal, ITMS &amp; Lighting Items'!$A$5:$G$468,7,FALSE))," "))</f>
        <v xml:space="preserve"> </v>
      </c>
      <c r="J114" s="591" t="str">
        <f t="shared" si="8"/>
        <v/>
      </c>
      <c r="K114" s="591" t="str">
        <f t="shared" si="9"/>
        <v/>
      </c>
      <c r="L114" s="591" t="str">
        <f t="shared" si="7"/>
        <v/>
      </c>
    </row>
    <row r="115" spans="1:12" ht="12.75" customHeight="1">
      <c r="A115" s="577">
        <v>22</v>
      </c>
      <c r="B115" s="572"/>
      <c r="C115" s="588" t="str">
        <f>IF(ISNUMBER($B115),(VLOOKUP($B115,'Signal, ITMS &amp; Lighting Items'!$A$5:$G$468,2,FALSE)),IF(ISTEXT($B115),(VLOOKUP($B115,'Signal, ITMS &amp; Lighting Items'!$A$5:$G$468,2,FALSE))," "))</f>
        <v xml:space="preserve"> </v>
      </c>
      <c r="D115" s="576"/>
      <c r="E115" s="589" t="str">
        <f>IF(ISNUMBER($B115),(VLOOKUP($B115,'Signal, ITMS &amp; Lighting Items'!$A$5:$G$468,4,FALSE)),IF(ISTEXT($B115),(VLOOKUP($B115,'Signal, ITMS &amp; Lighting Items'!$A$5:$G$468,4,FALSE))," "))</f>
        <v xml:space="preserve"> </v>
      </c>
      <c r="F115" s="575" t="str">
        <f>IF(ISNUMBER($B115),(VLOOKUP($B115,'Signal, ITMS &amp; Lighting Items'!$A$5:$G$468,3,FALSE)),IF(ISTEXT($B115),(VLOOKUP($B115,'Signal, ITMS &amp; Lighting Items'!$A$5:$G$468,3,FALSE))," "))</f>
        <v xml:space="preserve"> </v>
      </c>
      <c r="G115" s="590" t="str">
        <f>IF(ISNUMBER($B115),(VLOOKUP($B115,'Signal, ITMS &amp; Lighting Items'!$A$5:$G$468,5,FALSE)),IF(ISTEXT($B115),(VLOOKUP($B115,'Signal, ITMS &amp; Lighting Items'!$A$5:$G$468,5,FALSE))," "))</f>
        <v xml:space="preserve"> </v>
      </c>
      <c r="H115" s="590" t="str">
        <f>IF(ISNUMBER($B115),(VLOOKUP($B115,'Signal, ITMS &amp; Lighting Items'!$A$5:$G$468,6,FALSE)),IF(ISTEXT($B115),(VLOOKUP($B115,'Signal, ITMS &amp; Lighting Items'!$A$5:$G$468,6,FALSE))," "))</f>
        <v xml:space="preserve"> </v>
      </c>
      <c r="I115" s="590" t="str">
        <f>IF(ISNUMBER($B115),(VLOOKUP($B115,'Signal, ITMS &amp; Lighting Items'!$A$5:$G$468,7,FALSE)),IF(ISTEXT($B115),(VLOOKUP($B115,'Signal, ITMS &amp; Lighting Items'!$A$5:$G$468,7,FALSE))," "))</f>
        <v xml:space="preserve"> </v>
      </c>
      <c r="J115" s="591" t="str">
        <f t="shared" si="8"/>
        <v/>
      </c>
      <c r="K115" s="591" t="str">
        <f t="shared" si="9"/>
        <v/>
      </c>
      <c r="L115" s="591" t="str">
        <f t="shared" si="7"/>
        <v/>
      </c>
    </row>
    <row r="116" spans="1:12" ht="12.75" customHeight="1">
      <c r="A116" s="577">
        <v>23</v>
      </c>
      <c r="B116" s="572"/>
      <c r="C116" s="588" t="str">
        <f>IF(ISNUMBER($B116),(VLOOKUP($B116,'Signal, ITMS &amp; Lighting Items'!$A$5:$G$468,2,FALSE)),IF(ISTEXT($B116),(VLOOKUP($B116,'Signal, ITMS &amp; Lighting Items'!$A$5:$G$468,2,FALSE))," "))</f>
        <v xml:space="preserve"> </v>
      </c>
      <c r="D116" s="576"/>
      <c r="E116" s="589" t="str">
        <f>IF(ISNUMBER($B116),(VLOOKUP($B116,'Signal, ITMS &amp; Lighting Items'!$A$5:$G$468,4,FALSE)),IF(ISTEXT($B116),(VLOOKUP($B116,'Signal, ITMS &amp; Lighting Items'!$A$5:$G$468,4,FALSE))," "))</f>
        <v xml:space="preserve"> </v>
      </c>
      <c r="F116" s="575" t="str">
        <f>IF(ISNUMBER($B116),(VLOOKUP($B116,'Signal, ITMS &amp; Lighting Items'!$A$5:$G$468,3,FALSE)),IF(ISTEXT($B116),(VLOOKUP($B116,'Signal, ITMS &amp; Lighting Items'!$A$5:$G$468,3,FALSE))," "))</f>
        <v xml:space="preserve"> </v>
      </c>
      <c r="G116" s="590" t="str">
        <f>IF(ISNUMBER($B116),(VLOOKUP($B116,'Signal, ITMS &amp; Lighting Items'!$A$5:$G$468,5,FALSE)),IF(ISTEXT($B116),(VLOOKUP($B116,'Signal, ITMS &amp; Lighting Items'!$A$5:$G$468,5,FALSE))," "))</f>
        <v xml:space="preserve"> </v>
      </c>
      <c r="H116" s="590" t="str">
        <f>IF(ISNUMBER($B116),(VLOOKUP($B116,'Signal, ITMS &amp; Lighting Items'!$A$5:$G$468,6,FALSE)),IF(ISTEXT($B116),(VLOOKUP($B116,'Signal, ITMS &amp; Lighting Items'!$A$5:$G$468,6,FALSE))," "))</f>
        <v xml:space="preserve"> </v>
      </c>
      <c r="I116" s="590" t="str">
        <f>IF(ISNUMBER($B116),(VLOOKUP($B116,'Signal, ITMS &amp; Lighting Items'!$A$5:$G$468,7,FALSE)),IF(ISTEXT($B116),(VLOOKUP($B116,'Signal, ITMS &amp; Lighting Items'!$A$5:$G$468,7,FALSE))," "))</f>
        <v xml:space="preserve"> </v>
      </c>
      <c r="J116" s="591" t="str">
        <f t="shared" si="8"/>
        <v/>
      </c>
      <c r="K116" s="591" t="str">
        <f t="shared" si="9"/>
        <v/>
      </c>
      <c r="L116" s="591" t="str">
        <f t="shared" si="7"/>
        <v/>
      </c>
    </row>
    <row r="117" spans="1:12" ht="12.75" customHeight="1">
      <c r="A117" s="577">
        <v>24</v>
      </c>
      <c r="B117" s="572"/>
      <c r="C117" s="588" t="str">
        <f>IF(ISNUMBER($B117),(VLOOKUP($B117,'Signal, ITMS &amp; Lighting Items'!$A$5:$G$468,2,FALSE)),IF(ISTEXT($B117),(VLOOKUP($B117,'Signal, ITMS &amp; Lighting Items'!$A$5:$G$468,2,FALSE))," "))</f>
        <v xml:space="preserve"> </v>
      </c>
      <c r="D117" s="576"/>
      <c r="E117" s="589" t="str">
        <f>IF(ISNUMBER($B117),(VLOOKUP($B117,'Signal, ITMS &amp; Lighting Items'!$A$5:$G$468,4,FALSE)),IF(ISTEXT($B117),(VLOOKUP($B117,'Signal, ITMS &amp; Lighting Items'!$A$5:$G$468,4,FALSE))," "))</f>
        <v xml:space="preserve"> </v>
      </c>
      <c r="F117" s="575" t="str">
        <f>IF(ISNUMBER($B117),(VLOOKUP($B117,'Signal, ITMS &amp; Lighting Items'!$A$5:$G$468,3,FALSE)),IF(ISTEXT($B117),(VLOOKUP($B117,'Signal, ITMS &amp; Lighting Items'!$A$5:$G$468,3,FALSE))," "))</f>
        <v xml:space="preserve"> </v>
      </c>
      <c r="G117" s="590" t="str">
        <f>IF(ISNUMBER($B117),(VLOOKUP($B117,'Signal, ITMS &amp; Lighting Items'!$A$5:$G$468,5,FALSE)),IF(ISTEXT($B117),(VLOOKUP($B117,'Signal, ITMS &amp; Lighting Items'!$A$5:$G$468,5,FALSE))," "))</f>
        <v xml:space="preserve"> </v>
      </c>
      <c r="H117" s="590" t="str">
        <f>IF(ISNUMBER($B117),(VLOOKUP($B117,'Signal, ITMS &amp; Lighting Items'!$A$5:$G$468,6,FALSE)),IF(ISTEXT($B117),(VLOOKUP($B117,'Signal, ITMS &amp; Lighting Items'!$A$5:$G$468,6,FALSE))," "))</f>
        <v xml:space="preserve"> </v>
      </c>
      <c r="I117" s="590" t="str">
        <f>IF(ISNUMBER($B117),(VLOOKUP($B117,'Signal, ITMS &amp; Lighting Items'!$A$5:$G$468,7,FALSE)),IF(ISTEXT($B117),(VLOOKUP($B117,'Signal, ITMS &amp; Lighting Items'!$A$5:$G$468,7,FALSE))," "))</f>
        <v xml:space="preserve"> </v>
      </c>
      <c r="J117" s="591" t="str">
        <f t="shared" si="8"/>
        <v/>
      </c>
      <c r="K117" s="591" t="str">
        <f t="shared" si="9"/>
        <v/>
      </c>
      <c r="L117" s="591" t="str">
        <f t="shared" si="7"/>
        <v/>
      </c>
    </row>
    <row r="118" spans="1:12" ht="12.75" customHeight="1">
      <c r="A118" s="577">
        <v>25</v>
      </c>
      <c r="B118" s="572"/>
      <c r="C118" s="588" t="str">
        <f>IF(ISNUMBER($B118),(VLOOKUP($B118,'Signal, ITMS &amp; Lighting Items'!$A$5:$G$468,2,FALSE)),IF(ISTEXT($B118),(VLOOKUP($B118,'Signal, ITMS &amp; Lighting Items'!$A$5:$G$468,2,FALSE))," "))</f>
        <v xml:space="preserve"> </v>
      </c>
      <c r="D118" s="576"/>
      <c r="E118" s="589" t="str">
        <f>IF(ISNUMBER($B118),(VLOOKUP($B118,'Signal, ITMS &amp; Lighting Items'!$A$5:$G$468,4,FALSE)),IF(ISTEXT($B118),(VLOOKUP($B118,'Signal, ITMS &amp; Lighting Items'!$A$5:$G$468,4,FALSE))," "))</f>
        <v xml:space="preserve"> </v>
      </c>
      <c r="F118" s="575" t="str">
        <f>IF(ISNUMBER($B118),(VLOOKUP($B118,'Signal, ITMS &amp; Lighting Items'!$A$5:$G$468,3,FALSE)),IF(ISTEXT($B118),(VLOOKUP($B118,'Signal, ITMS &amp; Lighting Items'!$A$5:$G$468,3,FALSE))," "))</f>
        <v xml:space="preserve"> </v>
      </c>
      <c r="G118" s="590" t="str">
        <f>IF(ISNUMBER($B118),(VLOOKUP($B118,'Signal, ITMS &amp; Lighting Items'!$A$5:$G$468,5,FALSE)),IF(ISTEXT($B118),(VLOOKUP($B118,'Signal, ITMS &amp; Lighting Items'!$A$5:$G$468,5,FALSE))," "))</f>
        <v xml:space="preserve"> </v>
      </c>
      <c r="H118" s="590" t="str">
        <f>IF(ISNUMBER($B118),(VLOOKUP($B118,'Signal, ITMS &amp; Lighting Items'!$A$5:$G$468,6,FALSE)),IF(ISTEXT($B118),(VLOOKUP($B118,'Signal, ITMS &amp; Lighting Items'!$A$5:$G$468,6,FALSE))," "))</f>
        <v xml:space="preserve"> </v>
      </c>
      <c r="I118" s="590" t="str">
        <f>IF(ISNUMBER($B118),(VLOOKUP($B118,'Signal, ITMS &amp; Lighting Items'!$A$5:$G$468,7,FALSE)),IF(ISTEXT($B118),(VLOOKUP($B118,'Signal, ITMS &amp; Lighting Items'!$A$5:$G$468,7,FALSE))," "))</f>
        <v xml:space="preserve"> </v>
      </c>
      <c r="J118" s="591" t="str">
        <f t="shared" si="8"/>
        <v/>
      </c>
      <c r="K118" s="591" t="str">
        <f t="shared" si="9"/>
        <v/>
      </c>
      <c r="L118" s="591" t="str">
        <f t="shared" si="7"/>
        <v/>
      </c>
    </row>
    <row r="119" spans="1:12" ht="12.75" customHeight="1">
      <c r="A119" s="577">
        <v>26</v>
      </c>
      <c r="B119" s="572"/>
      <c r="C119" s="588" t="str">
        <f>IF(ISNUMBER($B119),(VLOOKUP($B119,'Signal, ITMS &amp; Lighting Items'!$A$5:$G$468,2,FALSE)),IF(ISTEXT($B119),(VLOOKUP($B119,'Signal, ITMS &amp; Lighting Items'!$A$5:$G$468,2,FALSE))," "))</f>
        <v xml:space="preserve"> </v>
      </c>
      <c r="D119" s="576"/>
      <c r="E119" s="589" t="str">
        <f>IF(ISNUMBER($B119),(VLOOKUP($B119,'Signal, ITMS &amp; Lighting Items'!$A$5:$G$468,4,FALSE)),IF(ISTEXT($B119),(VLOOKUP($B119,'Signal, ITMS &amp; Lighting Items'!$A$5:$G$468,4,FALSE))," "))</f>
        <v xml:space="preserve"> </v>
      </c>
      <c r="F119" s="575" t="str">
        <f>IF(ISNUMBER($B119),(VLOOKUP($B119,'Signal, ITMS &amp; Lighting Items'!$A$5:$G$468,3,FALSE)),IF(ISTEXT($B119),(VLOOKUP($B119,'Signal, ITMS &amp; Lighting Items'!$A$5:$G$468,3,FALSE))," "))</f>
        <v xml:space="preserve"> </v>
      </c>
      <c r="G119" s="590" t="str">
        <f>IF(ISNUMBER($B119),(VLOOKUP($B119,'Signal, ITMS &amp; Lighting Items'!$A$5:$G$468,5,FALSE)),IF(ISTEXT($B119),(VLOOKUP($B119,'Signal, ITMS &amp; Lighting Items'!$A$5:$G$468,5,FALSE))," "))</f>
        <v xml:space="preserve"> </v>
      </c>
      <c r="H119" s="590" t="str">
        <f>IF(ISNUMBER($B119),(VLOOKUP($B119,'Signal, ITMS &amp; Lighting Items'!$A$5:$G$468,6,FALSE)),IF(ISTEXT($B119),(VLOOKUP($B119,'Signal, ITMS &amp; Lighting Items'!$A$5:$G$468,6,FALSE))," "))</f>
        <v xml:space="preserve"> </v>
      </c>
      <c r="I119" s="590" t="str">
        <f>IF(ISNUMBER($B119),(VLOOKUP($B119,'Signal, ITMS &amp; Lighting Items'!$A$5:$G$468,7,FALSE)),IF(ISTEXT($B119),(VLOOKUP($B119,'Signal, ITMS &amp; Lighting Items'!$A$5:$G$468,7,FALSE))," "))</f>
        <v xml:space="preserve"> </v>
      </c>
      <c r="J119" s="591" t="str">
        <f t="shared" si="8"/>
        <v/>
      </c>
      <c r="K119" s="591" t="str">
        <f t="shared" si="9"/>
        <v/>
      </c>
      <c r="L119" s="591" t="str">
        <f t="shared" si="7"/>
        <v/>
      </c>
    </row>
    <row r="120" spans="1:12" ht="12.75" customHeight="1">
      <c r="A120" s="577">
        <v>27</v>
      </c>
      <c r="B120" s="572"/>
      <c r="C120" s="588" t="str">
        <f>IF(ISNUMBER($B120),(VLOOKUP($B120,'Signal, ITMS &amp; Lighting Items'!$A$5:$G$468,2,FALSE)),IF(ISTEXT($B120),(VLOOKUP($B120,'Signal, ITMS &amp; Lighting Items'!$A$5:$G$468,2,FALSE))," "))</f>
        <v xml:space="preserve"> </v>
      </c>
      <c r="D120" s="576"/>
      <c r="E120" s="589" t="str">
        <f>IF(ISNUMBER($B120),(VLOOKUP($B120,'Signal, ITMS &amp; Lighting Items'!$A$5:$G$468,4,FALSE)),IF(ISTEXT($B120),(VLOOKUP($B120,'Signal, ITMS &amp; Lighting Items'!$A$5:$G$468,4,FALSE))," "))</f>
        <v xml:space="preserve"> </v>
      </c>
      <c r="F120" s="575" t="str">
        <f>IF(ISNUMBER($B120),(VLOOKUP($B120,'Signal, ITMS &amp; Lighting Items'!$A$5:$G$468,3,FALSE)),IF(ISTEXT($B120),(VLOOKUP($B120,'Signal, ITMS &amp; Lighting Items'!$A$5:$G$468,3,FALSE))," "))</f>
        <v xml:space="preserve"> </v>
      </c>
      <c r="G120" s="590" t="str">
        <f>IF(ISNUMBER($B120),(VLOOKUP($B120,'Signal, ITMS &amp; Lighting Items'!$A$5:$G$468,5,FALSE)),IF(ISTEXT($B120),(VLOOKUP($B120,'Signal, ITMS &amp; Lighting Items'!$A$5:$G$468,5,FALSE))," "))</f>
        <v xml:space="preserve"> </v>
      </c>
      <c r="H120" s="590" t="str">
        <f>IF(ISNUMBER($B120),(VLOOKUP($B120,'Signal, ITMS &amp; Lighting Items'!$A$5:$G$468,6,FALSE)),IF(ISTEXT($B120),(VLOOKUP($B120,'Signal, ITMS &amp; Lighting Items'!$A$5:$G$468,6,FALSE))," "))</f>
        <v xml:space="preserve"> </v>
      </c>
      <c r="I120" s="590" t="str">
        <f>IF(ISNUMBER($B120),(VLOOKUP($B120,'Signal, ITMS &amp; Lighting Items'!$A$5:$G$468,7,FALSE)),IF(ISTEXT($B120),(VLOOKUP($B120,'Signal, ITMS &amp; Lighting Items'!$A$5:$G$468,7,FALSE))," "))</f>
        <v xml:space="preserve"> </v>
      </c>
      <c r="J120" s="591" t="str">
        <f t="shared" si="8"/>
        <v/>
      </c>
      <c r="K120" s="591" t="str">
        <f t="shared" si="9"/>
        <v/>
      </c>
      <c r="L120" s="591" t="str">
        <f t="shared" si="7"/>
        <v/>
      </c>
    </row>
    <row r="121" spans="1:12" ht="12.75" customHeight="1">
      <c r="A121" s="577">
        <v>28</v>
      </c>
      <c r="B121" s="572"/>
      <c r="C121" s="588" t="str">
        <f>IF(ISNUMBER($B121),(VLOOKUP($B121,'Signal, ITMS &amp; Lighting Items'!$A$5:$G$468,2,FALSE)),IF(ISTEXT($B121),(VLOOKUP($B121,'Signal, ITMS &amp; Lighting Items'!$A$5:$G$468,2,FALSE))," "))</f>
        <v xml:space="preserve"> </v>
      </c>
      <c r="D121" s="576"/>
      <c r="E121" s="589" t="str">
        <f>IF(ISNUMBER($B121),(VLOOKUP($B121,'Signal, ITMS &amp; Lighting Items'!$A$5:$G$468,4,FALSE)),IF(ISTEXT($B121),(VLOOKUP($B121,'Signal, ITMS &amp; Lighting Items'!$A$5:$G$468,4,FALSE))," "))</f>
        <v xml:space="preserve"> </v>
      </c>
      <c r="F121" s="575" t="str">
        <f>IF(ISNUMBER($B121),(VLOOKUP($B121,'Signal, ITMS &amp; Lighting Items'!$A$5:$G$468,3,FALSE)),IF(ISTEXT($B121),(VLOOKUP($B121,'Signal, ITMS &amp; Lighting Items'!$A$5:$G$468,3,FALSE))," "))</f>
        <v xml:space="preserve"> </v>
      </c>
      <c r="G121" s="590" t="str">
        <f>IF(ISNUMBER($B121),(VLOOKUP($B121,'Signal, ITMS &amp; Lighting Items'!$A$5:$G$468,5,FALSE)),IF(ISTEXT($B121),(VLOOKUP($B121,'Signal, ITMS &amp; Lighting Items'!$A$5:$G$468,5,FALSE))," "))</f>
        <v xml:space="preserve"> </v>
      </c>
      <c r="H121" s="590" t="str">
        <f>IF(ISNUMBER($B121),(VLOOKUP($B121,'Signal, ITMS &amp; Lighting Items'!$A$5:$G$468,6,FALSE)),IF(ISTEXT($B121),(VLOOKUP($B121,'Signal, ITMS &amp; Lighting Items'!$A$5:$G$468,6,FALSE))," "))</f>
        <v xml:space="preserve"> </v>
      </c>
      <c r="I121" s="590" t="str">
        <f>IF(ISNUMBER($B121),(VLOOKUP($B121,'Signal, ITMS &amp; Lighting Items'!$A$5:$G$468,7,FALSE)),IF(ISTEXT($B121),(VLOOKUP($B121,'Signal, ITMS &amp; Lighting Items'!$A$5:$G$468,7,FALSE))," "))</f>
        <v xml:space="preserve"> </v>
      </c>
      <c r="J121" s="591" t="str">
        <f t="shared" si="8"/>
        <v/>
      </c>
      <c r="K121" s="591" t="str">
        <f t="shared" si="9"/>
        <v/>
      </c>
      <c r="L121" s="591" t="str">
        <f t="shared" si="7"/>
        <v/>
      </c>
    </row>
    <row r="122" spans="1:12" ht="12.75" customHeight="1">
      <c r="A122" s="577">
        <v>29</v>
      </c>
      <c r="B122" s="572"/>
      <c r="C122" s="588" t="str">
        <f>IF(ISNUMBER($B122),(VLOOKUP($B122,'Signal, ITMS &amp; Lighting Items'!$A$5:$G$468,2,FALSE)),IF(ISTEXT($B122),(VLOOKUP($B122,'Signal, ITMS &amp; Lighting Items'!$A$5:$G$468,2,FALSE))," "))</f>
        <v xml:space="preserve"> </v>
      </c>
      <c r="D122" s="576"/>
      <c r="E122" s="589" t="str">
        <f>IF(ISNUMBER($B122),(VLOOKUP($B122,'Signal, ITMS &amp; Lighting Items'!$A$5:$G$468,4,FALSE)),IF(ISTEXT($B122),(VLOOKUP($B122,'Signal, ITMS &amp; Lighting Items'!$A$5:$G$468,4,FALSE))," "))</f>
        <v xml:space="preserve"> </v>
      </c>
      <c r="F122" s="575" t="str">
        <f>IF(ISNUMBER($B122),(VLOOKUP($B122,'Signal, ITMS &amp; Lighting Items'!$A$5:$G$468,3,FALSE)),IF(ISTEXT($B122),(VLOOKUP($B122,'Signal, ITMS &amp; Lighting Items'!$A$5:$G$468,3,FALSE))," "))</f>
        <v xml:space="preserve"> </v>
      </c>
      <c r="G122" s="590" t="str">
        <f>IF(ISNUMBER($B122),(VLOOKUP($B122,'Signal, ITMS &amp; Lighting Items'!$A$5:$G$468,5,FALSE)),IF(ISTEXT($B122),(VLOOKUP($B122,'Signal, ITMS &amp; Lighting Items'!$A$5:$G$468,5,FALSE))," "))</f>
        <v xml:space="preserve"> </v>
      </c>
      <c r="H122" s="590" t="str">
        <f>IF(ISNUMBER($B122),(VLOOKUP($B122,'Signal, ITMS &amp; Lighting Items'!$A$5:$G$468,6,FALSE)),IF(ISTEXT($B122),(VLOOKUP($B122,'Signal, ITMS &amp; Lighting Items'!$A$5:$G$468,6,FALSE))," "))</f>
        <v xml:space="preserve"> </v>
      </c>
      <c r="I122" s="590" t="str">
        <f>IF(ISNUMBER($B122),(VLOOKUP($B122,'Signal, ITMS &amp; Lighting Items'!$A$5:$G$468,7,FALSE)),IF(ISTEXT($B122),(VLOOKUP($B122,'Signal, ITMS &amp; Lighting Items'!$A$5:$G$468,7,FALSE))," "))</f>
        <v xml:space="preserve"> </v>
      </c>
      <c r="J122" s="591" t="str">
        <f t="shared" si="8"/>
        <v/>
      </c>
      <c r="K122" s="591" t="str">
        <f t="shared" si="9"/>
        <v/>
      </c>
      <c r="L122" s="591" t="str">
        <f t="shared" si="7"/>
        <v/>
      </c>
    </row>
    <row r="123" spans="1:12" ht="12.75" customHeight="1" thickBot="1">
      <c r="A123" s="600">
        <v>30</v>
      </c>
      <c r="B123" s="592"/>
      <c r="C123" s="593" t="str">
        <f>IF(ISNUMBER($B123),(VLOOKUP($B123,'Signal, ITMS &amp; Lighting Items'!$A$5:$G$468,2,FALSE)),IF(ISTEXT($B123),(VLOOKUP($B123,'Signal, ITMS &amp; Lighting Items'!$A$5:$G$468,2,FALSE))," "))</f>
        <v xml:space="preserve"> </v>
      </c>
      <c r="D123" s="594"/>
      <c r="E123" s="595" t="str">
        <f>IF(ISNUMBER($B123),(VLOOKUP($B123,'Signal, ITMS &amp; Lighting Items'!$A$5:$G$468,4,FALSE)),IF(ISTEXT($B123),(VLOOKUP($B123,'Signal, ITMS &amp; Lighting Items'!$A$5:$G$468,4,FALSE))," "))</f>
        <v xml:space="preserve"> </v>
      </c>
      <c r="F123" s="596" t="str">
        <f>IF(ISNUMBER($B123),(VLOOKUP($B123,'Signal, ITMS &amp; Lighting Items'!$A$5:$G$468,3,FALSE)),IF(ISTEXT($B123),(VLOOKUP($B123,'Signal, ITMS &amp; Lighting Items'!$A$5:$G$468,3,FALSE))," "))</f>
        <v xml:space="preserve"> </v>
      </c>
      <c r="G123" s="597" t="str">
        <f>IF(ISNUMBER($B123),(VLOOKUP($B123,'Signal, ITMS &amp; Lighting Items'!$A$5:$G$468,5,FALSE)),IF(ISTEXT($B123),(VLOOKUP($B123,'Signal, ITMS &amp; Lighting Items'!$A$5:$G$468,5,FALSE))," "))</f>
        <v xml:space="preserve"> </v>
      </c>
      <c r="H123" s="597" t="str">
        <f>IF(ISNUMBER($B123),(VLOOKUP($B123,'Signal, ITMS &amp; Lighting Items'!$A$5:$G$468,6,FALSE)),IF(ISTEXT($B123),(VLOOKUP($B123,'Signal, ITMS &amp; Lighting Items'!$A$5:$G$468,6,FALSE))," "))</f>
        <v xml:space="preserve"> </v>
      </c>
      <c r="I123" s="597" t="str">
        <f>IF(ISNUMBER($B123),(VLOOKUP($B123,'Signal, ITMS &amp; Lighting Items'!$A$5:$G$468,7,FALSE)),IF(ISTEXT($B123),(VLOOKUP($B123,'Signal, ITMS &amp; Lighting Items'!$A$5:$G$468,7,FALSE))," "))</f>
        <v xml:space="preserve"> </v>
      </c>
      <c r="J123" s="598" t="str">
        <f t="shared" si="8"/>
        <v/>
      </c>
      <c r="K123" s="598" t="str">
        <f t="shared" si="9"/>
        <v/>
      </c>
      <c r="L123" s="598" t="str">
        <f t="shared" si="7"/>
        <v/>
      </c>
    </row>
    <row r="124" spans="1:12" ht="12.75" customHeight="1" thickTop="1">
      <c r="A124" s="615"/>
      <c r="B124" s="615"/>
      <c r="C124" s="611" t="s">
        <v>576</v>
      </c>
      <c r="D124" s="615"/>
      <c r="E124" s="621"/>
      <c r="F124" s="619" t="s">
        <v>435</v>
      </c>
      <c r="G124" s="204" t="s">
        <v>202</v>
      </c>
      <c r="H124" s="614"/>
      <c r="I124" s="204" t="s">
        <v>202</v>
      </c>
      <c r="J124" s="607">
        <f>SUM(J94:J123)</f>
        <v>0</v>
      </c>
      <c r="K124" s="607">
        <f>SUM(K94:K123)</f>
        <v>0</v>
      </c>
      <c r="L124" s="603">
        <f>SUM(L94:L123)</f>
        <v>0</v>
      </c>
    </row>
    <row r="125" spans="1:12" ht="12.75" customHeight="1">
      <c r="A125" s="615"/>
      <c r="B125" s="615"/>
      <c r="C125" s="611"/>
      <c r="D125" s="615"/>
      <c r="E125" s="621"/>
      <c r="F125" s="622"/>
      <c r="G125" s="622"/>
      <c r="H125" s="622"/>
      <c r="I125" s="622"/>
      <c r="J125" s="623"/>
      <c r="K125" s="623"/>
      <c r="L125" s="623"/>
    </row>
    <row r="126" spans="1:12" ht="12.75" customHeight="1">
      <c r="A126" s="615"/>
      <c r="B126" s="615"/>
      <c r="C126" s="611"/>
      <c r="D126" s="611"/>
      <c r="E126" s="612"/>
      <c r="F126" s="619" t="s">
        <v>440</v>
      </c>
      <c r="G126" s="204" t="s">
        <v>203</v>
      </c>
      <c r="H126" s="614"/>
      <c r="I126" s="204" t="s">
        <v>203</v>
      </c>
      <c r="J126" s="608">
        <f>J56</f>
        <v>0</v>
      </c>
      <c r="K126" s="608">
        <f>K56</f>
        <v>0</v>
      </c>
      <c r="L126" s="608">
        <f>L56</f>
        <v>0</v>
      </c>
    </row>
    <row r="127" spans="1:12" ht="12.75" customHeight="1">
      <c r="A127" s="615"/>
      <c r="B127" s="615"/>
      <c r="C127" s="611"/>
      <c r="D127" s="611"/>
      <c r="E127" s="612"/>
      <c r="F127" s="619" t="s">
        <v>437</v>
      </c>
      <c r="G127" s="204" t="s">
        <v>203</v>
      </c>
      <c r="H127" s="614"/>
      <c r="I127" s="204" t="s">
        <v>203</v>
      </c>
      <c r="J127" s="591">
        <f>J90</f>
        <v>0</v>
      </c>
      <c r="K127" s="591">
        <f>K90</f>
        <v>0</v>
      </c>
      <c r="L127" s="591">
        <f>L90</f>
        <v>0</v>
      </c>
    </row>
    <row r="128" spans="1:12" ht="12.75" customHeight="1">
      <c r="A128" s="615"/>
      <c r="B128" s="615"/>
      <c r="C128" s="611"/>
      <c r="D128" s="611"/>
      <c r="E128" s="612"/>
      <c r="F128" s="619" t="s">
        <v>435</v>
      </c>
      <c r="G128" s="204" t="s">
        <v>203</v>
      </c>
      <c r="H128" s="614"/>
      <c r="I128" s="204" t="s">
        <v>203</v>
      </c>
      <c r="J128" s="591">
        <f>J124</f>
        <v>0</v>
      </c>
      <c r="K128" s="591">
        <f>K124</f>
        <v>0</v>
      </c>
      <c r="L128" s="591">
        <f>L124</f>
        <v>0</v>
      </c>
    </row>
    <row r="129" spans="1:12" ht="12.75" customHeight="1" thickBot="1">
      <c r="A129" s="615"/>
      <c r="B129" s="615"/>
      <c r="C129" s="611"/>
      <c r="D129" s="611"/>
      <c r="E129" s="612"/>
      <c r="F129" s="620" t="s">
        <v>578</v>
      </c>
      <c r="G129" s="204" t="s">
        <v>203</v>
      </c>
      <c r="H129" s="614"/>
      <c r="I129" s="204" t="s">
        <v>203</v>
      </c>
      <c r="J129" s="591">
        <f>(J126+J127+J128)*$N$2</f>
        <v>0</v>
      </c>
      <c r="K129" s="591">
        <f>(K126+K127+K128)*$N$2</f>
        <v>0</v>
      </c>
      <c r="L129" s="591">
        <f>(L126+L127+L128)*$N$2</f>
        <v>0</v>
      </c>
    </row>
    <row r="130" spans="1:12" ht="12.75" customHeight="1" thickTop="1">
      <c r="A130" s="615"/>
      <c r="B130" s="615"/>
      <c r="C130" s="611"/>
      <c r="D130" s="611"/>
      <c r="E130" s="612"/>
      <c r="F130" s="613" t="s">
        <v>579</v>
      </c>
      <c r="G130" s="204" t="s">
        <v>203</v>
      </c>
      <c r="H130" s="614"/>
      <c r="I130" s="204" t="s">
        <v>203</v>
      </c>
      <c r="J130" s="609">
        <f>(J126+J127+J128+J129)</f>
        <v>0</v>
      </c>
      <c r="K130" s="609">
        <f>(K126+K127+K128+K129)</f>
        <v>0</v>
      </c>
      <c r="L130" s="609">
        <f>(L126+L127+L128+L129)</f>
        <v>0</v>
      </c>
    </row>
    <row r="131" spans="1:12" s="165" customFormat="1" ht="12.75" customHeight="1">
      <c r="E131" s="213" t="s">
        <v>230</v>
      </c>
      <c r="F131" s="67" t="s">
        <v>244</v>
      </c>
      <c r="G131" s="842" t="s">
        <v>574</v>
      </c>
      <c r="H131" s="843"/>
      <c r="I131" s="844"/>
      <c r="J131" s="845" t="s">
        <v>575</v>
      </c>
      <c r="K131" s="846"/>
      <c r="L131" s="847"/>
    </row>
    <row r="132" spans="1:12" s="165" customFormat="1" ht="12.75" customHeight="1">
      <c r="A132" s="214" t="s">
        <v>571</v>
      </c>
      <c r="B132" s="166" t="s">
        <v>10</v>
      </c>
      <c r="C132" s="214" t="s">
        <v>572</v>
      </c>
      <c r="D132" s="214" t="s">
        <v>573</v>
      </c>
      <c r="E132" s="166" t="s">
        <v>9</v>
      </c>
      <c r="F132" s="214" t="s">
        <v>439</v>
      </c>
      <c r="G132" s="193" t="s">
        <v>352</v>
      </c>
      <c r="H132" s="193" t="s">
        <v>351</v>
      </c>
      <c r="I132" s="193" t="s">
        <v>4692</v>
      </c>
      <c r="J132" s="71" t="s">
        <v>352</v>
      </c>
      <c r="K132" s="71" t="s">
        <v>351</v>
      </c>
      <c r="L132" s="71" t="s">
        <v>4692</v>
      </c>
    </row>
    <row r="133" spans="1:12" s="165" customFormat="1" ht="12.75" customHeight="1">
      <c r="A133" s="577">
        <v>1</v>
      </c>
      <c r="B133" s="572"/>
      <c r="C133" s="588" t="str">
        <f>IF(ISNUMBER($B133),(VLOOKUP($B133,'Signal, ITMS &amp; Lighting Items'!$A$5:$G$468,2,FALSE)),IF(ISTEXT($B133),(VLOOKUP($B133,'Signal, ITMS &amp; Lighting Items'!$A$5:$G$468,2,FALSE))," "))</f>
        <v xml:space="preserve"> </v>
      </c>
      <c r="D133" s="576"/>
      <c r="E133" s="589" t="str">
        <f>IF(ISNUMBER($B133),(VLOOKUP($B133,'Signal, ITMS &amp; Lighting Items'!$A$5:$G$468,4,FALSE)),IF(ISTEXT($B133),(VLOOKUP($B133,'Signal, ITMS &amp; Lighting Items'!$A$5:$G$468,4,FALSE))," "))</f>
        <v xml:space="preserve"> </v>
      </c>
      <c r="F133" s="575" t="str">
        <f>IF(ISNUMBER($B133),(VLOOKUP($B133,'Signal, ITMS &amp; Lighting Items'!$A$5:$G$468,3,FALSE)),IF(ISTEXT($B133),(VLOOKUP($B133,'Signal, ITMS &amp; Lighting Items'!$A$5:$G$468,3,FALSE))," "))</f>
        <v xml:space="preserve"> </v>
      </c>
      <c r="G133" s="590" t="str">
        <f>IF(ISNUMBER($B133),(VLOOKUP($B133,'Signal, ITMS &amp; Lighting Items'!$A$5:$G$468,5,FALSE)),IF(ISTEXT($B133),(VLOOKUP($B133,'Signal, ITMS &amp; Lighting Items'!$A$5:$G$468,5,FALSE))," "))</f>
        <v xml:space="preserve"> </v>
      </c>
      <c r="H133" s="590" t="str">
        <f>IF(ISNUMBER($B133),(VLOOKUP($B133,'Signal, ITMS &amp; Lighting Items'!$A$5:$G$468,6,FALSE)),IF(ISTEXT($B133),(VLOOKUP($B133,'Signal, ITMS &amp; Lighting Items'!$A$5:$G$468,6,FALSE))," "))</f>
        <v xml:space="preserve"> </v>
      </c>
      <c r="I133" s="590" t="str">
        <f>IF(ISNUMBER($B133),(VLOOKUP($B133,'Signal, ITMS &amp; Lighting Items'!$A$5:$G$468,7,FALSE)),IF(ISTEXT($B133),(VLOOKUP($B133,'Signal, ITMS &amp; Lighting Items'!$A$5:$G$468,7,FALSE))," "))</f>
        <v xml:space="preserve"> </v>
      </c>
      <c r="J133" s="591" t="str">
        <f>IF(ISNUMBER($D133),($D133*$G133),"")</f>
        <v/>
      </c>
      <c r="K133" s="591" t="str">
        <f>IF(ISNUMBER($D133),($D133*$H133),"")</f>
        <v/>
      </c>
      <c r="L133" s="591" t="str">
        <f t="shared" ref="L133:L162" si="10">IF(ISNUMBER($D133),($D133*$I133),"")</f>
        <v/>
      </c>
    </row>
    <row r="134" spans="1:12" s="165" customFormat="1" ht="12.75" customHeight="1">
      <c r="A134" s="577">
        <v>2</v>
      </c>
      <c r="B134" s="572"/>
      <c r="C134" s="588" t="str">
        <f>IF(ISNUMBER($B134),(VLOOKUP($B134,'Signal, ITMS &amp; Lighting Items'!$A$5:$G$468,2,FALSE)),IF(ISTEXT($B134),(VLOOKUP($B134,'Signal, ITMS &amp; Lighting Items'!$A$5:$G$468,2,FALSE))," "))</f>
        <v xml:space="preserve"> </v>
      </c>
      <c r="D134" s="576"/>
      <c r="E134" s="589" t="str">
        <f>IF(ISNUMBER($B134),(VLOOKUP($B134,'Signal, ITMS &amp; Lighting Items'!$A$5:$G$468,4,FALSE)),IF(ISTEXT($B134),(VLOOKUP($B134,'Signal, ITMS &amp; Lighting Items'!$A$5:$G$468,4,FALSE))," "))</f>
        <v xml:space="preserve"> </v>
      </c>
      <c r="F134" s="575" t="str">
        <f>IF(ISNUMBER($B134),(VLOOKUP($B134,'Signal, ITMS &amp; Lighting Items'!$A$5:$G$468,3,FALSE)),IF(ISTEXT($B134),(VLOOKUP($B134,'Signal, ITMS &amp; Lighting Items'!$A$5:$G$468,3,FALSE))," "))</f>
        <v xml:space="preserve"> </v>
      </c>
      <c r="G134" s="590" t="str">
        <f>IF(ISNUMBER($B134),(VLOOKUP($B134,'Signal, ITMS &amp; Lighting Items'!$A$5:$G$468,5,FALSE)),IF(ISTEXT($B134),(VLOOKUP($B134,'Signal, ITMS &amp; Lighting Items'!$A$5:$G$468,5,FALSE))," "))</f>
        <v xml:space="preserve"> </v>
      </c>
      <c r="H134" s="590" t="str">
        <f>IF(ISNUMBER($B134),(VLOOKUP($B134,'Signal, ITMS &amp; Lighting Items'!$A$5:$G$468,6,FALSE)),IF(ISTEXT($B134),(VLOOKUP($B134,'Signal, ITMS &amp; Lighting Items'!$A$5:$G$468,6,FALSE))," "))</f>
        <v xml:space="preserve"> </v>
      </c>
      <c r="I134" s="590" t="str">
        <f>IF(ISNUMBER($B134),(VLOOKUP($B134,'Signal, ITMS &amp; Lighting Items'!$A$5:$G$468,7,FALSE)),IF(ISTEXT($B134),(VLOOKUP($B134,'Signal, ITMS &amp; Lighting Items'!$A$5:$G$468,7,FALSE))," "))</f>
        <v xml:space="preserve"> </v>
      </c>
      <c r="J134" s="591" t="str">
        <f t="shared" ref="J134:J162" si="11">IF(ISNUMBER($D134),($D134*$G134),"")</f>
        <v/>
      </c>
      <c r="K134" s="591" t="str">
        <f t="shared" ref="K134:K162" si="12">IF(ISNUMBER($D134),($D134*$H134),"")</f>
        <v/>
      </c>
      <c r="L134" s="591" t="str">
        <f t="shared" si="10"/>
        <v/>
      </c>
    </row>
    <row r="135" spans="1:12" s="165" customFormat="1" ht="12.75" customHeight="1">
      <c r="A135" s="577">
        <v>3</v>
      </c>
      <c r="B135" s="572"/>
      <c r="C135" s="588" t="str">
        <f>IF(ISNUMBER($B135),(VLOOKUP($B135,'Signal, ITMS &amp; Lighting Items'!$A$5:$G$468,2,FALSE)),IF(ISTEXT($B135),(VLOOKUP($B135,'Signal, ITMS &amp; Lighting Items'!$A$5:$G$468,2,FALSE))," "))</f>
        <v xml:space="preserve"> </v>
      </c>
      <c r="D135" s="576"/>
      <c r="E135" s="589" t="str">
        <f>IF(ISNUMBER($B135),(VLOOKUP($B135,'Signal, ITMS &amp; Lighting Items'!$A$5:$G$468,4,FALSE)),IF(ISTEXT($B135),(VLOOKUP($B135,'Signal, ITMS &amp; Lighting Items'!$A$5:$G$468,4,FALSE))," "))</f>
        <v xml:space="preserve"> </v>
      </c>
      <c r="F135" s="575" t="str">
        <f>IF(ISNUMBER($B135),(VLOOKUP($B135,'Signal, ITMS &amp; Lighting Items'!$A$5:$G$468,3,FALSE)),IF(ISTEXT($B135),(VLOOKUP($B135,'Signal, ITMS &amp; Lighting Items'!$A$5:$G$468,3,FALSE))," "))</f>
        <v xml:space="preserve"> </v>
      </c>
      <c r="G135" s="590" t="str">
        <f>IF(ISNUMBER($B135),(VLOOKUP($B135,'Signal, ITMS &amp; Lighting Items'!$A$5:$G$468,5,FALSE)),IF(ISTEXT($B135),(VLOOKUP($B135,'Signal, ITMS &amp; Lighting Items'!$A$5:$G$468,5,FALSE))," "))</f>
        <v xml:space="preserve"> </v>
      </c>
      <c r="H135" s="590" t="str">
        <f>IF(ISNUMBER($B135),(VLOOKUP($B135,'Signal, ITMS &amp; Lighting Items'!$A$5:$G$468,6,FALSE)),IF(ISTEXT($B135),(VLOOKUP($B135,'Signal, ITMS &amp; Lighting Items'!$A$5:$G$468,6,FALSE))," "))</f>
        <v xml:space="preserve"> </v>
      </c>
      <c r="I135" s="590" t="str">
        <f>IF(ISNUMBER($B135),(VLOOKUP($B135,'Signal, ITMS &amp; Lighting Items'!$A$5:$G$468,7,FALSE)),IF(ISTEXT($B135),(VLOOKUP($B135,'Signal, ITMS &amp; Lighting Items'!$A$5:$G$468,7,FALSE))," "))</f>
        <v xml:space="preserve"> </v>
      </c>
      <c r="J135" s="591" t="str">
        <f t="shared" si="11"/>
        <v/>
      </c>
      <c r="K135" s="591" t="str">
        <f t="shared" si="12"/>
        <v/>
      </c>
      <c r="L135" s="591" t="str">
        <f t="shared" si="10"/>
        <v/>
      </c>
    </row>
    <row r="136" spans="1:12" s="165" customFormat="1" ht="12.75" customHeight="1">
      <c r="A136" s="577">
        <v>4</v>
      </c>
      <c r="B136" s="572"/>
      <c r="C136" s="588" t="str">
        <f>IF(ISNUMBER($B136),(VLOOKUP($B136,'Signal, ITMS &amp; Lighting Items'!$A$5:$G$468,2,FALSE)),IF(ISTEXT($B136),(VLOOKUP($B136,'Signal, ITMS &amp; Lighting Items'!$A$5:$G$468,2,FALSE))," "))</f>
        <v xml:space="preserve"> </v>
      </c>
      <c r="D136" s="576"/>
      <c r="E136" s="589" t="str">
        <f>IF(ISNUMBER($B136),(VLOOKUP($B136,'Signal, ITMS &amp; Lighting Items'!$A$5:$G$468,4,FALSE)),IF(ISTEXT($B136),(VLOOKUP($B136,'Signal, ITMS &amp; Lighting Items'!$A$5:$G$468,4,FALSE))," "))</f>
        <v xml:space="preserve"> </v>
      </c>
      <c r="F136" s="575" t="str">
        <f>IF(ISNUMBER($B136),(VLOOKUP($B136,'Signal, ITMS &amp; Lighting Items'!$A$5:$G$468,3,FALSE)),IF(ISTEXT($B136),(VLOOKUP($B136,'Signal, ITMS &amp; Lighting Items'!$A$5:$G$468,3,FALSE))," "))</f>
        <v xml:space="preserve"> </v>
      </c>
      <c r="G136" s="590" t="str">
        <f>IF(ISNUMBER($B136),(VLOOKUP($B136,'Signal, ITMS &amp; Lighting Items'!$A$5:$G$468,5,FALSE)),IF(ISTEXT($B136),(VLOOKUP($B136,'Signal, ITMS &amp; Lighting Items'!$A$5:$G$468,5,FALSE))," "))</f>
        <v xml:space="preserve"> </v>
      </c>
      <c r="H136" s="590" t="str">
        <f>IF(ISNUMBER($B136),(VLOOKUP($B136,'Signal, ITMS &amp; Lighting Items'!$A$5:$G$468,6,FALSE)),IF(ISTEXT($B136),(VLOOKUP($B136,'Signal, ITMS &amp; Lighting Items'!$A$5:$G$468,6,FALSE))," "))</f>
        <v xml:space="preserve"> </v>
      </c>
      <c r="I136" s="590" t="str">
        <f>IF(ISNUMBER($B136),(VLOOKUP($B136,'Signal, ITMS &amp; Lighting Items'!$A$5:$G$468,7,FALSE)),IF(ISTEXT($B136),(VLOOKUP($B136,'Signal, ITMS &amp; Lighting Items'!$A$5:$G$468,7,FALSE))," "))</f>
        <v xml:space="preserve"> </v>
      </c>
      <c r="J136" s="591" t="str">
        <f t="shared" si="11"/>
        <v/>
      </c>
      <c r="K136" s="591" t="str">
        <f t="shared" si="12"/>
        <v/>
      </c>
      <c r="L136" s="591" t="str">
        <f t="shared" si="10"/>
        <v/>
      </c>
    </row>
    <row r="137" spans="1:12" s="165" customFormat="1" ht="12.75" customHeight="1">
      <c r="A137" s="577">
        <v>5</v>
      </c>
      <c r="B137" s="572"/>
      <c r="C137" s="588" t="str">
        <f>IF(ISNUMBER($B137),(VLOOKUP($B137,'Signal, ITMS &amp; Lighting Items'!$A$5:$G$468,2,FALSE)),IF(ISTEXT($B137),(VLOOKUP($B137,'Signal, ITMS &amp; Lighting Items'!$A$5:$G$468,2,FALSE))," "))</f>
        <v xml:space="preserve"> </v>
      </c>
      <c r="D137" s="576"/>
      <c r="E137" s="589" t="str">
        <f>IF(ISNUMBER($B137),(VLOOKUP($B137,'Signal, ITMS &amp; Lighting Items'!$A$5:$G$468,4,FALSE)),IF(ISTEXT($B137),(VLOOKUP($B137,'Signal, ITMS &amp; Lighting Items'!$A$5:$G$468,4,FALSE))," "))</f>
        <v xml:space="preserve"> </v>
      </c>
      <c r="F137" s="575" t="str">
        <f>IF(ISNUMBER($B137),(VLOOKUP($B137,'Signal, ITMS &amp; Lighting Items'!$A$5:$G$468,3,FALSE)),IF(ISTEXT($B137),(VLOOKUP($B137,'Signal, ITMS &amp; Lighting Items'!$A$5:$G$468,3,FALSE))," "))</f>
        <v xml:space="preserve"> </v>
      </c>
      <c r="G137" s="590" t="str">
        <f>IF(ISNUMBER($B137),(VLOOKUP($B137,'Signal, ITMS &amp; Lighting Items'!$A$5:$G$468,5,FALSE)),IF(ISTEXT($B137),(VLOOKUP($B137,'Signal, ITMS &amp; Lighting Items'!$A$5:$G$468,5,FALSE))," "))</f>
        <v xml:space="preserve"> </v>
      </c>
      <c r="H137" s="590" t="str">
        <f>IF(ISNUMBER($B137),(VLOOKUP($B137,'Signal, ITMS &amp; Lighting Items'!$A$5:$G$468,6,FALSE)),IF(ISTEXT($B137),(VLOOKUP($B137,'Signal, ITMS &amp; Lighting Items'!$A$5:$G$468,6,FALSE))," "))</f>
        <v xml:space="preserve"> </v>
      </c>
      <c r="I137" s="590" t="str">
        <f>IF(ISNUMBER($B137),(VLOOKUP($B137,'Signal, ITMS &amp; Lighting Items'!$A$5:$G$468,7,FALSE)),IF(ISTEXT($B137),(VLOOKUP($B137,'Signal, ITMS &amp; Lighting Items'!$A$5:$G$468,7,FALSE))," "))</f>
        <v xml:space="preserve"> </v>
      </c>
      <c r="J137" s="591" t="str">
        <f t="shared" si="11"/>
        <v/>
      </c>
      <c r="K137" s="591" t="str">
        <f t="shared" si="12"/>
        <v/>
      </c>
      <c r="L137" s="591" t="str">
        <f t="shared" si="10"/>
        <v/>
      </c>
    </row>
    <row r="138" spans="1:12" s="165" customFormat="1" ht="12.75" customHeight="1">
      <c r="A138" s="577">
        <v>6</v>
      </c>
      <c r="B138" s="572"/>
      <c r="C138" s="588" t="str">
        <f>IF(ISNUMBER($B138),(VLOOKUP($B138,'Signal, ITMS &amp; Lighting Items'!$A$5:$G$468,2,FALSE)),IF(ISTEXT($B138),(VLOOKUP($B138,'Signal, ITMS &amp; Lighting Items'!$A$5:$G$468,2,FALSE))," "))</f>
        <v xml:space="preserve"> </v>
      </c>
      <c r="D138" s="576"/>
      <c r="E138" s="589" t="str">
        <f>IF(ISNUMBER($B138),(VLOOKUP($B138,'Signal, ITMS &amp; Lighting Items'!$A$5:$G$468,4,FALSE)),IF(ISTEXT($B138),(VLOOKUP($B138,'Signal, ITMS &amp; Lighting Items'!$A$5:$G$468,4,FALSE))," "))</f>
        <v xml:space="preserve"> </v>
      </c>
      <c r="F138" s="575" t="str">
        <f>IF(ISNUMBER($B138),(VLOOKUP($B138,'Signal, ITMS &amp; Lighting Items'!$A$5:$G$468,3,FALSE)),IF(ISTEXT($B138),(VLOOKUP($B138,'Signal, ITMS &amp; Lighting Items'!$A$5:$G$468,3,FALSE))," "))</f>
        <v xml:space="preserve"> </v>
      </c>
      <c r="G138" s="590" t="str">
        <f>IF(ISNUMBER($B138),(VLOOKUP($B138,'Signal, ITMS &amp; Lighting Items'!$A$5:$G$468,5,FALSE)),IF(ISTEXT($B138),(VLOOKUP($B138,'Signal, ITMS &amp; Lighting Items'!$A$5:$G$468,5,FALSE))," "))</f>
        <v xml:space="preserve"> </v>
      </c>
      <c r="H138" s="590" t="str">
        <f>IF(ISNUMBER($B138),(VLOOKUP($B138,'Signal, ITMS &amp; Lighting Items'!$A$5:$G$468,6,FALSE)),IF(ISTEXT($B138),(VLOOKUP($B138,'Signal, ITMS &amp; Lighting Items'!$A$5:$G$468,6,FALSE))," "))</f>
        <v xml:space="preserve"> </v>
      </c>
      <c r="I138" s="590" t="str">
        <f>IF(ISNUMBER($B138),(VLOOKUP($B138,'Signal, ITMS &amp; Lighting Items'!$A$5:$G$468,7,FALSE)),IF(ISTEXT($B138),(VLOOKUP($B138,'Signal, ITMS &amp; Lighting Items'!$A$5:$G$468,7,FALSE))," "))</f>
        <v xml:space="preserve"> </v>
      </c>
      <c r="J138" s="591" t="str">
        <f t="shared" si="11"/>
        <v/>
      </c>
      <c r="K138" s="591" t="str">
        <f t="shared" si="12"/>
        <v/>
      </c>
      <c r="L138" s="591" t="str">
        <f t="shared" si="10"/>
        <v/>
      </c>
    </row>
    <row r="139" spans="1:12" s="165" customFormat="1" ht="12.75" customHeight="1">
      <c r="A139" s="577">
        <v>7</v>
      </c>
      <c r="B139" s="572"/>
      <c r="C139" s="588" t="str">
        <f>IF(ISNUMBER($B139),(VLOOKUP($B139,'Signal, ITMS &amp; Lighting Items'!$A$5:$G$468,2,FALSE)),IF(ISTEXT($B139),(VLOOKUP($B139,'Signal, ITMS &amp; Lighting Items'!$A$5:$G$468,2,FALSE))," "))</f>
        <v xml:space="preserve"> </v>
      </c>
      <c r="D139" s="576"/>
      <c r="E139" s="589" t="str">
        <f>IF(ISNUMBER($B139),(VLOOKUP($B139,'Signal, ITMS &amp; Lighting Items'!$A$5:$G$468,4,FALSE)),IF(ISTEXT($B139),(VLOOKUP($B139,'Signal, ITMS &amp; Lighting Items'!$A$5:$G$468,4,FALSE))," "))</f>
        <v xml:space="preserve"> </v>
      </c>
      <c r="F139" s="575" t="str">
        <f>IF(ISNUMBER($B139),(VLOOKUP($B139,'Signal, ITMS &amp; Lighting Items'!$A$5:$G$468,3,FALSE)),IF(ISTEXT($B139),(VLOOKUP($B139,'Signal, ITMS &amp; Lighting Items'!$A$5:$G$468,3,FALSE))," "))</f>
        <v xml:space="preserve"> </v>
      </c>
      <c r="G139" s="590" t="str">
        <f>IF(ISNUMBER($B139),(VLOOKUP($B139,'Signal, ITMS &amp; Lighting Items'!$A$5:$G$468,5,FALSE)),IF(ISTEXT($B139),(VLOOKUP($B139,'Signal, ITMS &amp; Lighting Items'!$A$5:$G$468,5,FALSE))," "))</f>
        <v xml:space="preserve"> </v>
      </c>
      <c r="H139" s="590" t="str">
        <f>IF(ISNUMBER($B139),(VLOOKUP($B139,'Signal, ITMS &amp; Lighting Items'!$A$5:$G$468,6,FALSE)),IF(ISTEXT($B139),(VLOOKUP($B139,'Signal, ITMS &amp; Lighting Items'!$A$5:$G$468,6,FALSE))," "))</f>
        <v xml:space="preserve"> </v>
      </c>
      <c r="I139" s="590" t="str">
        <f>IF(ISNUMBER($B139),(VLOOKUP($B139,'Signal, ITMS &amp; Lighting Items'!$A$5:$G$468,7,FALSE)),IF(ISTEXT($B139),(VLOOKUP($B139,'Signal, ITMS &amp; Lighting Items'!$A$5:$G$468,7,FALSE))," "))</f>
        <v xml:space="preserve"> </v>
      </c>
      <c r="J139" s="591" t="str">
        <f t="shared" si="11"/>
        <v/>
      </c>
      <c r="K139" s="591" t="str">
        <f t="shared" si="12"/>
        <v/>
      </c>
      <c r="L139" s="591" t="str">
        <f t="shared" si="10"/>
        <v/>
      </c>
    </row>
    <row r="140" spans="1:12" s="165" customFormat="1" ht="12.75" customHeight="1">
      <c r="A140" s="577">
        <v>8</v>
      </c>
      <c r="B140" s="572"/>
      <c r="C140" s="588" t="str">
        <f>IF(ISNUMBER($B140),(VLOOKUP($B140,'Signal, ITMS &amp; Lighting Items'!$A$5:$G$468,2,FALSE)),IF(ISTEXT($B140),(VLOOKUP($B140,'Signal, ITMS &amp; Lighting Items'!$A$5:$G$468,2,FALSE))," "))</f>
        <v xml:space="preserve"> </v>
      </c>
      <c r="D140" s="576"/>
      <c r="E140" s="589" t="str">
        <f>IF(ISNUMBER($B140),(VLOOKUP($B140,'Signal, ITMS &amp; Lighting Items'!$A$5:$G$468,4,FALSE)),IF(ISTEXT($B140),(VLOOKUP($B140,'Signal, ITMS &amp; Lighting Items'!$A$5:$G$468,4,FALSE))," "))</f>
        <v xml:space="preserve"> </v>
      </c>
      <c r="F140" s="575" t="str">
        <f>IF(ISNUMBER($B140),(VLOOKUP($B140,'Signal, ITMS &amp; Lighting Items'!$A$5:$G$468,3,FALSE)),IF(ISTEXT($B140),(VLOOKUP($B140,'Signal, ITMS &amp; Lighting Items'!$A$5:$G$468,3,FALSE))," "))</f>
        <v xml:space="preserve"> </v>
      </c>
      <c r="G140" s="590" t="str">
        <f>IF(ISNUMBER($B140),(VLOOKUP($B140,'Signal, ITMS &amp; Lighting Items'!$A$5:$G$468,5,FALSE)),IF(ISTEXT($B140),(VLOOKUP($B140,'Signal, ITMS &amp; Lighting Items'!$A$5:$G$468,5,FALSE))," "))</f>
        <v xml:space="preserve"> </v>
      </c>
      <c r="H140" s="590" t="str">
        <f>IF(ISNUMBER($B140),(VLOOKUP($B140,'Signal, ITMS &amp; Lighting Items'!$A$5:$G$468,6,FALSE)),IF(ISTEXT($B140),(VLOOKUP($B140,'Signal, ITMS &amp; Lighting Items'!$A$5:$G$468,6,FALSE))," "))</f>
        <v xml:space="preserve"> </v>
      </c>
      <c r="I140" s="590" t="str">
        <f>IF(ISNUMBER($B140),(VLOOKUP($B140,'Signal, ITMS &amp; Lighting Items'!$A$5:$G$468,7,FALSE)),IF(ISTEXT($B140),(VLOOKUP($B140,'Signal, ITMS &amp; Lighting Items'!$A$5:$G$468,7,FALSE))," "))</f>
        <v xml:space="preserve"> </v>
      </c>
      <c r="J140" s="591" t="str">
        <f t="shared" si="11"/>
        <v/>
      </c>
      <c r="K140" s="591" t="str">
        <f t="shared" si="12"/>
        <v/>
      </c>
      <c r="L140" s="591" t="str">
        <f t="shared" si="10"/>
        <v/>
      </c>
    </row>
    <row r="141" spans="1:12" s="165" customFormat="1" ht="12.75" customHeight="1">
      <c r="A141" s="577">
        <v>9</v>
      </c>
      <c r="B141" s="572"/>
      <c r="C141" s="588" t="str">
        <f>IF(ISNUMBER($B141),(VLOOKUP($B141,'Signal, ITMS &amp; Lighting Items'!$A$5:$G$468,2,FALSE)),IF(ISTEXT($B141),(VLOOKUP($B141,'Signal, ITMS &amp; Lighting Items'!$A$5:$G$468,2,FALSE))," "))</f>
        <v xml:space="preserve"> </v>
      </c>
      <c r="D141" s="576"/>
      <c r="E141" s="589" t="str">
        <f>IF(ISNUMBER($B141),(VLOOKUP($B141,'Signal, ITMS &amp; Lighting Items'!$A$5:$G$468,4,FALSE)),IF(ISTEXT($B141),(VLOOKUP($B141,'Signal, ITMS &amp; Lighting Items'!$A$5:$G$468,4,FALSE))," "))</f>
        <v xml:space="preserve"> </v>
      </c>
      <c r="F141" s="575" t="str">
        <f>IF(ISNUMBER($B141),(VLOOKUP($B141,'Signal, ITMS &amp; Lighting Items'!$A$5:$G$468,3,FALSE)),IF(ISTEXT($B141),(VLOOKUP($B141,'Signal, ITMS &amp; Lighting Items'!$A$5:$G$468,3,FALSE))," "))</f>
        <v xml:space="preserve"> </v>
      </c>
      <c r="G141" s="590" t="str">
        <f>IF(ISNUMBER($B141),(VLOOKUP($B141,'Signal, ITMS &amp; Lighting Items'!$A$5:$G$468,5,FALSE)),IF(ISTEXT($B141),(VLOOKUP($B141,'Signal, ITMS &amp; Lighting Items'!$A$5:$G$468,5,FALSE))," "))</f>
        <v xml:space="preserve"> </v>
      </c>
      <c r="H141" s="590" t="str">
        <f>IF(ISNUMBER($B141),(VLOOKUP($B141,'Signal, ITMS &amp; Lighting Items'!$A$5:$G$468,6,FALSE)),IF(ISTEXT($B141),(VLOOKUP($B141,'Signal, ITMS &amp; Lighting Items'!$A$5:$G$468,6,FALSE))," "))</f>
        <v xml:space="preserve"> </v>
      </c>
      <c r="I141" s="590" t="str">
        <f>IF(ISNUMBER($B141),(VLOOKUP($B141,'Signal, ITMS &amp; Lighting Items'!$A$5:$G$468,7,FALSE)),IF(ISTEXT($B141),(VLOOKUP($B141,'Signal, ITMS &amp; Lighting Items'!$A$5:$G$468,7,FALSE))," "))</f>
        <v xml:space="preserve"> </v>
      </c>
      <c r="J141" s="591" t="str">
        <f t="shared" si="11"/>
        <v/>
      </c>
      <c r="K141" s="591" t="str">
        <f t="shared" si="12"/>
        <v/>
      </c>
      <c r="L141" s="591" t="str">
        <f t="shared" si="10"/>
        <v/>
      </c>
    </row>
    <row r="142" spans="1:12" s="165" customFormat="1" ht="12.75" customHeight="1">
      <c r="A142" s="577">
        <v>10</v>
      </c>
      <c r="B142" s="572"/>
      <c r="C142" s="588" t="str">
        <f>IF(ISNUMBER($B142),(VLOOKUP($B142,'Signal, ITMS &amp; Lighting Items'!$A$5:$G$468,2,FALSE)),IF(ISTEXT($B142),(VLOOKUP($B142,'Signal, ITMS &amp; Lighting Items'!$A$5:$G$468,2,FALSE))," "))</f>
        <v xml:space="preserve"> </v>
      </c>
      <c r="D142" s="576"/>
      <c r="E142" s="589" t="str">
        <f>IF(ISNUMBER($B142),(VLOOKUP($B142,'Signal, ITMS &amp; Lighting Items'!$A$5:$G$468,4,FALSE)),IF(ISTEXT($B142),(VLOOKUP($B142,'Signal, ITMS &amp; Lighting Items'!$A$5:$G$468,4,FALSE))," "))</f>
        <v xml:space="preserve"> </v>
      </c>
      <c r="F142" s="575" t="str">
        <f>IF(ISNUMBER($B142),(VLOOKUP($B142,'Signal, ITMS &amp; Lighting Items'!$A$5:$G$468,3,FALSE)),IF(ISTEXT($B142),(VLOOKUP($B142,'Signal, ITMS &amp; Lighting Items'!$A$5:$G$468,3,FALSE))," "))</f>
        <v xml:space="preserve"> </v>
      </c>
      <c r="G142" s="590" t="str">
        <f>IF(ISNUMBER($B142),(VLOOKUP($B142,'Signal, ITMS &amp; Lighting Items'!$A$5:$G$468,5,FALSE)),IF(ISTEXT($B142),(VLOOKUP($B142,'Signal, ITMS &amp; Lighting Items'!$A$5:$G$468,5,FALSE))," "))</f>
        <v xml:space="preserve"> </v>
      </c>
      <c r="H142" s="590" t="str">
        <f>IF(ISNUMBER($B142),(VLOOKUP($B142,'Signal, ITMS &amp; Lighting Items'!$A$5:$G$468,6,FALSE)),IF(ISTEXT($B142),(VLOOKUP($B142,'Signal, ITMS &amp; Lighting Items'!$A$5:$G$468,6,FALSE))," "))</f>
        <v xml:space="preserve"> </v>
      </c>
      <c r="I142" s="590" t="str">
        <f>IF(ISNUMBER($B142),(VLOOKUP($B142,'Signal, ITMS &amp; Lighting Items'!$A$5:$G$468,7,FALSE)),IF(ISTEXT($B142),(VLOOKUP($B142,'Signal, ITMS &amp; Lighting Items'!$A$5:$G$468,7,FALSE))," "))</f>
        <v xml:space="preserve"> </v>
      </c>
      <c r="J142" s="591" t="str">
        <f t="shared" si="11"/>
        <v/>
      </c>
      <c r="K142" s="591" t="str">
        <f t="shared" si="12"/>
        <v/>
      </c>
      <c r="L142" s="591" t="str">
        <f t="shared" si="10"/>
        <v/>
      </c>
    </row>
    <row r="143" spans="1:12" s="165" customFormat="1" ht="12.75" customHeight="1">
      <c r="A143" s="577">
        <v>11</v>
      </c>
      <c r="B143" s="572"/>
      <c r="C143" s="588" t="str">
        <f>IF(ISNUMBER($B143),(VLOOKUP($B143,'Signal, ITMS &amp; Lighting Items'!$A$5:$G$468,2,FALSE)),IF(ISTEXT($B143),(VLOOKUP($B143,'Signal, ITMS &amp; Lighting Items'!$A$5:$G$468,2,FALSE))," "))</f>
        <v xml:space="preserve"> </v>
      </c>
      <c r="D143" s="576"/>
      <c r="E143" s="589" t="str">
        <f>IF(ISNUMBER($B143),(VLOOKUP($B143,'Signal, ITMS &amp; Lighting Items'!$A$5:$G$468,4,FALSE)),IF(ISTEXT($B143),(VLOOKUP($B143,'Signal, ITMS &amp; Lighting Items'!$A$5:$G$468,4,FALSE))," "))</f>
        <v xml:space="preserve"> </v>
      </c>
      <c r="F143" s="575" t="str">
        <f>IF(ISNUMBER($B143),(VLOOKUP($B143,'Signal, ITMS &amp; Lighting Items'!$A$5:$G$468,3,FALSE)),IF(ISTEXT($B143),(VLOOKUP($B143,'Signal, ITMS &amp; Lighting Items'!$A$5:$G$468,3,FALSE))," "))</f>
        <v xml:space="preserve"> </v>
      </c>
      <c r="G143" s="590" t="str">
        <f>IF(ISNUMBER($B143),(VLOOKUP($B143,'Signal, ITMS &amp; Lighting Items'!$A$5:$G$468,5,FALSE)),IF(ISTEXT($B143),(VLOOKUP($B143,'Signal, ITMS &amp; Lighting Items'!$A$5:$G$468,5,FALSE))," "))</f>
        <v xml:space="preserve"> </v>
      </c>
      <c r="H143" s="590" t="str">
        <f>IF(ISNUMBER($B143),(VLOOKUP($B143,'Signal, ITMS &amp; Lighting Items'!$A$5:$G$468,6,FALSE)),IF(ISTEXT($B143),(VLOOKUP($B143,'Signal, ITMS &amp; Lighting Items'!$A$5:$G$468,6,FALSE))," "))</f>
        <v xml:space="preserve"> </v>
      </c>
      <c r="I143" s="590" t="str">
        <f>IF(ISNUMBER($B143),(VLOOKUP($B143,'Signal, ITMS &amp; Lighting Items'!$A$5:$G$468,7,FALSE)),IF(ISTEXT($B143),(VLOOKUP($B143,'Signal, ITMS &amp; Lighting Items'!$A$5:$G$468,7,FALSE))," "))</f>
        <v xml:space="preserve"> </v>
      </c>
      <c r="J143" s="591" t="str">
        <f t="shared" si="11"/>
        <v/>
      </c>
      <c r="K143" s="591" t="str">
        <f t="shared" si="12"/>
        <v/>
      </c>
      <c r="L143" s="591" t="str">
        <f t="shared" si="10"/>
        <v/>
      </c>
    </row>
    <row r="144" spans="1:12" s="165" customFormat="1" ht="12.75" customHeight="1">
      <c r="A144" s="577">
        <v>12</v>
      </c>
      <c r="B144" s="572"/>
      <c r="C144" s="588" t="str">
        <f>IF(ISNUMBER($B144),(VLOOKUP($B144,'Signal, ITMS &amp; Lighting Items'!$A$5:$G$468,2,FALSE)),IF(ISTEXT($B144),(VLOOKUP($B144,'Signal, ITMS &amp; Lighting Items'!$A$5:$G$468,2,FALSE))," "))</f>
        <v xml:space="preserve"> </v>
      </c>
      <c r="D144" s="576"/>
      <c r="E144" s="589" t="str">
        <f>IF(ISNUMBER($B144),(VLOOKUP($B144,'Signal, ITMS &amp; Lighting Items'!$A$5:$G$468,4,FALSE)),IF(ISTEXT($B144),(VLOOKUP($B144,'Signal, ITMS &amp; Lighting Items'!$A$5:$G$468,4,FALSE))," "))</f>
        <v xml:space="preserve"> </v>
      </c>
      <c r="F144" s="575" t="str">
        <f>IF(ISNUMBER($B144),(VLOOKUP($B144,'Signal, ITMS &amp; Lighting Items'!$A$5:$G$468,3,FALSE)),IF(ISTEXT($B144),(VLOOKUP($B144,'Signal, ITMS &amp; Lighting Items'!$A$5:$G$468,3,FALSE))," "))</f>
        <v xml:space="preserve"> </v>
      </c>
      <c r="G144" s="590" t="str">
        <f>IF(ISNUMBER($B144),(VLOOKUP($B144,'Signal, ITMS &amp; Lighting Items'!$A$5:$G$468,5,FALSE)),IF(ISTEXT($B144),(VLOOKUP($B144,'Signal, ITMS &amp; Lighting Items'!$A$5:$G$468,5,FALSE))," "))</f>
        <v xml:space="preserve"> </v>
      </c>
      <c r="H144" s="590" t="str">
        <f>IF(ISNUMBER($B144),(VLOOKUP($B144,'Signal, ITMS &amp; Lighting Items'!$A$5:$G$468,6,FALSE)),IF(ISTEXT($B144),(VLOOKUP($B144,'Signal, ITMS &amp; Lighting Items'!$A$5:$G$468,6,FALSE))," "))</f>
        <v xml:space="preserve"> </v>
      </c>
      <c r="I144" s="590" t="str">
        <f>IF(ISNUMBER($B144),(VLOOKUP($B144,'Signal, ITMS &amp; Lighting Items'!$A$5:$G$468,7,FALSE)),IF(ISTEXT($B144),(VLOOKUP($B144,'Signal, ITMS &amp; Lighting Items'!$A$5:$G$468,7,FALSE))," "))</f>
        <v xml:space="preserve"> </v>
      </c>
      <c r="J144" s="591" t="str">
        <f t="shared" si="11"/>
        <v/>
      </c>
      <c r="K144" s="591" t="str">
        <f t="shared" si="12"/>
        <v/>
      </c>
      <c r="L144" s="591" t="str">
        <f t="shared" si="10"/>
        <v/>
      </c>
    </row>
    <row r="145" spans="1:12" s="165" customFormat="1" ht="12.75" customHeight="1">
      <c r="A145" s="577">
        <v>13</v>
      </c>
      <c r="B145" s="572"/>
      <c r="C145" s="588" t="str">
        <f>IF(ISNUMBER($B145),(VLOOKUP($B145,'Signal, ITMS &amp; Lighting Items'!$A$5:$G$468,2,FALSE)),IF(ISTEXT($B145),(VLOOKUP($B145,'Signal, ITMS &amp; Lighting Items'!$A$5:$G$468,2,FALSE))," "))</f>
        <v xml:space="preserve"> </v>
      </c>
      <c r="D145" s="576"/>
      <c r="E145" s="589" t="str">
        <f>IF(ISNUMBER($B145),(VLOOKUP($B145,'Signal, ITMS &amp; Lighting Items'!$A$5:$G$468,4,FALSE)),IF(ISTEXT($B145),(VLOOKUP($B145,'Signal, ITMS &amp; Lighting Items'!$A$5:$G$468,4,FALSE))," "))</f>
        <v xml:space="preserve"> </v>
      </c>
      <c r="F145" s="575" t="str">
        <f>IF(ISNUMBER($B145),(VLOOKUP($B145,'Signal, ITMS &amp; Lighting Items'!$A$5:$G$468,3,FALSE)),IF(ISTEXT($B145),(VLOOKUP($B145,'Signal, ITMS &amp; Lighting Items'!$A$5:$G$468,3,FALSE))," "))</f>
        <v xml:space="preserve"> </v>
      </c>
      <c r="G145" s="590" t="str">
        <f>IF(ISNUMBER($B145),(VLOOKUP($B145,'Signal, ITMS &amp; Lighting Items'!$A$5:$G$468,5,FALSE)),IF(ISTEXT($B145),(VLOOKUP($B145,'Signal, ITMS &amp; Lighting Items'!$A$5:$G$468,5,FALSE))," "))</f>
        <v xml:space="preserve"> </v>
      </c>
      <c r="H145" s="590" t="str">
        <f>IF(ISNUMBER($B145),(VLOOKUP($B145,'Signal, ITMS &amp; Lighting Items'!$A$5:$G$468,6,FALSE)),IF(ISTEXT($B145),(VLOOKUP($B145,'Signal, ITMS &amp; Lighting Items'!$A$5:$G$468,6,FALSE))," "))</f>
        <v xml:space="preserve"> </v>
      </c>
      <c r="I145" s="590" t="str">
        <f>IF(ISNUMBER($B145),(VLOOKUP($B145,'Signal, ITMS &amp; Lighting Items'!$A$5:$G$468,7,FALSE)),IF(ISTEXT($B145),(VLOOKUP($B145,'Signal, ITMS &amp; Lighting Items'!$A$5:$G$468,7,FALSE))," "))</f>
        <v xml:space="preserve"> </v>
      </c>
      <c r="J145" s="591" t="str">
        <f t="shared" si="11"/>
        <v/>
      </c>
      <c r="K145" s="591" t="str">
        <f t="shared" si="12"/>
        <v/>
      </c>
      <c r="L145" s="591" t="str">
        <f t="shared" si="10"/>
        <v/>
      </c>
    </row>
    <row r="146" spans="1:12" s="165" customFormat="1" ht="12.75" customHeight="1">
      <c r="A146" s="577">
        <v>14</v>
      </c>
      <c r="B146" s="572"/>
      <c r="C146" s="588" t="str">
        <f>IF(ISNUMBER($B146),(VLOOKUP($B146,'Signal, ITMS &amp; Lighting Items'!$A$5:$G$468,2,FALSE)),IF(ISTEXT($B146),(VLOOKUP($B146,'Signal, ITMS &amp; Lighting Items'!$A$5:$G$468,2,FALSE))," "))</f>
        <v xml:space="preserve"> </v>
      </c>
      <c r="D146" s="576"/>
      <c r="E146" s="589" t="str">
        <f>IF(ISNUMBER($B146),(VLOOKUP($B146,'Signal, ITMS &amp; Lighting Items'!$A$5:$G$468,4,FALSE)),IF(ISTEXT($B146),(VLOOKUP($B146,'Signal, ITMS &amp; Lighting Items'!$A$5:$G$468,4,FALSE))," "))</f>
        <v xml:space="preserve"> </v>
      </c>
      <c r="F146" s="575" t="str">
        <f>IF(ISNUMBER($B146),(VLOOKUP($B146,'Signal, ITMS &amp; Lighting Items'!$A$5:$G$468,3,FALSE)),IF(ISTEXT($B146),(VLOOKUP($B146,'Signal, ITMS &amp; Lighting Items'!$A$5:$G$468,3,FALSE))," "))</f>
        <v xml:space="preserve"> </v>
      </c>
      <c r="G146" s="590" t="str">
        <f>IF(ISNUMBER($B146),(VLOOKUP($B146,'Signal, ITMS &amp; Lighting Items'!$A$5:$G$468,5,FALSE)),IF(ISTEXT($B146),(VLOOKUP($B146,'Signal, ITMS &amp; Lighting Items'!$A$5:$G$468,5,FALSE))," "))</f>
        <v xml:space="preserve"> </v>
      </c>
      <c r="H146" s="590" t="str">
        <f>IF(ISNUMBER($B146),(VLOOKUP($B146,'Signal, ITMS &amp; Lighting Items'!$A$5:$G$468,6,FALSE)),IF(ISTEXT($B146),(VLOOKUP($B146,'Signal, ITMS &amp; Lighting Items'!$A$5:$G$468,6,FALSE))," "))</f>
        <v xml:space="preserve"> </v>
      </c>
      <c r="I146" s="590" t="str">
        <f>IF(ISNUMBER($B146),(VLOOKUP($B146,'Signal, ITMS &amp; Lighting Items'!$A$5:$G$468,7,FALSE)),IF(ISTEXT($B146),(VLOOKUP($B146,'Signal, ITMS &amp; Lighting Items'!$A$5:$G$468,7,FALSE))," "))</f>
        <v xml:space="preserve"> </v>
      </c>
      <c r="J146" s="591" t="str">
        <f t="shared" si="11"/>
        <v/>
      </c>
      <c r="K146" s="591" t="str">
        <f t="shared" si="12"/>
        <v/>
      </c>
      <c r="L146" s="591" t="str">
        <f t="shared" si="10"/>
        <v/>
      </c>
    </row>
    <row r="147" spans="1:12" s="165" customFormat="1" ht="12.75" customHeight="1">
      <c r="A147" s="577">
        <v>15</v>
      </c>
      <c r="B147" s="572"/>
      <c r="C147" s="588" t="str">
        <f>IF(ISNUMBER($B147),(VLOOKUP($B147,'Signal, ITMS &amp; Lighting Items'!$A$5:$G$468,2,FALSE)),IF(ISTEXT($B147),(VLOOKUP($B147,'Signal, ITMS &amp; Lighting Items'!$A$5:$G$468,2,FALSE))," "))</f>
        <v xml:space="preserve"> </v>
      </c>
      <c r="D147" s="576"/>
      <c r="E147" s="589" t="str">
        <f>IF(ISNUMBER($B147),(VLOOKUP($B147,'Signal, ITMS &amp; Lighting Items'!$A$5:$G$468,4,FALSE)),IF(ISTEXT($B147),(VLOOKUP($B147,'Signal, ITMS &amp; Lighting Items'!$A$5:$G$468,4,FALSE))," "))</f>
        <v xml:space="preserve"> </v>
      </c>
      <c r="F147" s="575" t="str">
        <f>IF(ISNUMBER($B147),(VLOOKUP($B147,'Signal, ITMS &amp; Lighting Items'!$A$5:$G$468,3,FALSE)),IF(ISTEXT($B147),(VLOOKUP($B147,'Signal, ITMS &amp; Lighting Items'!$A$5:$G$468,3,FALSE))," "))</f>
        <v xml:space="preserve"> </v>
      </c>
      <c r="G147" s="590" t="str">
        <f>IF(ISNUMBER($B147),(VLOOKUP($B147,'Signal, ITMS &amp; Lighting Items'!$A$5:$G$468,5,FALSE)),IF(ISTEXT($B147),(VLOOKUP($B147,'Signal, ITMS &amp; Lighting Items'!$A$5:$G$468,5,FALSE))," "))</f>
        <v xml:space="preserve"> </v>
      </c>
      <c r="H147" s="590" t="str">
        <f>IF(ISNUMBER($B147),(VLOOKUP($B147,'Signal, ITMS &amp; Lighting Items'!$A$5:$G$468,6,FALSE)),IF(ISTEXT($B147),(VLOOKUP($B147,'Signal, ITMS &amp; Lighting Items'!$A$5:$G$468,6,FALSE))," "))</f>
        <v xml:space="preserve"> </v>
      </c>
      <c r="I147" s="590" t="str">
        <f>IF(ISNUMBER($B147),(VLOOKUP($B147,'Signal, ITMS &amp; Lighting Items'!$A$5:$G$468,7,FALSE)),IF(ISTEXT($B147),(VLOOKUP($B147,'Signal, ITMS &amp; Lighting Items'!$A$5:$G$468,7,FALSE))," "))</f>
        <v xml:space="preserve"> </v>
      </c>
      <c r="J147" s="591" t="str">
        <f t="shared" si="11"/>
        <v/>
      </c>
      <c r="K147" s="591" t="str">
        <f t="shared" si="12"/>
        <v/>
      </c>
      <c r="L147" s="591" t="str">
        <f t="shared" si="10"/>
        <v/>
      </c>
    </row>
    <row r="148" spans="1:12" s="165" customFormat="1" ht="12.75" customHeight="1">
      <c r="A148" s="577">
        <v>16</v>
      </c>
      <c r="B148" s="572"/>
      <c r="C148" s="588" t="str">
        <f>IF(ISNUMBER($B148),(VLOOKUP($B148,'Signal, ITMS &amp; Lighting Items'!$A$5:$G$468,2,FALSE)),IF(ISTEXT($B148),(VLOOKUP($B148,'Signal, ITMS &amp; Lighting Items'!$A$5:$G$468,2,FALSE))," "))</f>
        <v xml:space="preserve"> </v>
      </c>
      <c r="D148" s="576"/>
      <c r="E148" s="589" t="str">
        <f>IF(ISNUMBER($B148),(VLOOKUP($B148,'Signal, ITMS &amp; Lighting Items'!$A$5:$G$468,4,FALSE)),IF(ISTEXT($B148),(VLOOKUP($B148,'Signal, ITMS &amp; Lighting Items'!$A$5:$G$468,4,FALSE))," "))</f>
        <v xml:space="preserve"> </v>
      </c>
      <c r="F148" s="575" t="str">
        <f>IF(ISNUMBER($B148),(VLOOKUP($B148,'Signal, ITMS &amp; Lighting Items'!$A$5:$G$468,3,FALSE)),IF(ISTEXT($B148),(VLOOKUP($B148,'Signal, ITMS &amp; Lighting Items'!$A$5:$G$468,3,FALSE))," "))</f>
        <v xml:space="preserve"> </v>
      </c>
      <c r="G148" s="590" t="str">
        <f>IF(ISNUMBER($B148),(VLOOKUP($B148,'Signal, ITMS &amp; Lighting Items'!$A$5:$G$468,5,FALSE)),IF(ISTEXT($B148),(VLOOKUP($B148,'Signal, ITMS &amp; Lighting Items'!$A$5:$G$468,5,FALSE))," "))</f>
        <v xml:space="preserve"> </v>
      </c>
      <c r="H148" s="590" t="str">
        <f>IF(ISNUMBER($B148),(VLOOKUP($B148,'Signal, ITMS &amp; Lighting Items'!$A$5:$G$468,6,FALSE)),IF(ISTEXT($B148),(VLOOKUP($B148,'Signal, ITMS &amp; Lighting Items'!$A$5:$G$468,6,FALSE))," "))</f>
        <v xml:space="preserve"> </v>
      </c>
      <c r="I148" s="590" t="str">
        <f>IF(ISNUMBER($B148),(VLOOKUP($B148,'Signal, ITMS &amp; Lighting Items'!$A$5:$G$468,7,FALSE)),IF(ISTEXT($B148),(VLOOKUP($B148,'Signal, ITMS &amp; Lighting Items'!$A$5:$G$468,7,FALSE))," "))</f>
        <v xml:space="preserve"> </v>
      </c>
      <c r="J148" s="591" t="str">
        <f t="shared" si="11"/>
        <v/>
      </c>
      <c r="K148" s="591" t="str">
        <f t="shared" si="12"/>
        <v/>
      </c>
      <c r="L148" s="591" t="str">
        <f t="shared" si="10"/>
        <v/>
      </c>
    </row>
    <row r="149" spans="1:12" s="165" customFormat="1" ht="12.75" customHeight="1">
      <c r="A149" s="577">
        <v>17</v>
      </c>
      <c r="B149" s="572"/>
      <c r="C149" s="588" t="str">
        <f>IF(ISNUMBER($B149),(VLOOKUP($B149,'Signal, ITMS &amp; Lighting Items'!$A$5:$G$468,2,FALSE)),IF(ISTEXT($B149),(VLOOKUP($B149,'Signal, ITMS &amp; Lighting Items'!$A$5:$G$468,2,FALSE))," "))</f>
        <v xml:space="preserve"> </v>
      </c>
      <c r="D149" s="576"/>
      <c r="E149" s="589" t="str">
        <f>IF(ISNUMBER($B149),(VLOOKUP($B149,'Signal, ITMS &amp; Lighting Items'!$A$5:$G$468,4,FALSE)),IF(ISTEXT($B149),(VLOOKUP($B149,'Signal, ITMS &amp; Lighting Items'!$A$5:$G$468,4,FALSE))," "))</f>
        <v xml:space="preserve"> </v>
      </c>
      <c r="F149" s="575" t="str">
        <f>IF(ISNUMBER($B149),(VLOOKUP($B149,'Signal, ITMS &amp; Lighting Items'!$A$5:$G$468,3,FALSE)),IF(ISTEXT($B149),(VLOOKUP($B149,'Signal, ITMS &amp; Lighting Items'!$A$5:$G$468,3,FALSE))," "))</f>
        <v xml:space="preserve"> </v>
      </c>
      <c r="G149" s="590" t="str">
        <f>IF(ISNUMBER($B149),(VLOOKUP($B149,'Signal, ITMS &amp; Lighting Items'!$A$5:$G$468,5,FALSE)),IF(ISTEXT($B149),(VLOOKUP($B149,'Signal, ITMS &amp; Lighting Items'!$A$5:$G$468,5,FALSE))," "))</f>
        <v xml:space="preserve"> </v>
      </c>
      <c r="H149" s="590" t="str">
        <f>IF(ISNUMBER($B149),(VLOOKUP($B149,'Signal, ITMS &amp; Lighting Items'!$A$5:$G$468,6,FALSE)),IF(ISTEXT($B149),(VLOOKUP($B149,'Signal, ITMS &amp; Lighting Items'!$A$5:$G$468,6,FALSE))," "))</f>
        <v xml:space="preserve"> </v>
      </c>
      <c r="I149" s="590" t="str">
        <f>IF(ISNUMBER($B149),(VLOOKUP($B149,'Signal, ITMS &amp; Lighting Items'!$A$5:$G$468,7,FALSE)),IF(ISTEXT($B149),(VLOOKUP($B149,'Signal, ITMS &amp; Lighting Items'!$A$5:$G$468,7,FALSE))," "))</f>
        <v xml:space="preserve"> </v>
      </c>
      <c r="J149" s="591" t="str">
        <f t="shared" si="11"/>
        <v/>
      </c>
      <c r="K149" s="591" t="str">
        <f t="shared" si="12"/>
        <v/>
      </c>
      <c r="L149" s="591" t="str">
        <f t="shared" si="10"/>
        <v/>
      </c>
    </row>
    <row r="150" spans="1:12" s="165" customFormat="1" ht="12.75" customHeight="1">
      <c r="A150" s="577">
        <v>18</v>
      </c>
      <c r="B150" s="572"/>
      <c r="C150" s="588" t="str">
        <f>IF(ISNUMBER($B150),(VLOOKUP($B150,'Signal, ITMS &amp; Lighting Items'!$A$5:$G$468,2,FALSE)),IF(ISTEXT($B150),(VLOOKUP($B150,'Signal, ITMS &amp; Lighting Items'!$A$5:$G$468,2,FALSE))," "))</f>
        <v xml:space="preserve"> </v>
      </c>
      <c r="D150" s="576"/>
      <c r="E150" s="589" t="str">
        <f>IF(ISNUMBER($B150),(VLOOKUP($B150,'Signal, ITMS &amp; Lighting Items'!$A$5:$G$468,4,FALSE)),IF(ISTEXT($B150),(VLOOKUP($B150,'Signal, ITMS &amp; Lighting Items'!$A$5:$G$468,4,FALSE))," "))</f>
        <v xml:space="preserve"> </v>
      </c>
      <c r="F150" s="575" t="str">
        <f>IF(ISNUMBER($B150),(VLOOKUP($B150,'Signal, ITMS &amp; Lighting Items'!$A$5:$G$468,3,FALSE)),IF(ISTEXT($B150),(VLOOKUP($B150,'Signal, ITMS &amp; Lighting Items'!$A$5:$G$468,3,FALSE))," "))</f>
        <v xml:space="preserve"> </v>
      </c>
      <c r="G150" s="590" t="str">
        <f>IF(ISNUMBER($B150),(VLOOKUP($B150,'Signal, ITMS &amp; Lighting Items'!$A$5:$G$468,5,FALSE)),IF(ISTEXT($B150),(VLOOKUP($B150,'Signal, ITMS &amp; Lighting Items'!$A$5:$G$468,5,FALSE))," "))</f>
        <v xml:space="preserve"> </v>
      </c>
      <c r="H150" s="590" t="str">
        <f>IF(ISNUMBER($B150),(VLOOKUP($B150,'Signal, ITMS &amp; Lighting Items'!$A$5:$G$468,6,FALSE)),IF(ISTEXT($B150),(VLOOKUP($B150,'Signal, ITMS &amp; Lighting Items'!$A$5:$G$468,6,FALSE))," "))</f>
        <v xml:space="preserve"> </v>
      </c>
      <c r="I150" s="590" t="str">
        <f>IF(ISNUMBER($B150),(VLOOKUP($B150,'Signal, ITMS &amp; Lighting Items'!$A$5:$G$468,7,FALSE)),IF(ISTEXT($B150),(VLOOKUP($B150,'Signal, ITMS &amp; Lighting Items'!$A$5:$G$468,7,FALSE))," "))</f>
        <v xml:space="preserve"> </v>
      </c>
      <c r="J150" s="591" t="str">
        <f t="shared" si="11"/>
        <v/>
      </c>
      <c r="K150" s="591" t="str">
        <f t="shared" si="12"/>
        <v/>
      </c>
      <c r="L150" s="591" t="str">
        <f t="shared" si="10"/>
        <v/>
      </c>
    </row>
    <row r="151" spans="1:12" s="165" customFormat="1" ht="12.75" customHeight="1">
      <c r="A151" s="577">
        <v>19</v>
      </c>
      <c r="B151" s="572"/>
      <c r="C151" s="588" t="str">
        <f>IF(ISNUMBER($B151),(VLOOKUP($B151,'Signal, ITMS &amp; Lighting Items'!$A$5:$G$468,2,FALSE)),IF(ISTEXT($B151),(VLOOKUP($B151,'Signal, ITMS &amp; Lighting Items'!$A$5:$G$468,2,FALSE))," "))</f>
        <v xml:space="preserve"> </v>
      </c>
      <c r="D151" s="576"/>
      <c r="E151" s="589" t="str">
        <f>IF(ISNUMBER($B151),(VLOOKUP($B151,'Signal, ITMS &amp; Lighting Items'!$A$5:$G$468,4,FALSE)),IF(ISTEXT($B151),(VLOOKUP($B151,'Signal, ITMS &amp; Lighting Items'!$A$5:$G$468,4,FALSE))," "))</f>
        <v xml:space="preserve"> </v>
      </c>
      <c r="F151" s="575" t="str">
        <f>IF(ISNUMBER($B151),(VLOOKUP($B151,'Signal, ITMS &amp; Lighting Items'!$A$5:$G$468,3,FALSE)),IF(ISTEXT($B151),(VLOOKUP($B151,'Signal, ITMS &amp; Lighting Items'!$A$5:$G$468,3,FALSE))," "))</f>
        <v xml:space="preserve"> </v>
      </c>
      <c r="G151" s="590" t="str">
        <f>IF(ISNUMBER($B151),(VLOOKUP($B151,'Signal, ITMS &amp; Lighting Items'!$A$5:$G$468,5,FALSE)),IF(ISTEXT($B151),(VLOOKUP($B151,'Signal, ITMS &amp; Lighting Items'!$A$5:$G$468,5,FALSE))," "))</f>
        <v xml:space="preserve"> </v>
      </c>
      <c r="H151" s="590" t="str">
        <f>IF(ISNUMBER($B151),(VLOOKUP($B151,'Signal, ITMS &amp; Lighting Items'!$A$5:$G$468,6,FALSE)),IF(ISTEXT($B151),(VLOOKUP($B151,'Signal, ITMS &amp; Lighting Items'!$A$5:$G$468,6,FALSE))," "))</f>
        <v xml:space="preserve"> </v>
      </c>
      <c r="I151" s="590" t="str">
        <f>IF(ISNUMBER($B151),(VLOOKUP($B151,'Signal, ITMS &amp; Lighting Items'!$A$5:$G$468,7,FALSE)),IF(ISTEXT($B151),(VLOOKUP($B151,'Signal, ITMS &amp; Lighting Items'!$A$5:$G$468,7,FALSE))," "))</f>
        <v xml:space="preserve"> </v>
      </c>
      <c r="J151" s="591" t="str">
        <f t="shared" si="11"/>
        <v/>
      </c>
      <c r="K151" s="591" t="str">
        <f t="shared" si="12"/>
        <v/>
      </c>
      <c r="L151" s="591" t="str">
        <f t="shared" si="10"/>
        <v/>
      </c>
    </row>
    <row r="152" spans="1:12" s="165" customFormat="1" ht="12.75" customHeight="1">
      <c r="A152" s="577">
        <v>20</v>
      </c>
      <c r="B152" s="572"/>
      <c r="C152" s="588" t="str">
        <f>IF(ISNUMBER($B152),(VLOOKUP($B152,'Signal, ITMS &amp; Lighting Items'!$A$5:$G$468,2,FALSE)),IF(ISTEXT($B152),(VLOOKUP($B152,'Signal, ITMS &amp; Lighting Items'!$A$5:$G$468,2,FALSE))," "))</f>
        <v xml:space="preserve"> </v>
      </c>
      <c r="D152" s="576"/>
      <c r="E152" s="589" t="str">
        <f>IF(ISNUMBER($B152),(VLOOKUP($B152,'Signal, ITMS &amp; Lighting Items'!$A$5:$G$468,4,FALSE)),IF(ISTEXT($B152),(VLOOKUP($B152,'Signal, ITMS &amp; Lighting Items'!$A$5:$G$468,4,FALSE))," "))</f>
        <v xml:space="preserve"> </v>
      </c>
      <c r="F152" s="575" t="str">
        <f>IF(ISNUMBER($B152),(VLOOKUP($B152,'Signal, ITMS &amp; Lighting Items'!$A$5:$G$468,3,FALSE)),IF(ISTEXT($B152),(VLOOKUP($B152,'Signal, ITMS &amp; Lighting Items'!$A$5:$G$468,3,FALSE))," "))</f>
        <v xml:space="preserve"> </v>
      </c>
      <c r="G152" s="590" t="str">
        <f>IF(ISNUMBER($B152),(VLOOKUP($B152,'Signal, ITMS &amp; Lighting Items'!$A$5:$G$468,5,FALSE)),IF(ISTEXT($B152),(VLOOKUP($B152,'Signal, ITMS &amp; Lighting Items'!$A$5:$G$468,5,FALSE))," "))</f>
        <v xml:space="preserve"> </v>
      </c>
      <c r="H152" s="590" t="str">
        <f>IF(ISNUMBER($B152),(VLOOKUP($B152,'Signal, ITMS &amp; Lighting Items'!$A$5:$G$468,6,FALSE)),IF(ISTEXT($B152),(VLOOKUP($B152,'Signal, ITMS &amp; Lighting Items'!$A$5:$G$468,6,FALSE))," "))</f>
        <v xml:space="preserve"> </v>
      </c>
      <c r="I152" s="590" t="str">
        <f>IF(ISNUMBER($B152),(VLOOKUP($B152,'Signal, ITMS &amp; Lighting Items'!$A$5:$G$468,7,FALSE)),IF(ISTEXT($B152),(VLOOKUP($B152,'Signal, ITMS &amp; Lighting Items'!$A$5:$G$468,7,FALSE))," "))</f>
        <v xml:space="preserve"> </v>
      </c>
      <c r="J152" s="591" t="str">
        <f t="shared" si="11"/>
        <v/>
      </c>
      <c r="K152" s="591" t="str">
        <f t="shared" si="12"/>
        <v/>
      </c>
      <c r="L152" s="591" t="str">
        <f t="shared" si="10"/>
        <v/>
      </c>
    </row>
    <row r="153" spans="1:12" s="165" customFormat="1" ht="12.75" customHeight="1">
      <c r="A153" s="577">
        <v>21</v>
      </c>
      <c r="B153" s="572"/>
      <c r="C153" s="588" t="str">
        <f>IF(ISNUMBER($B153),(VLOOKUP($B153,'Signal, ITMS &amp; Lighting Items'!$A$5:$G$468,2,FALSE)),IF(ISTEXT($B153),(VLOOKUP($B153,'Signal, ITMS &amp; Lighting Items'!$A$5:$G$468,2,FALSE))," "))</f>
        <v xml:space="preserve"> </v>
      </c>
      <c r="D153" s="576"/>
      <c r="E153" s="589" t="str">
        <f>IF(ISNUMBER($B153),(VLOOKUP($B153,'Signal, ITMS &amp; Lighting Items'!$A$5:$G$468,4,FALSE)),IF(ISTEXT($B153),(VLOOKUP($B153,'Signal, ITMS &amp; Lighting Items'!$A$5:$G$468,4,FALSE))," "))</f>
        <v xml:space="preserve"> </v>
      </c>
      <c r="F153" s="575" t="str">
        <f>IF(ISNUMBER($B153),(VLOOKUP($B153,'Signal, ITMS &amp; Lighting Items'!$A$5:$G$468,3,FALSE)),IF(ISTEXT($B153),(VLOOKUP($B153,'Signal, ITMS &amp; Lighting Items'!$A$5:$G$468,3,FALSE))," "))</f>
        <v xml:space="preserve"> </v>
      </c>
      <c r="G153" s="590" t="str">
        <f>IF(ISNUMBER($B153),(VLOOKUP($B153,'Signal, ITMS &amp; Lighting Items'!$A$5:$G$468,5,FALSE)),IF(ISTEXT($B153),(VLOOKUP($B153,'Signal, ITMS &amp; Lighting Items'!$A$5:$G$468,5,FALSE))," "))</f>
        <v xml:space="preserve"> </v>
      </c>
      <c r="H153" s="590" t="str">
        <f>IF(ISNUMBER($B153),(VLOOKUP($B153,'Signal, ITMS &amp; Lighting Items'!$A$5:$G$468,6,FALSE)),IF(ISTEXT($B153),(VLOOKUP($B153,'Signal, ITMS &amp; Lighting Items'!$A$5:$G$468,6,FALSE))," "))</f>
        <v xml:space="preserve"> </v>
      </c>
      <c r="I153" s="590" t="str">
        <f>IF(ISNUMBER($B153),(VLOOKUP($B153,'Signal, ITMS &amp; Lighting Items'!$A$5:$G$468,7,FALSE)),IF(ISTEXT($B153),(VLOOKUP($B153,'Signal, ITMS &amp; Lighting Items'!$A$5:$G$468,7,FALSE))," "))</f>
        <v xml:space="preserve"> </v>
      </c>
      <c r="J153" s="591" t="str">
        <f t="shared" si="11"/>
        <v/>
      </c>
      <c r="K153" s="591" t="str">
        <f t="shared" si="12"/>
        <v/>
      </c>
      <c r="L153" s="591" t="str">
        <f t="shared" si="10"/>
        <v/>
      </c>
    </row>
    <row r="154" spans="1:12" s="165" customFormat="1" ht="12.75" customHeight="1">
      <c r="A154" s="577">
        <v>22</v>
      </c>
      <c r="B154" s="572"/>
      <c r="C154" s="588" t="str">
        <f>IF(ISNUMBER($B154),(VLOOKUP($B154,'Signal, ITMS &amp; Lighting Items'!$A$5:$G$468,2,FALSE)),IF(ISTEXT($B154),(VLOOKUP($B154,'Signal, ITMS &amp; Lighting Items'!$A$5:$G$468,2,FALSE))," "))</f>
        <v xml:space="preserve"> </v>
      </c>
      <c r="D154" s="576"/>
      <c r="E154" s="589" t="str">
        <f>IF(ISNUMBER($B154),(VLOOKUP($B154,'Signal, ITMS &amp; Lighting Items'!$A$5:$G$468,4,FALSE)),IF(ISTEXT($B154),(VLOOKUP($B154,'Signal, ITMS &amp; Lighting Items'!$A$5:$G$468,4,FALSE))," "))</f>
        <v xml:space="preserve"> </v>
      </c>
      <c r="F154" s="575" t="str">
        <f>IF(ISNUMBER($B154),(VLOOKUP($B154,'Signal, ITMS &amp; Lighting Items'!$A$5:$G$468,3,FALSE)),IF(ISTEXT($B154),(VLOOKUP($B154,'Signal, ITMS &amp; Lighting Items'!$A$5:$G$468,3,FALSE))," "))</f>
        <v xml:space="preserve"> </v>
      </c>
      <c r="G154" s="590" t="str">
        <f>IF(ISNUMBER($B154),(VLOOKUP($B154,'Signal, ITMS &amp; Lighting Items'!$A$5:$G$468,5,FALSE)),IF(ISTEXT($B154),(VLOOKUP($B154,'Signal, ITMS &amp; Lighting Items'!$A$5:$G$468,5,FALSE))," "))</f>
        <v xml:space="preserve"> </v>
      </c>
      <c r="H154" s="590" t="str">
        <f>IF(ISNUMBER($B154),(VLOOKUP($B154,'Signal, ITMS &amp; Lighting Items'!$A$5:$G$468,6,FALSE)),IF(ISTEXT($B154),(VLOOKUP($B154,'Signal, ITMS &amp; Lighting Items'!$A$5:$G$468,6,FALSE))," "))</f>
        <v xml:space="preserve"> </v>
      </c>
      <c r="I154" s="590" t="str">
        <f>IF(ISNUMBER($B154),(VLOOKUP($B154,'Signal, ITMS &amp; Lighting Items'!$A$5:$G$468,7,FALSE)),IF(ISTEXT($B154),(VLOOKUP($B154,'Signal, ITMS &amp; Lighting Items'!$A$5:$G$468,7,FALSE))," "))</f>
        <v xml:space="preserve"> </v>
      </c>
      <c r="J154" s="591" t="str">
        <f t="shared" si="11"/>
        <v/>
      </c>
      <c r="K154" s="591" t="str">
        <f t="shared" si="12"/>
        <v/>
      </c>
      <c r="L154" s="591" t="str">
        <f t="shared" si="10"/>
        <v/>
      </c>
    </row>
    <row r="155" spans="1:12" s="165" customFormat="1" ht="12.75" customHeight="1">
      <c r="A155" s="577">
        <v>23</v>
      </c>
      <c r="B155" s="572"/>
      <c r="C155" s="588" t="str">
        <f>IF(ISNUMBER($B155),(VLOOKUP($B155,'Signal, ITMS &amp; Lighting Items'!$A$5:$G$468,2,FALSE)),IF(ISTEXT($B155),(VLOOKUP($B155,'Signal, ITMS &amp; Lighting Items'!$A$5:$G$468,2,FALSE))," "))</f>
        <v xml:space="preserve"> </v>
      </c>
      <c r="D155" s="576"/>
      <c r="E155" s="589" t="str">
        <f>IF(ISNUMBER($B155),(VLOOKUP($B155,'Signal, ITMS &amp; Lighting Items'!$A$5:$G$468,4,FALSE)),IF(ISTEXT($B155),(VLOOKUP($B155,'Signal, ITMS &amp; Lighting Items'!$A$5:$G$468,4,FALSE))," "))</f>
        <v xml:space="preserve"> </v>
      </c>
      <c r="F155" s="575" t="str">
        <f>IF(ISNUMBER($B155),(VLOOKUP($B155,'Signal, ITMS &amp; Lighting Items'!$A$5:$G$468,3,FALSE)),IF(ISTEXT($B155),(VLOOKUP($B155,'Signal, ITMS &amp; Lighting Items'!$A$5:$G$468,3,FALSE))," "))</f>
        <v xml:space="preserve"> </v>
      </c>
      <c r="G155" s="590" t="str">
        <f>IF(ISNUMBER($B155),(VLOOKUP($B155,'Signal, ITMS &amp; Lighting Items'!$A$5:$G$468,5,FALSE)),IF(ISTEXT($B155),(VLOOKUP($B155,'Signal, ITMS &amp; Lighting Items'!$A$5:$G$468,5,FALSE))," "))</f>
        <v xml:space="preserve"> </v>
      </c>
      <c r="H155" s="590" t="str">
        <f>IF(ISNUMBER($B155),(VLOOKUP($B155,'Signal, ITMS &amp; Lighting Items'!$A$5:$G$468,6,FALSE)),IF(ISTEXT($B155),(VLOOKUP($B155,'Signal, ITMS &amp; Lighting Items'!$A$5:$G$468,6,FALSE))," "))</f>
        <v xml:space="preserve"> </v>
      </c>
      <c r="I155" s="590" t="str">
        <f>IF(ISNUMBER($B155),(VLOOKUP($B155,'Signal, ITMS &amp; Lighting Items'!$A$5:$G$468,7,FALSE)),IF(ISTEXT($B155),(VLOOKUP($B155,'Signal, ITMS &amp; Lighting Items'!$A$5:$G$468,7,FALSE))," "))</f>
        <v xml:space="preserve"> </v>
      </c>
      <c r="J155" s="591" t="str">
        <f t="shared" si="11"/>
        <v/>
      </c>
      <c r="K155" s="591" t="str">
        <f t="shared" si="12"/>
        <v/>
      </c>
      <c r="L155" s="591" t="str">
        <f t="shared" si="10"/>
        <v/>
      </c>
    </row>
    <row r="156" spans="1:12" s="165" customFormat="1" ht="12.75" customHeight="1">
      <c r="A156" s="577">
        <v>24</v>
      </c>
      <c r="B156" s="572"/>
      <c r="C156" s="588" t="str">
        <f>IF(ISNUMBER($B156),(VLOOKUP($B156,'Signal, ITMS &amp; Lighting Items'!$A$5:$G$468,2,FALSE)),IF(ISTEXT($B156),(VLOOKUP($B156,'Signal, ITMS &amp; Lighting Items'!$A$5:$G$468,2,FALSE))," "))</f>
        <v xml:space="preserve"> </v>
      </c>
      <c r="D156" s="576"/>
      <c r="E156" s="589" t="str">
        <f>IF(ISNUMBER($B156),(VLOOKUP($B156,'Signal, ITMS &amp; Lighting Items'!$A$5:$G$468,4,FALSE)),IF(ISTEXT($B156),(VLOOKUP($B156,'Signal, ITMS &amp; Lighting Items'!$A$5:$G$468,4,FALSE))," "))</f>
        <v xml:space="preserve"> </v>
      </c>
      <c r="F156" s="575" t="str">
        <f>IF(ISNUMBER($B156),(VLOOKUP($B156,'Signal, ITMS &amp; Lighting Items'!$A$5:$G$468,3,FALSE)),IF(ISTEXT($B156),(VLOOKUP($B156,'Signal, ITMS &amp; Lighting Items'!$A$5:$G$468,3,FALSE))," "))</f>
        <v xml:space="preserve"> </v>
      </c>
      <c r="G156" s="590" t="str">
        <f>IF(ISNUMBER($B156),(VLOOKUP($B156,'Signal, ITMS &amp; Lighting Items'!$A$5:$G$468,5,FALSE)),IF(ISTEXT($B156),(VLOOKUP($B156,'Signal, ITMS &amp; Lighting Items'!$A$5:$G$468,5,FALSE))," "))</f>
        <v xml:space="preserve"> </v>
      </c>
      <c r="H156" s="590" t="str">
        <f>IF(ISNUMBER($B156),(VLOOKUP($B156,'Signal, ITMS &amp; Lighting Items'!$A$5:$G$468,6,FALSE)),IF(ISTEXT($B156),(VLOOKUP($B156,'Signal, ITMS &amp; Lighting Items'!$A$5:$G$468,6,FALSE))," "))</f>
        <v xml:space="preserve"> </v>
      </c>
      <c r="I156" s="590" t="str">
        <f>IF(ISNUMBER($B156),(VLOOKUP($B156,'Signal, ITMS &amp; Lighting Items'!$A$5:$G$468,7,FALSE)),IF(ISTEXT($B156),(VLOOKUP($B156,'Signal, ITMS &amp; Lighting Items'!$A$5:$G$468,7,FALSE))," "))</f>
        <v xml:space="preserve"> </v>
      </c>
      <c r="J156" s="591" t="str">
        <f t="shared" si="11"/>
        <v/>
      </c>
      <c r="K156" s="591" t="str">
        <f t="shared" si="12"/>
        <v/>
      </c>
      <c r="L156" s="591" t="str">
        <f t="shared" si="10"/>
        <v/>
      </c>
    </row>
    <row r="157" spans="1:12" s="165" customFormat="1" ht="12.75" customHeight="1">
      <c r="A157" s="577">
        <v>25</v>
      </c>
      <c r="B157" s="572"/>
      <c r="C157" s="588" t="str">
        <f>IF(ISNUMBER($B157),(VLOOKUP($B157,'Signal, ITMS &amp; Lighting Items'!$A$5:$G$468,2,FALSE)),IF(ISTEXT($B157),(VLOOKUP($B157,'Signal, ITMS &amp; Lighting Items'!$A$5:$G$468,2,FALSE))," "))</f>
        <v xml:space="preserve"> </v>
      </c>
      <c r="D157" s="576"/>
      <c r="E157" s="589" t="str">
        <f>IF(ISNUMBER($B157),(VLOOKUP($B157,'Signal, ITMS &amp; Lighting Items'!$A$5:$G$468,4,FALSE)),IF(ISTEXT($B157),(VLOOKUP($B157,'Signal, ITMS &amp; Lighting Items'!$A$5:$G$468,4,FALSE))," "))</f>
        <v xml:space="preserve"> </v>
      </c>
      <c r="F157" s="575" t="str">
        <f>IF(ISNUMBER($B157),(VLOOKUP($B157,'Signal, ITMS &amp; Lighting Items'!$A$5:$G$468,3,FALSE)),IF(ISTEXT($B157),(VLOOKUP($B157,'Signal, ITMS &amp; Lighting Items'!$A$5:$G$468,3,FALSE))," "))</f>
        <v xml:space="preserve"> </v>
      </c>
      <c r="G157" s="590" t="str">
        <f>IF(ISNUMBER($B157),(VLOOKUP($B157,'Signal, ITMS &amp; Lighting Items'!$A$5:$G$468,5,FALSE)),IF(ISTEXT($B157),(VLOOKUP($B157,'Signal, ITMS &amp; Lighting Items'!$A$5:$G$468,5,FALSE))," "))</f>
        <v xml:space="preserve"> </v>
      </c>
      <c r="H157" s="590" t="str">
        <f>IF(ISNUMBER($B157),(VLOOKUP($B157,'Signal, ITMS &amp; Lighting Items'!$A$5:$G$468,6,FALSE)),IF(ISTEXT($B157),(VLOOKUP($B157,'Signal, ITMS &amp; Lighting Items'!$A$5:$G$468,6,FALSE))," "))</f>
        <v xml:space="preserve"> </v>
      </c>
      <c r="I157" s="590" t="str">
        <f>IF(ISNUMBER($B157),(VLOOKUP($B157,'Signal, ITMS &amp; Lighting Items'!$A$5:$G$468,7,FALSE)),IF(ISTEXT($B157),(VLOOKUP($B157,'Signal, ITMS &amp; Lighting Items'!$A$5:$G$468,7,FALSE))," "))</f>
        <v xml:space="preserve"> </v>
      </c>
      <c r="J157" s="591" t="str">
        <f t="shared" si="11"/>
        <v/>
      </c>
      <c r="K157" s="591" t="str">
        <f t="shared" si="12"/>
        <v/>
      </c>
      <c r="L157" s="591" t="str">
        <f t="shared" si="10"/>
        <v/>
      </c>
    </row>
    <row r="158" spans="1:12" s="165" customFormat="1" ht="12.75" customHeight="1">
      <c r="A158" s="577">
        <v>26</v>
      </c>
      <c r="B158" s="572"/>
      <c r="C158" s="588" t="str">
        <f>IF(ISNUMBER($B158),(VLOOKUP($B158,'Signal, ITMS &amp; Lighting Items'!$A$5:$G$468,2,FALSE)),IF(ISTEXT($B158),(VLOOKUP($B158,'Signal, ITMS &amp; Lighting Items'!$A$5:$G$468,2,FALSE))," "))</f>
        <v xml:space="preserve"> </v>
      </c>
      <c r="D158" s="576"/>
      <c r="E158" s="589" t="str">
        <f>IF(ISNUMBER($B158),(VLOOKUP($B158,'Signal, ITMS &amp; Lighting Items'!$A$5:$G$468,4,FALSE)),IF(ISTEXT($B158),(VLOOKUP($B158,'Signal, ITMS &amp; Lighting Items'!$A$5:$G$468,4,FALSE))," "))</f>
        <v xml:space="preserve"> </v>
      </c>
      <c r="F158" s="575" t="str">
        <f>IF(ISNUMBER($B158),(VLOOKUP($B158,'Signal, ITMS &amp; Lighting Items'!$A$5:$G$468,3,FALSE)),IF(ISTEXT($B158),(VLOOKUP($B158,'Signal, ITMS &amp; Lighting Items'!$A$5:$G$468,3,FALSE))," "))</f>
        <v xml:space="preserve"> </v>
      </c>
      <c r="G158" s="590" t="str">
        <f>IF(ISNUMBER($B158),(VLOOKUP($B158,'Signal, ITMS &amp; Lighting Items'!$A$5:$G$468,5,FALSE)),IF(ISTEXT($B158),(VLOOKUP($B158,'Signal, ITMS &amp; Lighting Items'!$A$5:$G$468,5,FALSE))," "))</f>
        <v xml:space="preserve"> </v>
      </c>
      <c r="H158" s="590" t="str">
        <f>IF(ISNUMBER($B158),(VLOOKUP($B158,'Signal, ITMS &amp; Lighting Items'!$A$5:$G$468,6,FALSE)),IF(ISTEXT($B158),(VLOOKUP($B158,'Signal, ITMS &amp; Lighting Items'!$A$5:$G$468,6,FALSE))," "))</f>
        <v xml:space="preserve"> </v>
      </c>
      <c r="I158" s="590" t="str">
        <f>IF(ISNUMBER($B158),(VLOOKUP($B158,'Signal, ITMS &amp; Lighting Items'!$A$5:$G$468,7,FALSE)),IF(ISTEXT($B158),(VLOOKUP($B158,'Signal, ITMS &amp; Lighting Items'!$A$5:$G$468,7,FALSE))," "))</f>
        <v xml:space="preserve"> </v>
      </c>
      <c r="J158" s="591" t="str">
        <f t="shared" si="11"/>
        <v/>
      </c>
      <c r="K158" s="591" t="str">
        <f t="shared" si="12"/>
        <v/>
      </c>
      <c r="L158" s="591" t="str">
        <f t="shared" si="10"/>
        <v/>
      </c>
    </row>
    <row r="159" spans="1:12" s="165" customFormat="1" ht="12.75" customHeight="1">
      <c r="A159" s="577">
        <v>27</v>
      </c>
      <c r="B159" s="572"/>
      <c r="C159" s="588" t="str">
        <f>IF(ISNUMBER($B159),(VLOOKUP($B159,'Signal, ITMS &amp; Lighting Items'!$A$5:$G$468,2,FALSE)),IF(ISTEXT($B159),(VLOOKUP($B159,'Signal, ITMS &amp; Lighting Items'!$A$5:$G$468,2,FALSE))," "))</f>
        <v xml:space="preserve"> </v>
      </c>
      <c r="D159" s="576"/>
      <c r="E159" s="589" t="str">
        <f>IF(ISNUMBER($B159),(VLOOKUP($B159,'Signal, ITMS &amp; Lighting Items'!$A$5:$G$468,4,FALSE)),IF(ISTEXT($B159),(VLOOKUP($B159,'Signal, ITMS &amp; Lighting Items'!$A$5:$G$468,4,FALSE))," "))</f>
        <v xml:space="preserve"> </v>
      </c>
      <c r="F159" s="575" t="str">
        <f>IF(ISNUMBER($B159),(VLOOKUP($B159,'Signal, ITMS &amp; Lighting Items'!$A$5:$G$468,3,FALSE)),IF(ISTEXT($B159),(VLOOKUP($B159,'Signal, ITMS &amp; Lighting Items'!$A$5:$G$468,3,FALSE))," "))</f>
        <v xml:space="preserve"> </v>
      </c>
      <c r="G159" s="590" t="str">
        <f>IF(ISNUMBER($B159),(VLOOKUP($B159,'Signal, ITMS &amp; Lighting Items'!$A$5:$G$468,5,FALSE)),IF(ISTEXT($B159),(VLOOKUP($B159,'Signal, ITMS &amp; Lighting Items'!$A$5:$G$468,5,FALSE))," "))</f>
        <v xml:space="preserve"> </v>
      </c>
      <c r="H159" s="590" t="str">
        <f>IF(ISNUMBER($B159),(VLOOKUP($B159,'Signal, ITMS &amp; Lighting Items'!$A$5:$G$468,6,FALSE)),IF(ISTEXT($B159),(VLOOKUP($B159,'Signal, ITMS &amp; Lighting Items'!$A$5:$G$468,6,FALSE))," "))</f>
        <v xml:space="preserve"> </v>
      </c>
      <c r="I159" s="590" t="str">
        <f>IF(ISNUMBER($B159),(VLOOKUP($B159,'Signal, ITMS &amp; Lighting Items'!$A$5:$G$468,7,FALSE)),IF(ISTEXT($B159),(VLOOKUP($B159,'Signal, ITMS &amp; Lighting Items'!$A$5:$G$468,7,FALSE))," "))</f>
        <v xml:space="preserve"> </v>
      </c>
      <c r="J159" s="591" t="str">
        <f t="shared" si="11"/>
        <v/>
      </c>
      <c r="K159" s="591" t="str">
        <f t="shared" si="12"/>
        <v/>
      </c>
      <c r="L159" s="591" t="str">
        <f t="shared" si="10"/>
        <v/>
      </c>
    </row>
    <row r="160" spans="1:12" s="165" customFormat="1" ht="12.75" customHeight="1">
      <c r="A160" s="577">
        <v>28</v>
      </c>
      <c r="B160" s="572"/>
      <c r="C160" s="588" t="str">
        <f>IF(ISNUMBER($B160),(VLOOKUP($B160,'Signal, ITMS &amp; Lighting Items'!$A$5:$G$468,2,FALSE)),IF(ISTEXT($B160),(VLOOKUP($B160,'Signal, ITMS &amp; Lighting Items'!$A$5:$G$468,2,FALSE))," "))</f>
        <v xml:space="preserve"> </v>
      </c>
      <c r="D160" s="576"/>
      <c r="E160" s="589" t="str">
        <f>IF(ISNUMBER($B160),(VLOOKUP($B160,'Signal, ITMS &amp; Lighting Items'!$A$5:$G$468,4,FALSE)),IF(ISTEXT($B160),(VLOOKUP($B160,'Signal, ITMS &amp; Lighting Items'!$A$5:$G$468,4,FALSE))," "))</f>
        <v xml:space="preserve"> </v>
      </c>
      <c r="F160" s="575" t="str">
        <f>IF(ISNUMBER($B160),(VLOOKUP($B160,'Signal, ITMS &amp; Lighting Items'!$A$5:$G$468,3,FALSE)),IF(ISTEXT($B160),(VLOOKUP($B160,'Signal, ITMS &amp; Lighting Items'!$A$5:$G$468,3,FALSE))," "))</f>
        <v xml:space="preserve"> </v>
      </c>
      <c r="G160" s="590" t="str">
        <f>IF(ISNUMBER($B160),(VLOOKUP($B160,'Signal, ITMS &amp; Lighting Items'!$A$5:$G$468,5,FALSE)),IF(ISTEXT($B160),(VLOOKUP($B160,'Signal, ITMS &amp; Lighting Items'!$A$5:$G$468,5,FALSE))," "))</f>
        <v xml:space="preserve"> </v>
      </c>
      <c r="H160" s="590" t="str">
        <f>IF(ISNUMBER($B160),(VLOOKUP($B160,'Signal, ITMS &amp; Lighting Items'!$A$5:$G$468,6,FALSE)),IF(ISTEXT($B160),(VLOOKUP($B160,'Signal, ITMS &amp; Lighting Items'!$A$5:$G$468,6,FALSE))," "))</f>
        <v xml:space="preserve"> </v>
      </c>
      <c r="I160" s="590" t="str">
        <f>IF(ISNUMBER($B160),(VLOOKUP($B160,'Signal, ITMS &amp; Lighting Items'!$A$5:$G$468,7,FALSE)),IF(ISTEXT($B160),(VLOOKUP($B160,'Signal, ITMS &amp; Lighting Items'!$A$5:$G$468,7,FALSE))," "))</f>
        <v xml:space="preserve"> </v>
      </c>
      <c r="J160" s="591" t="str">
        <f t="shared" si="11"/>
        <v/>
      </c>
      <c r="K160" s="591" t="str">
        <f t="shared" si="12"/>
        <v/>
      </c>
      <c r="L160" s="591" t="str">
        <f t="shared" si="10"/>
        <v/>
      </c>
    </row>
    <row r="161" spans="1:12" s="165" customFormat="1" ht="12.75" customHeight="1">
      <c r="A161" s="577">
        <v>29</v>
      </c>
      <c r="B161" s="572"/>
      <c r="C161" s="588" t="str">
        <f>IF(ISNUMBER($B161),(VLOOKUP($B161,'Signal, ITMS &amp; Lighting Items'!$A$5:$G$468,2,FALSE)),IF(ISTEXT($B161),(VLOOKUP($B161,'Signal, ITMS &amp; Lighting Items'!$A$5:$G$468,2,FALSE))," "))</f>
        <v xml:space="preserve"> </v>
      </c>
      <c r="D161" s="576"/>
      <c r="E161" s="589" t="str">
        <f>IF(ISNUMBER($B161),(VLOOKUP($B161,'Signal, ITMS &amp; Lighting Items'!$A$5:$G$468,4,FALSE)),IF(ISTEXT($B161),(VLOOKUP($B161,'Signal, ITMS &amp; Lighting Items'!$A$5:$G$468,4,FALSE))," "))</f>
        <v xml:space="preserve"> </v>
      </c>
      <c r="F161" s="575" t="str">
        <f>IF(ISNUMBER($B161),(VLOOKUP($B161,'Signal, ITMS &amp; Lighting Items'!$A$5:$G$468,3,FALSE)),IF(ISTEXT($B161),(VLOOKUP($B161,'Signal, ITMS &amp; Lighting Items'!$A$5:$G$468,3,FALSE))," "))</f>
        <v xml:space="preserve"> </v>
      </c>
      <c r="G161" s="590" t="str">
        <f>IF(ISNUMBER($B161),(VLOOKUP($B161,'Signal, ITMS &amp; Lighting Items'!$A$5:$G$468,5,FALSE)),IF(ISTEXT($B161),(VLOOKUP($B161,'Signal, ITMS &amp; Lighting Items'!$A$5:$G$468,5,FALSE))," "))</f>
        <v xml:space="preserve"> </v>
      </c>
      <c r="H161" s="590" t="str">
        <f>IF(ISNUMBER($B161),(VLOOKUP($B161,'Signal, ITMS &amp; Lighting Items'!$A$5:$G$468,6,FALSE)),IF(ISTEXT($B161),(VLOOKUP($B161,'Signal, ITMS &amp; Lighting Items'!$A$5:$G$468,6,FALSE))," "))</f>
        <v xml:space="preserve"> </v>
      </c>
      <c r="I161" s="590" t="str">
        <f>IF(ISNUMBER($B161),(VLOOKUP($B161,'Signal, ITMS &amp; Lighting Items'!$A$5:$G$468,7,FALSE)),IF(ISTEXT($B161),(VLOOKUP($B161,'Signal, ITMS &amp; Lighting Items'!$A$5:$G$468,7,FALSE))," "))</f>
        <v xml:space="preserve"> </v>
      </c>
      <c r="J161" s="591" t="str">
        <f t="shared" si="11"/>
        <v/>
      </c>
      <c r="K161" s="591" t="str">
        <f t="shared" si="12"/>
        <v/>
      </c>
      <c r="L161" s="591" t="str">
        <f t="shared" si="10"/>
        <v/>
      </c>
    </row>
    <row r="162" spans="1:12" s="165" customFormat="1" ht="12.75" customHeight="1" thickBot="1">
      <c r="A162" s="600">
        <v>30</v>
      </c>
      <c r="B162" s="592"/>
      <c r="C162" s="593" t="str">
        <f>IF(ISNUMBER($B162),(VLOOKUP($B162,'Signal, ITMS &amp; Lighting Items'!$A$5:$G$468,2,FALSE)),IF(ISTEXT($B162),(VLOOKUP($B162,'Signal, ITMS &amp; Lighting Items'!$A$5:$G$468,2,FALSE))," "))</f>
        <v xml:space="preserve"> </v>
      </c>
      <c r="D162" s="594"/>
      <c r="E162" s="595" t="str">
        <f>IF(ISNUMBER($B162),(VLOOKUP($B162,'Signal, ITMS &amp; Lighting Items'!$A$5:$G$468,4,FALSE)),IF(ISTEXT($B162),(VLOOKUP($B162,'Signal, ITMS &amp; Lighting Items'!$A$5:$G$468,4,FALSE))," "))</f>
        <v xml:space="preserve"> </v>
      </c>
      <c r="F162" s="596" t="str">
        <f>IF(ISNUMBER($B162),(VLOOKUP($B162,'Signal, ITMS &amp; Lighting Items'!$A$5:$G$468,3,FALSE)),IF(ISTEXT($B162),(VLOOKUP($B162,'Signal, ITMS &amp; Lighting Items'!$A$5:$G$468,3,FALSE))," "))</f>
        <v xml:space="preserve"> </v>
      </c>
      <c r="G162" s="597" t="str">
        <f>IF(ISNUMBER($B162),(VLOOKUP($B162,'Signal, ITMS &amp; Lighting Items'!$A$5:$G$468,5,FALSE)),IF(ISTEXT($B162),(VLOOKUP($B162,'Signal, ITMS &amp; Lighting Items'!$A$5:$G$468,5,FALSE))," "))</f>
        <v xml:space="preserve"> </v>
      </c>
      <c r="H162" s="597" t="str">
        <f>IF(ISNUMBER($B162),(VLOOKUP($B162,'Signal, ITMS &amp; Lighting Items'!$A$5:$G$468,6,FALSE)),IF(ISTEXT($B162),(VLOOKUP($B162,'Signal, ITMS &amp; Lighting Items'!$A$5:$G$468,6,FALSE))," "))</f>
        <v xml:space="preserve"> </v>
      </c>
      <c r="I162" s="597" t="str">
        <f>IF(ISNUMBER($B162),(VLOOKUP($B162,'Signal, ITMS &amp; Lighting Items'!$A$5:$G$468,7,FALSE)),IF(ISTEXT($B162),(VLOOKUP($B162,'Signal, ITMS &amp; Lighting Items'!$A$5:$G$468,7,FALSE))," "))</f>
        <v xml:space="preserve"> </v>
      </c>
      <c r="J162" s="598" t="str">
        <f t="shared" si="11"/>
        <v/>
      </c>
      <c r="K162" s="598" t="str">
        <f t="shared" si="12"/>
        <v/>
      </c>
      <c r="L162" s="598" t="str">
        <f t="shared" si="10"/>
        <v/>
      </c>
    </row>
    <row r="163" spans="1:12" s="165" customFormat="1" ht="12.75" customHeight="1" thickTop="1">
      <c r="A163" s="629"/>
      <c r="B163" s="629"/>
      <c r="C163" s="629" t="s">
        <v>576</v>
      </c>
      <c r="D163" s="629"/>
      <c r="E163" s="630"/>
      <c r="F163" s="637" t="s">
        <v>440</v>
      </c>
      <c r="G163" s="204" t="s">
        <v>202</v>
      </c>
      <c r="H163" s="614"/>
      <c r="I163" s="204" t="s">
        <v>202</v>
      </c>
      <c r="J163" s="636">
        <f>SUM(J133:J162)</f>
        <v>0</v>
      </c>
      <c r="K163" s="636">
        <f t="shared" ref="K163:L163" si="13">SUM(K133:K162)</f>
        <v>0</v>
      </c>
      <c r="L163" s="636">
        <f t="shared" si="13"/>
        <v>0</v>
      </c>
    </row>
    <row r="164" spans="1:12" s="165" customFormat="1" ht="12.75" customHeight="1">
      <c r="A164" s="629"/>
      <c r="B164" s="629"/>
      <c r="C164" s="629"/>
      <c r="D164" s="629"/>
      <c r="E164" s="630"/>
      <c r="F164" s="631"/>
      <c r="G164" s="632"/>
      <c r="H164" s="632"/>
      <c r="I164" s="633"/>
      <c r="J164" s="634"/>
      <c r="K164" s="634"/>
      <c r="L164" s="635"/>
    </row>
    <row r="165" spans="1:12" s="165" customFormat="1" ht="12.75" customHeight="1">
      <c r="E165" s="213" t="s">
        <v>230</v>
      </c>
      <c r="F165" s="217" t="str">
        <f>F131</f>
        <v>[Insert Signal Name and Number]</v>
      </c>
      <c r="G165" s="848" t="s">
        <v>574</v>
      </c>
      <c r="H165" s="848"/>
      <c r="I165" s="849"/>
      <c r="J165" s="850" t="s">
        <v>575</v>
      </c>
      <c r="K165" s="850"/>
      <c r="L165" s="851"/>
    </row>
    <row r="166" spans="1:12" s="165" customFormat="1" ht="12.75" customHeight="1">
      <c r="A166" s="166" t="s">
        <v>571</v>
      </c>
      <c r="B166" s="166" t="s">
        <v>10</v>
      </c>
      <c r="C166" s="166" t="s">
        <v>572</v>
      </c>
      <c r="D166" s="166" t="s">
        <v>573</v>
      </c>
      <c r="E166" s="166" t="s">
        <v>9</v>
      </c>
      <c r="F166" s="214" t="s">
        <v>438</v>
      </c>
      <c r="G166" s="193" t="s">
        <v>352</v>
      </c>
      <c r="H166" s="193" t="s">
        <v>351</v>
      </c>
      <c r="I166" s="193" t="s">
        <v>4692</v>
      </c>
      <c r="J166" s="71" t="s">
        <v>352</v>
      </c>
      <c r="K166" s="71" t="s">
        <v>351</v>
      </c>
      <c r="L166" s="71" t="s">
        <v>4692</v>
      </c>
    </row>
    <row r="167" spans="1:12" s="165" customFormat="1" ht="12.75" customHeight="1">
      <c r="A167" s="577">
        <v>1</v>
      </c>
      <c r="B167" s="572"/>
      <c r="C167" s="588" t="str">
        <f>IF(ISNUMBER($B167),(VLOOKUP($B167,'Signal, ITMS &amp; Lighting Items'!$A$5:$G$468,2,FALSE)),IF(ISTEXT($B167),(VLOOKUP($B167,'Signal, ITMS &amp; Lighting Items'!$A$5:$G$468,2,FALSE))," "))</f>
        <v xml:space="preserve"> </v>
      </c>
      <c r="D167" s="576"/>
      <c r="E167" s="589" t="str">
        <f>IF(ISNUMBER($B167),(VLOOKUP($B167,'Signal, ITMS &amp; Lighting Items'!$A$5:$G$468,4,FALSE)),IF(ISTEXT($B167),(VLOOKUP($B167,'Signal, ITMS &amp; Lighting Items'!$A$5:$G$468,4,FALSE))," "))</f>
        <v xml:space="preserve"> </v>
      </c>
      <c r="F167" s="575" t="str">
        <f>IF(ISNUMBER($B167),(VLOOKUP($B167,'Signal, ITMS &amp; Lighting Items'!$A$5:$G$468,3,FALSE)),IF(ISTEXT($B167),(VLOOKUP($B167,'Signal, ITMS &amp; Lighting Items'!$A$5:$G$468,3,FALSE))," "))</f>
        <v xml:space="preserve"> </v>
      </c>
      <c r="G167" s="590" t="str">
        <f>IF(ISNUMBER($B167),(VLOOKUP($B167,'Signal, ITMS &amp; Lighting Items'!$A$5:$G$468,5,FALSE)),IF(ISTEXT($B167),(VLOOKUP($B167,'Signal, ITMS &amp; Lighting Items'!$A$5:$G$468,5,FALSE))," "))</f>
        <v xml:space="preserve"> </v>
      </c>
      <c r="H167" s="590" t="str">
        <f>IF(ISNUMBER($B167),(VLOOKUP($B167,'Signal, ITMS &amp; Lighting Items'!$A$5:$G$468,6,FALSE)),IF(ISTEXT($B167),(VLOOKUP($B167,'Signal, ITMS &amp; Lighting Items'!$A$5:$G$468,6,FALSE))," "))</f>
        <v xml:space="preserve"> </v>
      </c>
      <c r="I167" s="590" t="str">
        <f>IF(ISNUMBER($B167),(VLOOKUP($B167,'Signal, ITMS &amp; Lighting Items'!$A$5:$G$468,7,FALSE)),IF(ISTEXT($B167),(VLOOKUP($B167,'Signal, ITMS &amp; Lighting Items'!$A$5:$G$468,7,FALSE))," "))</f>
        <v xml:space="preserve"> </v>
      </c>
      <c r="J167" s="591" t="str">
        <f>IF(ISNUMBER($D167),($D167*$G167),"")</f>
        <v/>
      </c>
      <c r="K167" s="591" t="str">
        <f>IF(ISNUMBER($D167),($D167*$H167),"")</f>
        <v/>
      </c>
      <c r="L167" s="591" t="str">
        <f t="shared" ref="L167:L196" si="14">IF(ISNUMBER($D167),($D167*$I167),"")</f>
        <v/>
      </c>
    </row>
    <row r="168" spans="1:12" s="165" customFormat="1" ht="12.75" customHeight="1">
      <c r="A168" s="577">
        <v>2</v>
      </c>
      <c r="B168" s="572"/>
      <c r="C168" s="588" t="str">
        <f>IF(ISNUMBER($B168),(VLOOKUP($B168,'Signal, ITMS &amp; Lighting Items'!$A$5:$G$468,2,FALSE)),IF(ISTEXT($B168),(VLOOKUP($B168,'Signal, ITMS &amp; Lighting Items'!$A$5:$G$468,2,FALSE))," "))</f>
        <v xml:space="preserve"> </v>
      </c>
      <c r="D168" s="576"/>
      <c r="E168" s="589" t="str">
        <f>IF(ISNUMBER($B168),(VLOOKUP($B168,'Signal, ITMS &amp; Lighting Items'!$A$5:$G$468,4,FALSE)),IF(ISTEXT($B168),(VLOOKUP($B168,'Signal, ITMS &amp; Lighting Items'!$A$5:$G$468,4,FALSE))," "))</f>
        <v xml:space="preserve"> </v>
      </c>
      <c r="F168" s="575" t="str">
        <f>IF(ISNUMBER($B168),(VLOOKUP($B168,'Signal, ITMS &amp; Lighting Items'!$A$5:$G$468,3,FALSE)),IF(ISTEXT($B168),(VLOOKUP($B168,'Signal, ITMS &amp; Lighting Items'!$A$5:$G$468,3,FALSE))," "))</f>
        <v xml:space="preserve"> </v>
      </c>
      <c r="G168" s="590" t="str">
        <f>IF(ISNUMBER($B168),(VLOOKUP($B168,'Signal, ITMS &amp; Lighting Items'!$A$5:$G$468,5,FALSE)),IF(ISTEXT($B168),(VLOOKUP($B168,'Signal, ITMS &amp; Lighting Items'!$A$5:$G$468,5,FALSE))," "))</f>
        <v xml:space="preserve"> </v>
      </c>
      <c r="H168" s="590" t="str">
        <f>IF(ISNUMBER($B168),(VLOOKUP($B168,'Signal, ITMS &amp; Lighting Items'!$A$5:$G$468,6,FALSE)),IF(ISTEXT($B168),(VLOOKUP($B168,'Signal, ITMS &amp; Lighting Items'!$A$5:$G$468,6,FALSE))," "))</f>
        <v xml:space="preserve"> </v>
      </c>
      <c r="I168" s="590" t="str">
        <f>IF(ISNUMBER($B168),(VLOOKUP($B168,'Signal, ITMS &amp; Lighting Items'!$A$5:$G$468,7,FALSE)),IF(ISTEXT($B168),(VLOOKUP($B168,'Signal, ITMS &amp; Lighting Items'!$A$5:$G$468,7,FALSE))," "))</f>
        <v xml:space="preserve"> </v>
      </c>
      <c r="J168" s="591" t="str">
        <f t="shared" ref="J168:J196" si="15">IF(ISNUMBER($D168),($D168*$G168),"")</f>
        <v/>
      </c>
      <c r="K168" s="591" t="str">
        <f t="shared" ref="K168:K196" si="16">IF(ISNUMBER($D168),($D168*$H168),"")</f>
        <v/>
      </c>
      <c r="L168" s="591" t="str">
        <f t="shared" si="14"/>
        <v/>
      </c>
    </row>
    <row r="169" spans="1:12" s="165" customFormat="1" ht="12.75" customHeight="1">
      <c r="A169" s="577">
        <v>3</v>
      </c>
      <c r="B169" s="572"/>
      <c r="C169" s="588" t="str">
        <f>IF(ISNUMBER($B169),(VLOOKUP($B169,'Signal, ITMS &amp; Lighting Items'!$A$5:$G$468,2,FALSE)),IF(ISTEXT($B169),(VLOOKUP($B169,'Signal, ITMS &amp; Lighting Items'!$A$5:$G$468,2,FALSE))," "))</f>
        <v xml:space="preserve"> </v>
      </c>
      <c r="D169" s="576"/>
      <c r="E169" s="589" t="str">
        <f>IF(ISNUMBER($B169),(VLOOKUP($B169,'Signal, ITMS &amp; Lighting Items'!$A$5:$G$468,4,FALSE)),IF(ISTEXT($B169),(VLOOKUP($B169,'Signal, ITMS &amp; Lighting Items'!$A$5:$G$468,4,FALSE))," "))</f>
        <v xml:space="preserve"> </v>
      </c>
      <c r="F169" s="575" t="str">
        <f>IF(ISNUMBER($B169),(VLOOKUP($B169,'Signal, ITMS &amp; Lighting Items'!$A$5:$G$468,3,FALSE)),IF(ISTEXT($B169),(VLOOKUP($B169,'Signal, ITMS &amp; Lighting Items'!$A$5:$G$468,3,FALSE))," "))</f>
        <v xml:space="preserve"> </v>
      </c>
      <c r="G169" s="590" t="str">
        <f>IF(ISNUMBER($B169),(VLOOKUP($B169,'Signal, ITMS &amp; Lighting Items'!$A$5:$G$468,5,FALSE)),IF(ISTEXT($B169),(VLOOKUP($B169,'Signal, ITMS &amp; Lighting Items'!$A$5:$G$468,5,FALSE))," "))</f>
        <v xml:space="preserve"> </v>
      </c>
      <c r="H169" s="590" t="str">
        <f>IF(ISNUMBER($B169),(VLOOKUP($B169,'Signal, ITMS &amp; Lighting Items'!$A$5:$G$468,6,FALSE)),IF(ISTEXT($B169),(VLOOKUP($B169,'Signal, ITMS &amp; Lighting Items'!$A$5:$G$468,6,FALSE))," "))</f>
        <v xml:space="preserve"> </v>
      </c>
      <c r="I169" s="590" t="str">
        <f>IF(ISNUMBER($B169),(VLOOKUP($B169,'Signal, ITMS &amp; Lighting Items'!$A$5:$G$468,7,FALSE)),IF(ISTEXT($B169),(VLOOKUP($B169,'Signal, ITMS &amp; Lighting Items'!$A$5:$G$468,7,FALSE))," "))</f>
        <v xml:space="preserve"> </v>
      </c>
      <c r="J169" s="591" t="str">
        <f t="shared" si="15"/>
        <v/>
      </c>
      <c r="K169" s="591" t="str">
        <f t="shared" si="16"/>
        <v/>
      </c>
      <c r="L169" s="591" t="str">
        <f t="shared" si="14"/>
        <v/>
      </c>
    </row>
    <row r="170" spans="1:12" s="165" customFormat="1" ht="12.75" customHeight="1">
      <c r="A170" s="577">
        <v>4</v>
      </c>
      <c r="B170" s="572"/>
      <c r="C170" s="588" t="str">
        <f>IF(ISNUMBER($B170),(VLOOKUP($B170,'Signal, ITMS &amp; Lighting Items'!$A$5:$G$468,2,FALSE)),IF(ISTEXT($B170),(VLOOKUP($B170,'Signal, ITMS &amp; Lighting Items'!$A$5:$G$468,2,FALSE))," "))</f>
        <v xml:space="preserve"> </v>
      </c>
      <c r="D170" s="576"/>
      <c r="E170" s="589" t="str">
        <f>IF(ISNUMBER($B170),(VLOOKUP($B170,'Signal, ITMS &amp; Lighting Items'!$A$5:$G$468,4,FALSE)),IF(ISTEXT($B170),(VLOOKUP($B170,'Signal, ITMS &amp; Lighting Items'!$A$5:$G$468,4,FALSE))," "))</f>
        <v xml:space="preserve"> </v>
      </c>
      <c r="F170" s="575" t="str">
        <f>IF(ISNUMBER($B170),(VLOOKUP($B170,'Signal, ITMS &amp; Lighting Items'!$A$5:$G$468,3,FALSE)),IF(ISTEXT($B170),(VLOOKUP($B170,'Signal, ITMS &amp; Lighting Items'!$A$5:$G$468,3,FALSE))," "))</f>
        <v xml:space="preserve"> </v>
      </c>
      <c r="G170" s="590" t="str">
        <f>IF(ISNUMBER($B170),(VLOOKUP($B170,'Signal, ITMS &amp; Lighting Items'!$A$5:$G$468,5,FALSE)),IF(ISTEXT($B170),(VLOOKUP($B170,'Signal, ITMS &amp; Lighting Items'!$A$5:$G$468,5,FALSE))," "))</f>
        <v xml:space="preserve"> </v>
      </c>
      <c r="H170" s="590" t="str">
        <f>IF(ISNUMBER($B170),(VLOOKUP($B170,'Signal, ITMS &amp; Lighting Items'!$A$5:$G$468,6,FALSE)),IF(ISTEXT($B170),(VLOOKUP($B170,'Signal, ITMS &amp; Lighting Items'!$A$5:$G$468,6,FALSE))," "))</f>
        <v xml:space="preserve"> </v>
      </c>
      <c r="I170" s="590" t="str">
        <f>IF(ISNUMBER($B170),(VLOOKUP($B170,'Signal, ITMS &amp; Lighting Items'!$A$5:$G$468,7,FALSE)),IF(ISTEXT($B170),(VLOOKUP($B170,'Signal, ITMS &amp; Lighting Items'!$A$5:$G$468,7,FALSE))," "))</f>
        <v xml:space="preserve"> </v>
      </c>
      <c r="J170" s="591" t="str">
        <f t="shared" si="15"/>
        <v/>
      </c>
      <c r="K170" s="591" t="str">
        <f t="shared" si="16"/>
        <v/>
      </c>
      <c r="L170" s="591" t="str">
        <f t="shared" si="14"/>
        <v/>
      </c>
    </row>
    <row r="171" spans="1:12" s="165" customFormat="1" ht="12.75" customHeight="1">
      <c r="A171" s="577">
        <v>5</v>
      </c>
      <c r="B171" s="572"/>
      <c r="C171" s="588" t="str">
        <f>IF(ISNUMBER($B171),(VLOOKUP($B171,'Signal, ITMS &amp; Lighting Items'!$A$5:$G$468,2,FALSE)),IF(ISTEXT($B171),(VLOOKUP($B171,'Signal, ITMS &amp; Lighting Items'!$A$5:$G$468,2,FALSE))," "))</f>
        <v xml:space="preserve"> </v>
      </c>
      <c r="D171" s="576"/>
      <c r="E171" s="589" t="str">
        <f>IF(ISNUMBER($B171),(VLOOKUP($B171,'Signal, ITMS &amp; Lighting Items'!$A$5:$G$468,4,FALSE)),IF(ISTEXT($B171),(VLOOKUP($B171,'Signal, ITMS &amp; Lighting Items'!$A$5:$G$468,4,FALSE))," "))</f>
        <v xml:space="preserve"> </v>
      </c>
      <c r="F171" s="575" t="str">
        <f>IF(ISNUMBER($B171),(VLOOKUP($B171,'Signal, ITMS &amp; Lighting Items'!$A$5:$G$468,3,FALSE)),IF(ISTEXT($B171),(VLOOKUP($B171,'Signal, ITMS &amp; Lighting Items'!$A$5:$G$468,3,FALSE))," "))</f>
        <v xml:space="preserve"> </v>
      </c>
      <c r="G171" s="590" t="str">
        <f>IF(ISNUMBER($B171),(VLOOKUP($B171,'Signal, ITMS &amp; Lighting Items'!$A$5:$G$468,5,FALSE)),IF(ISTEXT($B171),(VLOOKUP($B171,'Signal, ITMS &amp; Lighting Items'!$A$5:$G$468,5,FALSE))," "))</f>
        <v xml:space="preserve"> </v>
      </c>
      <c r="H171" s="590" t="str">
        <f>IF(ISNUMBER($B171),(VLOOKUP($B171,'Signal, ITMS &amp; Lighting Items'!$A$5:$G$468,6,FALSE)),IF(ISTEXT($B171),(VLOOKUP($B171,'Signal, ITMS &amp; Lighting Items'!$A$5:$G$468,6,FALSE))," "))</f>
        <v xml:space="preserve"> </v>
      </c>
      <c r="I171" s="590" t="str">
        <f>IF(ISNUMBER($B171),(VLOOKUP($B171,'Signal, ITMS &amp; Lighting Items'!$A$5:$G$468,7,FALSE)),IF(ISTEXT($B171),(VLOOKUP($B171,'Signal, ITMS &amp; Lighting Items'!$A$5:$G$468,7,FALSE))," "))</f>
        <v xml:space="preserve"> </v>
      </c>
      <c r="J171" s="591" t="str">
        <f t="shared" si="15"/>
        <v/>
      </c>
      <c r="K171" s="591" t="str">
        <f t="shared" si="16"/>
        <v/>
      </c>
      <c r="L171" s="591" t="str">
        <f t="shared" si="14"/>
        <v/>
      </c>
    </row>
    <row r="172" spans="1:12" s="165" customFormat="1" ht="12.75" customHeight="1">
      <c r="A172" s="577">
        <v>6</v>
      </c>
      <c r="B172" s="572"/>
      <c r="C172" s="588" t="str">
        <f>IF(ISNUMBER($B172),(VLOOKUP($B172,'Signal, ITMS &amp; Lighting Items'!$A$5:$G$468,2,FALSE)),IF(ISTEXT($B172),(VLOOKUP($B172,'Signal, ITMS &amp; Lighting Items'!$A$5:$G$468,2,FALSE))," "))</f>
        <v xml:space="preserve"> </v>
      </c>
      <c r="D172" s="576"/>
      <c r="E172" s="589" t="str">
        <f>IF(ISNUMBER($B172),(VLOOKUP($B172,'Signal, ITMS &amp; Lighting Items'!$A$5:$G$468,4,FALSE)),IF(ISTEXT($B172),(VLOOKUP($B172,'Signal, ITMS &amp; Lighting Items'!$A$5:$G$468,4,FALSE))," "))</f>
        <v xml:space="preserve"> </v>
      </c>
      <c r="F172" s="575" t="str">
        <f>IF(ISNUMBER($B172),(VLOOKUP($B172,'Signal, ITMS &amp; Lighting Items'!$A$5:$G$468,3,FALSE)),IF(ISTEXT($B172),(VLOOKUP($B172,'Signal, ITMS &amp; Lighting Items'!$A$5:$G$468,3,FALSE))," "))</f>
        <v xml:space="preserve"> </v>
      </c>
      <c r="G172" s="590" t="str">
        <f>IF(ISNUMBER($B172),(VLOOKUP($B172,'Signal, ITMS &amp; Lighting Items'!$A$5:$G$468,5,FALSE)),IF(ISTEXT($B172),(VLOOKUP($B172,'Signal, ITMS &amp; Lighting Items'!$A$5:$G$468,5,FALSE))," "))</f>
        <v xml:space="preserve"> </v>
      </c>
      <c r="H172" s="590" t="str">
        <f>IF(ISNUMBER($B172),(VLOOKUP($B172,'Signal, ITMS &amp; Lighting Items'!$A$5:$G$468,6,FALSE)),IF(ISTEXT($B172),(VLOOKUP($B172,'Signal, ITMS &amp; Lighting Items'!$A$5:$G$468,6,FALSE))," "))</f>
        <v xml:space="preserve"> </v>
      </c>
      <c r="I172" s="590" t="str">
        <f>IF(ISNUMBER($B172),(VLOOKUP($B172,'Signal, ITMS &amp; Lighting Items'!$A$5:$G$468,7,FALSE)),IF(ISTEXT($B172),(VLOOKUP($B172,'Signal, ITMS &amp; Lighting Items'!$A$5:$G$468,7,FALSE))," "))</f>
        <v xml:space="preserve"> </v>
      </c>
      <c r="J172" s="591" t="str">
        <f t="shared" si="15"/>
        <v/>
      </c>
      <c r="K172" s="591" t="str">
        <f t="shared" si="16"/>
        <v/>
      </c>
      <c r="L172" s="591" t="str">
        <f t="shared" si="14"/>
        <v/>
      </c>
    </row>
    <row r="173" spans="1:12" s="165" customFormat="1" ht="12.75" customHeight="1">
      <c r="A173" s="577">
        <v>7</v>
      </c>
      <c r="B173" s="572"/>
      <c r="C173" s="588" t="str">
        <f>IF(ISNUMBER($B173),(VLOOKUP($B173,'Signal, ITMS &amp; Lighting Items'!$A$5:$G$468,2,FALSE)),IF(ISTEXT($B173),(VLOOKUP($B173,'Signal, ITMS &amp; Lighting Items'!$A$5:$G$468,2,FALSE))," "))</f>
        <v xml:space="preserve"> </v>
      </c>
      <c r="D173" s="576"/>
      <c r="E173" s="589" t="str">
        <f>IF(ISNUMBER($B173),(VLOOKUP($B173,'Signal, ITMS &amp; Lighting Items'!$A$5:$G$468,4,FALSE)),IF(ISTEXT($B173),(VLOOKUP($B173,'Signal, ITMS &amp; Lighting Items'!$A$5:$G$468,4,FALSE))," "))</f>
        <v xml:space="preserve"> </v>
      </c>
      <c r="F173" s="575" t="str">
        <f>IF(ISNUMBER($B173),(VLOOKUP($B173,'Signal, ITMS &amp; Lighting Items'!$A$5:$G$468,3,FALSE)),IF(ISTEXT($B173),(VLOOKUP($B173,'Signal, ITMS &amp; Lighting Items'!$A$5:$G$468,3,FALSE))," "))</f>
        <v xml:space="preserve"> </v>
      </c>
      <c r="G173" s="590" t="str">
        <f>IF(ISNUMBER($B173),(VLOOKUP($B173,'Signal, ITMS &amp; Lighting Items'!$A$5:$G$468,5,FALSE)),IF(ISTEXT($B173),(VLOOKUP($B173,'Signal, ITMS &amp; Lighting Items'!$A$5:$G$468,5,FALSE))," "))</f>
        <v xml:space="preserve"> </v>
      </c>
      <c r="H173" s="590" t="str">
        <f>IF(ISNUMBER($B173),(VLOOKUP($B173,'Signal, ITMS &amp; Lighting Items'!$A$5:$G$468,6,FALSE)),IF(ISTEXT($B173),(VLOOKUP($B173,'Signal, ITMS &amp; Lighting Items'!$A$5:$G$468,6,FALSE))," "))</f>
        <v xml:space="preserve"> </v>
      </c>
      <c r="I173" s="590" t="str">
        <f>IF(ISNUMBER($B173),(VLOOKUP($B173,'Signal, ITMS &amp; Lighting Items'!$A$5:$G$468,7,FALSE)),IF(ISTEXT($B173),(VLOOKUP($B173,'Signal, ITMS &amp; Lighting Items'!$A$5:$G$468,7,FALSE))," "))</f>
        <v xml:space="preserve"> </v>
      </c>
      <c r="J173" s="591" t="str">
        <f t="shared" si="15"/>
        <v/>
      </c>
      <c r="K173" s="591" t="str">
        <f t="shared" si="16"/>
        <v/>
      </c>
      <c r="L173" s="591" t="str">
        <f t="shared" si="14"/>
        <v/>
      </c>
    </row>
    <row r="174" spans="1:12" s="165" customFormat="1" ht="12.75" customHeight="1">
      <c r="A174" s="577">
        <v>8</v>
      </c>
      <c r="B174" s="572"/>
      <c r="C174" s="588" t="str">
        <f>IF(ISNUMBER($B174),(VLOOKUP($B174,'Signal, ITMS &amp; Lighting Items'!$A$5:$G$468,2,FALSE)),IF(ISTEXT($B174),(VLOOKUP($B174,'Signal, ITMS &amp; Lighting Items'!$A$5:$G$468,2,FALSE))," "))</f>
        <v xml:space="preserve"> </v>
      </c>
      <c r="D174" s="576"/>
      <c r="E174" s="589" t="str">
        <f>IF(ISNUMBER($B174),(VLOOKUP($B174,'Signal, ITMS &amp; Lighting Items'!$A$5:$G$468,4,FALSE)),IF(ISTEXT($B174),(VLOOKUP($B174,'Signal, ITMS &amp; Lighting Items'!$A$5:$G$468,4,FALSE))," "))</f>
        <v xml:space="preserve"> </v>
      </c>
      <c r="F174" s="575" t="str">
        <f>IF(ISNUMBER($B174),(VLOOKUP($B174,'Signal, ITMS &amp; Lighting Items'!$A$5:$G$468,3,FALSE)),IF(ISTEXT($B174),(VLOOKUP($B174,'Signal, ITMS &amp; Lighting Items'!$A$5:$G$468,3,FALSE))," "))</f>
        <v xml:space="preserve"> </v>
      </c>
      <c r="G174" s="590" t="str">
        <f>IF(ISNUMBER($B174),(VLOOKUP($B174,'Signal, ITMS &amp; Lighting Items'!$A$5:$G$468,5,FALSE)),IF(ISTEXT($B174),(VLOOKUP($B174,'Signal, ITMS &amp; Lighting Items'!$A$5:$G$468,5,FALSE))," "))</f>
        <v xml:space="preserve"> </v>
      </c>
      <c r="H174" s="590" t="str">
        <f>IF(ISNUMBER($B174),(VLOOKUP($B174,'Signal, ITMS &amp; Lighting Items'!$A$5:$G$468,6,FALSE)),IF(ISTEXT($B174),(VLOOKUP($B174,'Signal, ITMS &amp; Lighting Items'!$A$5:$G$468,6,FALSE))," "))</f>
        <v xml:space="preserve"> </v>
      </c>
      <c r="I174" s="590" t="str">
        <f>IF(ISNUMBER($B174),(VLOOKUP($B174,'Signal, ITMS &amp; Lighting Items'!$A$5:$G$468,7,FALSE)),IF(ISTEXT($B174),(VLOOKUP($B174,'Signal, ITMS &amp; Lighting Items'!$A$5:$G$468,7,FALSE))," "))</f>
        <v xml:space="preserve"> </v>
      </c>
      <c r="J174" s="591" t="str">
        <f t="shared" si="15"/>
        <v/>
      </c>
      <c r="K174" s="591" t="str">
        <f t="shared" si="16"/>
        <v/>
      </c>
      <c r="L174" s="591" t="str">
        <f t="shared" si="14"/>
        <v/>
      </c>
    </row>
    <row r="175" spans="1:12" s="165" customFormat="1" ht="12.75" customHeight="1">
      <c r="A175" s="577">
        <v>9</v>
      </c>
      <c r="B175" s="572"/>
      <c r="C175" s="588" t="str">
        <f>IF(ISNUMBER($B175),(VLOOKUP($B175,'Signal, ITMS &amp; Lighting Items'!$A$5:$G$468,2,FALSE)),IF(ISTEXT($B175),(VLOOKUP($B175,'Signal, ITMS &amp; Lighting Items'!$A$5:$G$468,2,FALSE))," "))</f>
        <v xml:space="preserve"> </v>
      </c>
      <c r="D175" s="576"/>
      <c r="E175" s="589" t="str">
        <f>IF(ISNUMBER($B175),(VLOOKUP($B175,'Signal, ITMS &amp; Lighting Items'!$A$5:$G$468,4,FALSE)),IF(ISTEXT($B175),(VLOOKUP($B175,'Signal, ITMS &amp; Lighting Items'!$A$5:$G$468,4,FALSE))," "))</f>
        <v xml:space="preserve"> </v>
      </c>
      <c r="F175" s="575" t="str">
        <f>IF(ISNUMBER($B175),(VLOOKUP($B175,'Signal, ITMS &amp; Lighting Items'!$A$5:$G$468,3,FALSE)),IF(ISTEXT($B175),(VLOOKUP($B175,'Signal, ITMS &amp; Lighting Items'!$A$5:$G$468,3,FALSE))," "))</f>
        <v xml:space="preserve"> </v>
      </c>
      <c r="G175" s="590" t="str">
        <f>IF(ISNUMBER($B175),(VLOOKUP($B175,'Signal, ITMS &amp; Lighting Items'!$A$5:$G$468,5,FALSE)),IF(ISTEXT($B175),(VLOOKUP($B175,'Signal, ITMS &amp; Lighting Items'!$A$5:$G$468,5,FALSE))," "))</f>
        <v xml:space="preserve"> </v>
      </c>
      <c r="H175" s="590" t="str">
        <f>IF(ISNUMBER($B175),(VLOOKUP($B175,'Signal, ITMS &amp; Lighting Items'!$A$5:$G$468,6,FALSE)),IF(ISTEXT($B175),(VLOOKUP($B175,'Signal, ITMS &amp; Lighting Items'!$A$5:$G$468,6,FALSE))," "))</f>
        <v xml:space="preserve"> </v>
      </c>
      <c r="I175" s="590" t="str">
        <f>IF(ISNUMBER($B175),(VLOOKUP($B175,'Signal, ITMS &amp; Lighting Items'!$A$5:$G$468,7,FALSE)),IF(ISTEXT($B175),(VLOOKUP($B175,'Signal, ITMS &amp; Lighting Items'!$A$5:$G$468,7,FALSE))," "))</f>
        <v xml:space="preserve"> </v>
      </c>
      <c r="J175" s="591" t="str">
        <f t="shared" si="15"/>
        <v/>
      </c>
      <c r="K175" s="591" t="str">
        <f t="shared" si="16"/>
        <v/>
      </c>
      <c r="L175" s="591" t="str">
        <f t="shared" si="14"/>
        <v/>
      </c>
    </row>
    <row r="176" spans="1:12" s="165" customFormat="1" ht="12.75" customHeight="1">
      <c r="A176" s="577">
        <v>10</v>
      </c>
      <c r="B176" s="572"/>
      <c r="C176" s="588" t="str">
        <f>IF(ISNUMBER($B176),(VLOOKUP($B176,'Signal, ITMS &amp; Lighting Items'!$A$5:$G$468,2,FALSE)),IF(ISTEXT($B176),(VLOOKUP($B176,'Signal, ITMS &amp; Lighting Items'!$A$5:$G$468,2,FALSE))," "))</f>
        <v xml:space="preserve"> </v>
      </c>
      <c r="D176" s="576"/>
      <c r="E176" s="589" t="str">
        <f>IF(ISNUMBER($B176),(VLOOKUP($B176,'Signal, ITMS &amp; Lighting Items'!$A$5:$G$468,4,FALSE)),IF(ISTEXT($B176),(VLOOKUP($B176,'Signal, ITMS &amp; Lighting Items'!$A$5:$G$468,4,FALSE))," "))</f>
        <v xml:space="preserve"> </v>
      </c>
      <c r="F176" s="575" t="str">
        <f>IF(ISNUMBER($B176),(VLOOKUP($B176,'Signal, ITMS &amp; Lighting Items'!$A$5:$G$468,3,FALSE)),IF(ISTEXT($B176),(VLOOKUP($B176,'Signal, ITMS &amp; Lighting Items'!$A$5:$G$468,3,FALSE))," "))</f>
        <v xml:space="preserve"> </v>
      </c>
      <c r="G176" s="590" t="str">
        <f>IF(ISNUMBER($B176),(VLOOKUP($B176,'Signal, ITMS &amp; Lighting Items'!$A$5:$G$468,5,FALSE)),IF(ISTEXT($B176),(VLOOKUP($B176,'Signal, ITMS &amp; Lighting Items'!$A$5:$G$468,5,FALSE))," "))</f>
        <v xml:space="preserve"> </v>
      </c>
      <c r="H176" s="590" t="str">
        <f>IF(ISNUMBER($B176),(VLOOKUP($B176,'Signal, ITMS &amp; Lighting Items'!$A$5:$G$468,6,FALSE)),IF(ISTEXT($B176),(VLOOKUP($B176,'Signal, ITMS &amp; Lighting Items'!$A$5:$G$468,6,FALSE))," "))</f>
        <v xml:space="preserve"> </v>
      </c>
      <c r="I176" s="590" t="str">
        <f>IF(ISNUMBER($B176),(VLOOKUP($B176,'Signal, ITMS &amp; Lighting Items'!$A$5:$G$468,7,FALSE)),IF(ISTEXT($B176),(VLOOKUP($B176,'Signal, ITMS &amp; Lighting Items'!$A$5:$G$468,7,FALSE))," "))</f>
        <v xml:space="preserve"> </v>
      </c>
      <c r="J176" s="591" t="str">
        <f t="shared" si="15"/>
        <v/>
      </c>
      <c r="K176" s="591" t="str">
        <f t="shared" si="16"/>
        <v/>
      </c>
      <c r="L176" s="591" t="str">
        <f t="shared" si="14"/>
        <v/>
      </c>
    </row>
    <row r="177" spans="1:12" s="165" customFormat="1" ht="12.75" customHeight="1">
      <c r="A177" s="577">
        <v>11</v>
      </c>
      <c r="B177" s="572"/>
      <c r="C177" s="588" t="str">
        <f>IF(ISNUMBER($B177),(VLOOKUP($B177,'Signal, ITMS &amp; Lighting Items'!$A$5:$G$468,2,FALSE)),IF(ISTEXT($B177),(VLOOKUP($B177,'Signal, ITMS &amp; Lighting Items'!$A$5:$G$468,2,FALSE))," "))</f>
        <v xml:space="preserve"> </v>
      </c>
      <c r="D177" s="576"/>
      <c r="E177" s="589" t="str">
        <f>IF(ISNUMBER($B177),(VLOOKUP($B177,'Signal, ITMS &amp; Lighting Items'!$A$5:$G$468,4,FALSE)),IF(ISTEXT($B177),(VLOOKUP($B177,'Signal, ITMS &amp; Lighting Items'!$A$5:$G$468,4,FALSE))," "))</f>
        <v xml:space="preserve"> </v>
      </c>
      <c r="F177" s="575" t="str">
        <f>IF(ISNUMBER($B177),(VLOOKUP($B177,'Signal, ITMS &amp; Lighting Items'!$A$5:$G$468,3,FALSE)),IF(ISTEXT($B177),(VLOOKUP($B177,'Signal, ITMS &amp; Lighting Items'!$A$5:$G$468,3,FALSE))," "))</f>
        <v xml:space="preserve"> </v>
      </c>
      <c r="G177" s="590" t="str">
        <f>IF(ISNUMBER($B177),(VLOOKUP($B177,'Signal, ITMS &amp; Lighting Items'!$A$5:$G$468,5,FALSE)),IF(ISTEXT($B177),(VLOOKUP($B177,'Signal, ITMS &amp; Lighting Items'!$A$5:$G$468,5,FALSE))," "))</f>
        <v xml:space="preserve"> </v>
      </c>
      <c r="H177" s="590" t="str">
        <f>IF(ISNUMBER($B177),(VLOOKUP($B177,'Signal, ITMS &amp; Lighting Items'!$A$5:$G$468,6,FALSE)),IF(ISTEXT($B177),(VLOOKUP($B177,'Signal, ITMS &amp; Lighting Items'!$A$5:$G$468,6,FALSE))," "))</f>
        <v xml:space="preserve"> </v>
      </c>
      <c r="I177" s="590" t="str">
        <f>IF(ISNUMBER($B177),(VLOOKUP($B177,'Signal, ITMS &amp; Lighting Items'!$A$5:$G$468,7,FALSE)),IF(ISTEXT($B177),(VLOOKUP($B177,'Signal, ITMS &amp; Lighting Items'!$A$5:$G$468,7,FALSE))," "))</f>
        <v xml:space="preserve"> </v>
      </c>
      <c r="J177" s="591" t="str">
        <f t="shared" si="15"/>
        <v/>
      </c>
      <c r="K177" s="591" t="str">
        <f t="shared" si="16"/>
        <v/>
      </c>
      <c r="L177" s="591" t="str">
        <f t="shared" si="14"/>
        <v/>
      </c>
    </row>
    <row r="178" spans="1:12" s="165" customFormat="1" ht="12.75" customHeight="1">
      <c r="A178" s="577">
        <v>12</v>
      </c>
      <c r="B178" s="572"/>
      <c r="C178" s="588" t="str">
        <f>IF(ISNUMBER($B178),(VLOOKUP($B178,'Signal, ITMS &amp; Lighting Items'!$A$5:$G$468,2,FALSE)),IF(ISTEXT($B178),(VLOOKUP($B178,'Signal, ITMS &amp; Lighting Items'!$A$5:$G$468,2,FALSE))," "))</f>
        <v xml:space="preserve"> </v>
      </c>
      <c r="D178" s="576"/>
      <c r="E178" s="589" t="str">
        <f>IF(ISNUMBER($B178),(VLOOKUP($B178,'Signal, ITMS &amp; Lighting Items'!$A$5:$G$468,4,FALSE)),IF(ISTEXT($B178),(VLOOKUP($B178,'Signal, ITMS &amp; Lighting Items'!$A$5:$G$468,4,FALSE))," "))</f>
        <v xml:space="preserve"> </v>
      </c>
      <c r="F178" s="575" t="str">
        <f>IF(ISNUMBER($B178),(VLOOKUP($B178,'Signal, ITMS &amp; Lighting Items'!$A$5:$G$468,3,FALSE)),IF(ISTEXT($B178),(VLOOKUP($B178,'Signal, ITMS &amp; Lighting Items'!$A$5:$G$468,3,FALSE))," "))</f>
        <v xml:space="preserve"> </v>
      </c>
      <c r="G178" s="590" t="str">
        <f>IF(ISNUMBER($B178),(VLOOKUP($B178,'Signal, ITMS &amp; Lighting Items'!$A$5:$G$468,5,FALSE)),IF(ISTEXT($B178),(VLOOKUP($B178,'Signal, ITMS &amp; Lighting Items'!$A$5:$G$468,5,FALSE))," "))</f>
        <v xml:space="preserve"> </v>
      </c>
      <c r="H178" s="590" t="str">
        <f>IF(ISNUMBER($B178),(VLOOKUP($B178,'Signal, ITMS &amp; Lighting Items'!$A$5:$G$468,6,FALSE)),IF(ISTEXT($B178),(VLOOKUP($B178,'Signal, ITMS &amp; Lighting Items'!$A$5:$G$468,6,FALSE))," "))</f>
        <v xml:space="preserve"> </v>
      </c>
      <c r="I178" s="590" t="str">
        <f>IF(ISNUMBER($B178),(VLOOKUP($B178,'Signal, ITMS &amp; Lighting Items'!$A$5:$G$468,7,FALSE)),IF(ISTEXT($B178),(VLOOKUP($B178,'Signal, ITMS &amp; Lighting Items'!$A$5:$G$468,7,FALSE))," "))</f>
        <v xml:space="preserve"> </v>
      </c>
      <c r="J178" s="591" t="str">
        <f t="shared" si="15"/>
        <v/>
      </c>
      <c r="K178" s="591" t="str">
        <f t="shared" si="16"/>
        <v/>
      </c>
      <c r="L178" s="591" t="str">
        <f t="shared" si="14"/>
        <v/>
      </c>
    </row>
    <row r="179" spans="1:12" s="165" customFormat="1" ht="12.75" customHeight="1">
      <c r="A179" s="577">
        <v>13</v>
      </c>
      <c r="B179" s="572"/>
      <c r="C179" s="588" t="str">
        <f>IF(ISNUMBER($B179),(VLOOKUP($B179,'Signal, ITMS &amp; Lighting Items'!$A$5:$G$468,2,FALSE)),IF(ISTEXT($B179),(VLOOKUP($B179,'Signal, ITMS &amp; Lighting Items'!$A$5:$G$468,2,FALSE))," "))</f>
        <v xml:space="preserve"> </v>
      </c>
      <c r="D179" s="576"/>
      <c r="E179" s="589" t="str">
        <f>IF(ISNUMBER($B179),(VLOOKUP($B179,'Signal, ITMS &amp; Lighting Items'!$A$5:$G$468,4,FALSE)),IF(ISTEXT($B179),(VLOOKUP($B179,'Signal, ITMS &amp; Lighting Items'!$A$5:$G$468,4,FALSE))," "))</f>
        <v xml:space="preserve"> </v>
      </c>
      <c r="F179" s="575" t="str">
        <f>IF(ISNUMBER($B179),(VLOOKUP($B179,'Signal, ITMS &amp; Lighting Items'!$A$5:$G$468,3,FALSE)),IF(ISTEXT($B179),(VLOOKUP($B179,'Signal, ITMS &amp; Lighting Items'!$A$5:$G$468,3,FALSE))," "))</f>
        <v xml:space="preserve"> </v>
      </c>
      <c r="G179" s="590" t="str">
        <f>IF(ISNUMBER($B179),(VLOOKUP($B179,'Signal, ITMS &amp; Lighting Items'!$A$5:$G$468,5,FALSE)),IF(ISTEXT($B179),(VLOOKUP($B179,'Signal, ITMS &amp; Lighting Items'!$A$5:$G$468,5,FALSE))," "))</f>
        <v xml:space="preserve"> </v>
      </c>
      <c r="H179" s="590" t="str">
        <f>IF(ISNUMBER($B179),(VLOOKUP($B179,'Signal, ITMS &amp; Lighting Items'!$A$5:$G$468,6,FALSE)),IF(ISTEXT($B179),(VLOOKUP($B179,'Signal, ITMS &amp; Lighting Items'!$A$5:$G$468,6,FALSE))," "))</f>
        <v xml:space="preserve"> </v>
      </c>
      <c r="I179" s="590" t="str">
        <f>IF(ISNUMBER($B179),(VLOOKUP($B179,'Signal, ITMS &amp; Lighting Items'!$A$5:$G$468,7,FALSE)),IF(ISTEXT($B179),(VLOOKUP($B179,'Signal, ITMS &amp; Lighting Items'!$A$5:$G$468,7,FALSE))," "))</f>
        <v xml:space="preserve"> </v>
      </c>
      <c r="J179" s="591" t="str">
        <f t="shared" si="15"/>
        <v/>
      </c>
      <c r="K179" s="591" t="str">
        <f t="shared" si="16"/>
        <v/>
      </c>
      <c r="L179" s="591" t="str">
        <f t="shared" si="14"/>
        <v/>
      </c>
    </row>
    <row r="180" spans="1:12" s="165" customFormat="1" ht="12.75" customHeight="1">
      <c r="A180" s="577">
        <v>14</v>
      </c>
      <c r="B180" s="572"/>
      <c r="C180" s="588" t="str">
        <f>IF(ISNUMBER($B180),(VLOOKUP($B180,'Signal, ITMS &amp; Lighting Items'!$A$5:$G$468,2,FALSE)),IF(ISTEXT($B180),(VLOOKUP($B180,'Signal, ITMS &amp; Lighting Items'!$A$5:$G$468,2,FALSE))," "))</f>
        <v xml:space="preserve"> </v>
      </c>
      <c r="D180" s="576"/>
      <c r="E180" s="589" t="str">
        <f>IF(ISNUMBER($B180),(VLOOKUP($B180,'Signal, ITMS &amp; Lighting Items'!$A$5:$G$468,4,FALSE)),IF(ISTEXT($B180),(VLOOKUP($B180,'Signal, ITMS &amp; Lighting Items'!$A$5:$G$468,4,FALSE))," "))</f>
        <v xml:space="preserve"> </v>
      </c>
      <c r="F180" s="575" t="str">
        <f>IF(ISNUMBER($B180),(VLOOKUP($B180,'Signal, ITMS &amp; Lighting Items'!$A$5:$G$468,3,FALSE)),IF(ISTEXT($B180),(VLOOKUP($B180,'Signal, ITMS &amp; Lighting Items'!$A$5:$G$468,3,FALSE))," "))</f>
        <v xml:space="preserve"> </v>
      </c>
      <c r="G180" s="590" t="str">
        <f>IF(ISNUMBER($B180),(VLOOKUP($B180,'Signal, ITMS &amp; Lighting Items'!$A$5:$G$468,5,FALSE)),IF(ISTEXT($B180),(VLOOKUP($B180,'Signal, ITMS &amp; Lighting Items'!$A$5:$G$468,5,FALSE))," "))</f>
        <v xml:space="preserve"> </v>
      </c>
      <c r="H180" s="590" t="str">
        <f>IF(ISNUMBER($B180),(VLOOKUP($B180,'Signal, ITMS &amp; Lighting Items'!$A$5:$G$468,6,FALSE)),IF(ISTEXT($B180),(VLOOKUP($B180,'Signal, ITMS &amp; Lighting Items'!$A$5:$G$468,6,FALSE))," "))</f>
        <v xml:space="preserve"> </v>
      </c>
      <c r="I180" s="590" t="str">
        <f>IF(ISNUMBER($B180),(VLOOKUP($B180,'Signal, ITMS &amp; Lighting Items'!$A$5:$G$468,7,FALSE)),IF(ISTEXT($B180),(VLOOKUP($B180,'Signal, ITMS &amp; Lighting Items'!$A$5:$G$468,7,FALSE))," "))</f>
        <v xml:space="preserve"> </v>
      </c>
      <c r="J180" s="591" t="str">
        <f t="shared" si="15"/>
        <v/>
      </c>
      <c r="K180" s="591" t="str">
        <f t="shared" si="16"/>
        <v/>
      </c>
      <c r="L180" s="591" t="str">
        <f t="shared" si="14"/>
        <v/>
      </c>
    </row>
    <row r="181" spans="1:12" s="165" customFormat="1" ht="12.75" customHeight="1">
      <c r="A181" s="577">
        <v>15</v>
      </c>
      <c r="B181" s="572"/>
      <c r="C181" s="588" t="str">
        <f>IF(ISNUMBER($B181),(VLOOKUP($B181,'Signal, ITMS &amp; Lighting Items'!$A$5:$G$468,2,FALSE)),IF(ISTEXT($B181),(VLOOKUP($B181,'Signal, ITMS &amp; Lighting Items'!$A$5:$G$468,2,FALSE))," "))</f>
        <v xml:space="preserve"> </v>
      </c>
      <c r="D181" s="576"/>
      <c r="E181" s="589" t="str">
        <f>IF(ISNUMBER($B181),(VLOOKUP($B181,'Signal, ITMS &amp; Lighting Items'!$A$5:$G$468,4,FALSE)),IF(ISTEXT($B181),(VLOOKUP($B181,'Signal, ITMS &amp; Lighting Items'!$A$5:$G$468,4,FALSE))," "))</f>
        <v xml:space="preserve"> </v>
      </c>
      <c r="F181" s="575" t="str">
        <f>IF(ISNUMBER($B181),(VLOOKUP($B181,'Signal, ITMS &amp; Lighting Items'!$A$5:$G$468,3,FALSE)),IF(ISTEXT($B181),(VLOOKUP($B181,'Signal, ITMS &amp; Lighting Items'!$A$5:$G$468,3,FALSE))," "))</f>
        <v xml:space="preserve"> </v>
      </c>
      <c r="G181" s="590" t="str">
        <f>IF(ISNUMBER($B181),(VLOOKUP($B181,'Signal, ITMS &amp; Lighting Items'!$A$5:$G$468,5,FALSE)),IF(ISTEXT($B181),(VLOOKUP($B181,'Signal, ITMS &amp; Lighting Items'!$A$5:$G$468,5,FALSE))," "))</f>
        <v xml:space="preserve"> </v>
      </c>
      <c r="H181" s="590" t="str">
        <f>IF(ISNUMBER($B181),(VLOOKUP($B181,'Signal, ITMS &amp; Lighting Items'!$A$5:$G$468,6,FALSE)),IF(ISTEXT($B181),(VLOOKUP($B181,'Signal, ITMS &amp; Lighting Items'!$A$5:$G$468,6,FALSE))," "))</f>
        <v xml:space="preserve"> </v>
      </c>
      <c r="I181" s="590" t="str">
        <f>IF(ISNUMBER($B181),(VLOOKUP($B181,'Signal, ITMS &amp; Lighting Items'!$A$5:$G$468,7,FALSE)),IF(ISTEXT($B181),(VLOOKUP($B181,'Signal, ITMS &amp; Lighting Items'!$A$5:$G$468,7,FALSE))," "))</f>
        <v xml:space="preserve"> </v>
      </c>
      <c r="J181" s="591" t="str">
        <f t="shared" si="15"/>
        <v/>
      </c>
      <c r="K181" s="591" t="str">
        <f t="shared" si="16"/>
        <v/>
      </c>
      <c r="L181" s="591" t="str">
        <f t="shared" si="14"/>
        <v/>
      </c>
    </row>
    <row r="182" spans="1:12" s="165" customFormat="1" ht="12.75" customHeight="1">
      <c r="A182" s="577">
        <v>16</v>
      </c>
      <c r="B182" s="572"/>
      <c r="C182" s="588" t="str">
        <f>IF(ISNUMBER($B182),(VLOOKUP($B182,'Signal, ITMS &amp; Lighting Items'!$A$5:$G$468,2,FALSE)),IF(ISTEXT($B182),(VLOOKUP($B182,'Signal, ITMS &amp; Lighting Items'!$A$5:$G$468,2,FALSE))," "))</f>
        <v xml:space="preserve"> </v>
      </c>
      <c r="D182" s="576"/>
      <c r="E182" s="589" t="str">
        <f>IF(ISNUMBER($B182),(VLOOKUP($B182,'Signal, ITMS &amp; Lighting Items'!$A$5:$G$468,4,FALSE)),IF(ISTEXT($B182),(VLOOKUP($B182,'Signal, ITMS &amp; Lighting Items'!$A$5:$G$468,4,FALSE))," "))</f>
        <v xml:space="preserve"> </v>
      </c>
      <c r="F182" s="575" t="str">
        <f>IF(ISNUMBER($B182),(VLOOKUP($B182,'Signal, ITMS &amp; Lighting Items'!$A$5:$G$468,3,FALSE)),IF(ISTEXT($B182),(VLOOKUP($B182,'Signal, ITMS &amp; Lighting Items'!$A$5:$G$468,3,FALSE))," "))</f>
        <v xml:space="preserve"> </v>
      </c>
      <c r="G182" s="590" t="str">
        <f>IF(ISNUMBER($B182),(VLOOKUP($B182,'Signal, ITMS &amp; Lighting Items'!$A$5:$G$468,5,FALSE)),IF(ISTEXT($B182),(VLOOKUP($B182,'Signal, ITMS &amp; Lighting Items'!$A$5:$G$468,5,FALSE))," "))</f>
        <v xml:space="preserve"> </v>
      </c>
      <c r="H182" s="590" t="str">
        <f>IF(ISNUMBER($B182),(VLOOKUP($B182,'Signal, ITMS &amp; Lighting Items'!$A$5:$G$468,6,FALSE)),IF(ISTEXT($B182),(VLOOKUP($B182,'Signal, ITMS &amp; Lighting Items'!$A$5:$G$468,6,FALSE))," "))</f>
        <v xml:space="preserve"> </v>
      </c>
      <c r="I182" s="590" t="str">
        <f>IF(ISNUMBER($B182),(VLOOKUP($B182,'Signal, ITMS &amp; Lighting Items'!$A$5:$G$468,7,FALSE)),IF(ISTEXT($B182),(VLOOKUP($B182,'Signal, ITMS &amp; Lighting Items'!$A$5:$G$468,7,FALSE))," "))</f>
        <v xml:space="preserve"> </v>
      </c>
      <c r="J182" s="591" t="str">
        <f t="shared" si="15"/>
        <v/>
      </c>
      <c r="K182" s="591" t="str">
        <f t="shared" si="16"/>
        <v/>
      </c>
      <c r="L182" s="591" t="str">
        <f t="shared" si="14"/>
        <v/>
      </c>
    </row>
    <row r="183" spans="1:12" s="165" customFormat="1" ht="12.75" customHeight="1">
      <c r="A183" s="577">
        <v>17</v>
      </c>
      <c r="B183" s="572"/>
      <c r="C183" s="588" t="str">
        <f>IF(ISNUMBER($B183),(VLOOKUP($B183,'Signal, ITMS &amp; Lighting Items'!$A$5:$G$468,2,FALSE)),IF(ISTEXT($B183),(VLOOKUP($B183,'Signal, ITMS &amp; Lighting Items'!$A$5:$G$468,2,FALSE))," "))</f>
        <v xml:space="preserve"> </v>
      </c>
      <c r="D183" s="576"/>
      <c r="E183" s="589" t="str">
        <f>IF(ISNUMBER($B183),(VLOOKUP($B183,'Signal, ITMS &amp; Lighting Items'!$A$5:$G$468,4,FALSE)),IF(ISTEXT($B183),(VLOOKUP($B183,'Signal, ITMS &amp; Lighting Items'!$A$5:$G$468,4,FALSE))," "))</f>
        <v xml:space="preserve"> </v>
      </c>
      <c r="F183" s="575" t="str">
        <f>IF(ISNUMBER($B183),(VLOOKUP($B183,'Signal, ITMS &amp; Lighting Items'!$A$5:$G$468,3,FALSE)),IF(ISTEXT($B183),(VLOOKUP($B183,'Signal, ITMS &amp; Lighting Items'!$A$5:$G$468,3,FALSE))," "))</f>
        <v xml:space="preserve"> </v>
      </c>
      <c r="G183" s="590" t="str">
        <f>IF(ISNUMBER($B183),(VLOOKUP($B183,'Signal, ITMS &amp; Lighting Items'!$A$5:$G$468,5,FALSE)),IF(ISTEXT($B183),(VLOOKUP($B183,'Signal, ITMS &amp; Lighting Items'!$A$5:$G$468,5,FALSE))," "))</f>
        <v xml:space="preserve"> </v>
      </c>
      <c r="H183" s="590" t="str">
        <f>IF(ISNUMBER($B183),(VLOOKUP($B183,'Signal, ITMS &amp; Lighting Items'!$A$5:$G$468,6,FALSE)),IF(ISTEXT($B183),(VLOOKUP($B183,'Signal, ITMS &amp; Lighting Items'!$A$5:$G$468,6,FALSE))," "))</f>
        <v xml:space="preserve"> </v>
      </c>
      <c r="I183" s="590" t="str">
        <f>IF(ISNUMBER($B183),(VLOOKUP($B183,'Signal, ITMS &amp; Lighting Items'!$A$5:$G$468,7,FALSE)),IF(ISTEXT($B183),(VLOOKUP($B183,'Signal, ITMS &amp; Lighting Items'!$A$5:$G$468,7,FALSE))," "))</f>
        <v xml:space="preserve"> </v>
      </c>
      <c r="J183" s="591" t="str">
        <f t="shared" si="15"/>
        <v/>
      </c>
      <c r="K183" s="591" t="str">
        <f t="shared" si="16"/>
        <v/>
      </c>
      <c r="L183" s="591" t="str">
        <f t="shared" si="14"/>
        <v/>
      </c>
    </row>
    <row r="184" spans="1:12" s="165" customFormat="1" ht="12.75" customHeight="1">
      <c r="A184" s="577">
        <v>18</v>
      </c>
      <c r="B184" s="572"/>
      <c r="C184" s="588" t="str">
        <f>IF(ISNUMBER($B184),(VLOOKUP($B184,'Signal, ITMS &amp; Lighting Items'!$A$5:$G$468,2,FALSE)),IF(ISTEXT($B184),(VLOOKUP($B184,'Signal, ITMS &amp; Lighting Items'!$A$5:$G$468,2,FALSE))," "))</f>
        <v xml:space="preserve"> </v>
      </c>
      <c r="D184" s="576"/>
      <c r="E184" s="589" t="str">
        <f>IF(ISNUMBER($B184),(VLOOKUP($B184,'Signal, ITMS &amp; Lighting Items'!$A$5:$G$468,4,FALSE)),IF(ISTEXT($B184),(VLOOKUP($B184,'Signal, ITMS &amp; Lighting Items'!$A$5:$G$468,4,FALSE))," "))</f>
        <v xml:space="preserve"> </v>
      </c>
      <c r="F184" s="575" t="str">
        <f>IF(ISNUMBER($B184),(VLOOKUP($B184,'Signal, ITMS &amp; Lighting Items'!$A$5:$G$468,3,FALSE)),IF(ISTEXT($B184),(VLOOKUP($B184,'Signal, ITMS &amp; Lighting Items'!$A$5:$G$468,3,FALSE))," "))</f>
        <v xml:space="preserve"> </v>
      </c>
      <c r="G184" s="590" t="str">
        <f>IF(ISNUMBER($B184),(VLOOKUP($B184,'Signal, ITMS &amp; Lighting Items'!$A$5:$G$468,5,FALSE)),IF(ISTEXT($B184),(VLOOKUP($B184,'Signal, ITMS &amp; Lighting Items'!$A$5:$G$468,5,FALSE))," "))</f>
        <v xml:space="preserve"> </v>
      </c>
      <c r="H184" s="590" t="str">
        <f>IF(ISNUMBER($B184),(VLOOKUP($B184,'Signal, ITMS &amp; Lighting Items'!$A$5:$G$468,6,FALSE)),IF(ISTEXT($B184),(VLOOKUP($B184,'Signal, ITMS &amp; Lighting Items'!$A$5:$G$468,6,FALSE))," "))</f>
        <v xml:space="preserve"> </v>
      </c>
      <c r="I184" s="590" t="str">
        <f>IF(ISNUMBER($B184),(VLOOKUP($B184,'Signal, ITMS &amp; Lighting Items'!$A$5:$G$468,7,FALSE)),IF(ISTEXT($B184),(VLOOKUP($B184,'Signal, ITMS &amp; Lighting Items'!$A$5:$G$468,7,FALSE))," "))</f>
        <v xml:space="preserve"> </v>
      </c>
      <c r="J184" s="591" t="str">
        <f t="shared" si="15"/>
        <v/>
      </c>
      <c r="K184" s="591" t="str">
        <f t="shared" si="16"/>
        <v/>
      </c>
      <c r="L184" s="591" t="str">
        <f t="shared" si="14"/>
        <v/>
      </c>
    </row>
    <row r="185" spans="1:12" s="165" customFormat="1" ht="12.75" customHeight="1">
      <c r="A185" s="577">
        <v>19</v>
      </c>
      <c r="B185" s="572"/>
      <c r="C185" s="588" t="str">
        <f>IF(ISNUMBER($B185),(VLOOKUP($B185,'Signal, ITMS &amp; Lighting Items'!$A$5:$G$468,2,FALSE)),IF(ISTEXT($B185),(VLOOKUP($B185,'Signal, ITMS &amp; Lighting Items'!$A$5:$G$468,2,FALSE))," "))</f>
        <v xml:space="preserve"> </v>
      </c>
      <c r="D185" s="576"/>
      <c r="E185" s="589" t="str">
        <f>IF(ISNUMBER($B185),(VLOOKUP($B185,'Signal, ITMS &amp; Lighting Items'!$A$5:$G$468,4,FALSE)),IF(ISTEXT($B185),(VLOOKUP($B185,'Signal, ITMS &amp; Lighting Items'!$A$5:$G$468,4,FALSE))," "))</f>
        <v xml:space="preserve"> </v>
      </c>
      <c r="F185" s="575" t="str">
        <f>IF(ISNUMBER($B185),(VLOOKUP($B185,'Signal, ITMS &amp; Lighting Items'!$A$5:$G$468,3,FALSE)),IF(ISTEXT($B185),(VLOOKUP($B185,'Signal, ITMS &amp; Lighting Items'!$A$5:$G$468,3,FALSE))," "))</f>
        <v xml:space="preserve"> </v>
      </c>
      <c r="G185" s="590" t="str">
        <f>IF(ISNUMBER($B185),(VLOOKUP($B185,'Signal, ITMS &amp; Lighting Items'!$A$5:$G$468,5,FALSE)),IF(ISTEXT($B185),(VLOOKUP($B185,'Signal, ITMS &amp; Lighting Items'!$A$5:$G$468,5,FALSE))," "))</f>
        <v xml:space="preserve"> </v>
      </c>
      <c r="H185" s="590" t="str">
        <f>IF(ISNUMBER($B185),(VLOOKUP($B185,'Signal, ITMS &amp; Lighting Items'!$A$5:$G$468,6,FALSE)),IF(ISTEXT($B185),(VLOOKUP($B185,'Signal, ITMS &amp; Lighting Items'!$A$5:$G$468,6,FALSE))," "))</f>
        <v xml:space="preserve"> </v>
      </c>
      <c r="I185" s="590" t="str">
        <f>IF(ISNUMBER($B185),(VLOOKUP($B185,'Signal, ITMS &amp; Lighting Items'!$A$5:$G$468,7,FALSE)),IF(ISTEXT($B185),(VLOOKUP($B185,'Signal, ITMS &amp; Lighting Items'!$A$5:$G$468,7,FALSE))," "))</f>
        <v xml:space="preserve"> </v>
      </c>
      <c r="J185" s="591" t="str">
        <f t="shared" si="15"/>
        <v/>
      </c>
      <c r="K185" s="591" t="str">
        <f t="shared" si="16"/>
        <v/>
      </c>
      <c r="L185" s="591" t="str">
        <f t="shared" si="14"/>
        <v/>
      </c>
    </row>
    <row r="186" spans="1:12" s="165" customFormat="1" ht="12.75" customHeight="1">
      <c r="A186" s="577">
        <v>20</v>
      </c>
      <c r="B186" s="572"/>
      <c r="C186" s="588" t="str">
        <f>IF(ISNUMBER($B186),(VLOOKUP($B186,'Signal, ITMS &amp; Lighting Items'!$A$5:$G$468,2,FALSE)),IF(ISTEXT($B186),(VLOOKUP($B186,'Signal, ITMS &amp; Lighting Items'!$A$5:$G$468,2,FALSE))," "))</f>
        <v xml:space="preserve"> </v>
      </c>
      <c r="D186" s="576"/>
      <c r="E186" s="589" t="str">
        <f>IF(ISNUMBER($B186),(VLOOKUP($B186,'Signal, ITMS &amp; Lighting Items'!$A$5:$G$468,4,FALSE)),IF(ISTEXT($B186),(VLOOKUP($B186,'Signal, ITMS &amp; Lighting Items'!$A$5:$G$468,4,FALSE))," "))</f>
        <v xml:space="preserve"> </v>
      </c>
      <c r="F186" s="575" t="str">
        <f>IF(ISNUMBER($B186),(VLOOKUP($B186,'Signal, ITMS &amp; Lighting Items'!$A$5:$G$468,3,FALSE)),IF(ISTEXT($B186),(VLOOKUP($B186,'Signal, ITMS &amp; Lighting Items'!$A$5:$G$468,3,FALSE))," "))</f>
        <v xml:space="preserve"> </v>
      </c>
      <c r="G186" s="590" t="str">
        <f>IF(ISNUMBER($B186),(VLOOKUP($B186,'Signal, ITMS &amp; Lighting Items'!$A$5:$G$468,5,FALSE)),IF(ISTEXT($B186),(VLOOKUP($B186,'Signal, ITMS &amp; Lighting Items'!$A$5:$G$468,5,FALSE))," "))</f>
        <v xml:space="preserve"> </v>
      </c>
      <c r="H186" s="590" t="str">
        <f>IF(ISNUMBER($B186),(VLOOKUP($B186,'Signal, ITMS &amp; Lighting Items'!$A$5:$G$468,6,FALSE)),IF(ISTEXT($B186),(VLOOKUP($B186,'Signal, ITMS &amp; Lighting Items'!$A$5:$G$468,6,FALSE))," "))</f>
        <v xml:space="preserve"> </v>
      </c>
      <c r="I186" s="590" t="str">
        <f>IF(ISNUMBER($B186),(VLOOKUP($B186,'Signal, ITMS &amp; Lighting Items'!$A$5:$G$468,7,FALSE)),IF(ISTEXT($B186),(VLOOKUP($B186,'Signal, ITMS &amp; Lighting Items'!$A$5:$G$468,7,FALSE))," "))</f>
        <v xml:space="preserve"> </v>
      </c>
      <c r="J186" s="591" t="str">
        <f t="shared" si="15"/>
        <v/>
      </c>
      <c r="K186" s="591" t="str">
        <f t="shared" si="16"/>
        <v/>
      </c>
      <c r="L186" s="591" t="str">
        <f t="shared" si="14"/>
        <v/>
      </c>
    </row>
    <row r="187" spans="1:12" s="165" customFormat="1" ht="12.75" customHeight="1">
      <c r="A187" s="577">
        <v>21</v>
      </c>
      <c r="B187" s="572"/>
      <c r="C187" s="588" t="str">
        <f>IF(ISNUMBER($B187),(VLOOKUP($B187,'Signal, ITMS &amp; Lighting Items'!$A$5:$G$468,2,FALSE)),IF(ISTEXT($B187),(VLOOKUP($B187,'Signal, ITMS &amp; Lighting Items'!$A$5:$G$468,2,FALSE))," "))</f>
        <v xml:space="preserve"> </v>
      </c>
      <c r="D187" s="576"/>
      <c r="E187" s="589" t="str">
        <f>IF(ISNUMBER($B187),(VLOOKUP($B187,'Signal, ITMS &amp; Lighting Items'!$A$5:$G$468,4,FALSE)),IF(ISTEXT($B187),(VLOOKUP($B187,'Signal, ITMS &amp; Lighting Items'!$A$5:$G$468,4,FALSE))," "))</f>
        <v xml:space="preserve"> </v>
      </c>
      <c r="F187" s="575" t="str">
        <f>IF(ISNUMBER($B187),(VLOOKUP($B187,'Signal, ITMS &amp; Lighting Items'!$A$5:$G$468,3,FALSE)),IF(ISTEXT($B187),(VLOOKUP($B187,'Signal, ITMS &amp; Lighting Items'!$A$5:$G$468,3,FALSE))," "))</f>
        <v xml:space="preserve"> </v>
      </c>
      <c r="G187" s="590" t="str">
        <f>IF(ISNUMBER($B187),(VLOOKUP($B187,'Signal, ITMS &amp; Lighting Items'!$A$5:$G$468,5,FALSE)),IF(ISTEXT($B187),(VLOOKUP($B187,'Signal, ITMS &amp; Lighting Items'!$A$5:$G$468,5,FALSE))," "))</f>
        <v xml:space="preserve"> </v>
      </c>
      <c r="H187" s="590" t="str">
        <f>IF(ISNUMBER($B187),(VLOOKUP($B187,'Signal, ITMS &amp; Lighting Items'!$A$5:$G$468,6,FALSE)),IF(ISTEXT($B187),(VLOOKUP($B187,'Signal, ITMS &amp; Lighting Items'!$A$5:$G$468,6,FALSE))," "))</f>
        <v xml:space="preserve"> </v>
      </c>
      <c r="I187" s="590" t="str">
        <f>IF(ISNUMBER($B187),(VLOOKUP($B187,'Signal, ITMS &amp; Lighting Items'!$A$5:$G$468,7,FALSE)),IF(ISTEXT($B187),(VLOOKUP($B187,'Signal, ITMS &amp; Lighting Items'!$A$5:$G$468,7,FALSE))," "))</f>
        <v xml:space="preserve"> </v>
      </c>
      <c r="J187" s="591" t="str">
        <f t="shared" si="15"/>
        <v/>
      </c>
      <c r="K187" s="591" t="str">
        <f t="shared" si="16"/>
        <v/>
      </c>
      <c r="L187" s="591" t="str">
        <f t="shared" si="14"/>
        <v/>
      </c>
    </row>
    <row r="188" spans="1:12" s="165" customFormat="1" ht="12.75" customHeight="1">
      <c r="A188" s="577">
        <v>22</v>
      </c>
      <c r="B188" s="572"/>
      <c r="C188" s="588" t="str">
        <f>IF(ISNUMBER($B188),(VLOOKUP($B188,'Signal, ITMS &amp; Lighting Items'!$A$5:$G$468,2,FALSE)),IF(ISTEXT($B188),(VLOOKUP($B188,'Signal, ITMS &amp; Lighting Items'!$A$5:$G$468,2,FALSE))," "))</f>
        <v xml:space="preserve"> </v>
      </c>
      <c r="D188" s="576"/>
      <c r="E188" s="589" t="str">
        <f>IF(ISNUMBER($B188),(VLOOKUP($B188,'Signal, ITMS &amp; Lighting Items'!$A$5:$G$468,4,FALSE)),IF(ISTEXT($B188),(VLOOKUP($B188,'Signal, ITMS &amp; Lighting Items'!$A$5:$G$468,4,FALSE))," "))</f>
        <v xml:space="preserve"> </v>
      </c>
      <c r="F188" s="575" t="str">
        <f>IF(ISNUMBER($B188),(VLOOKUP($B188,'Signal, ITMS &amp; Lighting Items'!$A$5:$G$468,3,FALSE)),IF(ISTEXT($B188),(VLOOKUP($B188,'Signal, ITMS &amp; Lighting Items'!$A$5:$G$468,3,FALSE))," "))</f>
        <v xml:space="preserve"> </v>
      </c>
      <c r="G188" s="590" t="str">
        <f>IF(ISNUMBER($B188),(VLOOKUP($B188,'Signal, ITMS &amp; Lighting Items'!$A$5:$G$468,5,FALSE)),IF(ISTEXT($B188),(VLOOKUP($B188,'Signal, ITMS &amp; Lighting Items'!$A$5:$G$468,5,FALSE))," "))</f>
        <v xml:space="preserve"> </v>
      </c>
      <c r="H188" s="590" t="str">
        <f>IF(ISNUMBER($B188),(VLOOKUP($B188,'Signal, ITMS &amp; Lighting Items'!$A$5:$G$468,6,FALSE)),IF(ISTEXT($B188),(VLOOKUP($B188,'Signal, ITMS &amp; Lighting Items'!$A$5:$G$468,6,FALSE))," "))</f>
        <v xml:space="preserve"> </v>
      </c>
      <c r="I188" s="590" t="str">
        <f>IF(ISNUMBER($B188),(VLOOKUP($B188,'Signal, ITMS &amp; Lighting Items'!$A$5:$G$468,7,FALSE)),IF(ISTEXT($B188),(VLOOKUP($B188,'Signal, ITMS &amp; Lighting Items'!$A$5:$G$468,7,FALSE))," "))</f>
        <v xml:space="preserve"> </v>
      </c>
      <c r="J188" s="591" t="str">
        <f t="shared" si="15"/>
        <v/>
      </c>
      <c r="K188" s="591" t="str">
        <f t="shared" si="16"/>
        <v/>
      </c>
      <c r="L188" s="591" t="str">
        <f t="shared" si="14"/>
        <v/>
      </c>
    </row>
    <row r="189" spans="1:12" s="165" customFormat="1" ht="12.75" customHeight="1">
      <c r="A189" s="577">
        <v>23</v>
      </c>
      <c r="B189" s="572"/>
      <c r="C189" s="588" t="str">
        <f>IF(ISNUMBER($B189),(VLOOKUP($B189,'Signal, ITMS &amp; Lighting Items'!$A$5:$G$468,2,FALSE)),IF(ISTEXT($B189),(VLOOKUP($B189,'Signal, ITMS &amp; Lighting Items'!$A$5:$G$468,2,FALSE))," "))</f>
        <v xml:space="preserve"> </v>
      </c>
      <c r="D189" s="576"/>
      <c r="E189" s="589" t="str">
        <f>IF(ISNUMBER($B189),(VLOOKUP($B189,'Signal, ITMS &amp; Lighting Items'!$A$5:$G$468,4,FALSE)),IF(ISTEXT($B189),(VLOOKUP($B189,'Signal, ITMS &amp; Lighting Items'!$A$5:$G$468,4,FALSE))," "))</f>
        <v xml:space="preserve"> </v>
      </c>
      <c r="F189" s="575" t="str">
        <f>IF(ISNUMBER($B189),(VLOOKUP($B189,'Signal, ITMS &amp; Lighting Items'!$A$5:$G$468,3,FALSE)),IF(ISTEXT($B189),(VLOOKUP($B189,'Signal, ITMS &amp; Lighting Items'!$A$5:$G$468,3,FALSE))," "))</f>
        <v xml:space="preserve"> </v>
      </c>
      <c r="G189" s="590" t="str">
        <f>IF(ISNUMBER($B189),(VLOOKUP($B189,'Signal, ITMS &amp; Lighting Items'!$A$5:$G$468,5,FALSE)),IF(ISTEXT($B189),(VLOOKUP($B189,'Signal, ITMS &amp; Lighting Items'!$A$5:$G$468,5,FALSE))," "))</f>
        <v xml:space="preserve"> </v>
      </c>
      <c r="H189" s="590" t="str">
        <f>IF(ISNUMBER($B189),(VLOOKUP($B189,'Signal, ITMS &amp; Lighting Items'!$A$5:$G$468,6,FALSE)),IF(ISTEXT($B189),(VLOOKUP($B189,'Signal, ITMS &amp; Lighting Items'!$A$5:$G$468,6,FALSE))," "))</f>
        <v xml:space="preserve"> </v>
      </c>
      <c r="I189" s="590" t="str">
        <f>IF(ISNUMBER($B189),(VLOOKUP($B189,'Signal, ITMS &amp; Lighting Items'!$A$5:$G$468,7,FALSE)),IF(ISTEXT($B189),(VLOOKUP($B189,'Signal, ITMS &amp; Lighting Items'!$A$5:$G$468,7,FALSE))," "))</f>
        <v xml:space="preserve"> </v>
      </c>
      <c r="J189" s="591" t="str">
        <f t="shared" si="15"/>
        <v/>
      </c>
      <c r="K189" s="591" t="str">
        <f t="shared" si="16"/>
        <v/>
      </c>
      <c r="L189" s="591" t="str">
        <f t="shared" si="14"/>
        <v/>
      </c>
    </row>
    <row r="190" spans="1:12" s="165" customFormat="1" ht="12.75" customHeight="1">
      <c r="A190" s="577">
        <v>24</v>
      </c>
      <c r="B190" s="572"/>
      <c r="C190" s="588" t="str">
        <f>IF(ISNUMBER($B190),(VLOOKUP($B190,'Signal, ITMS &amp; Lighting Items'!$A$5:$G$468,2,FALSE)),IF(ISTEXT($B190),(VLOOKUP($B190,'Signal, ITMS &amp; Lighting Items'!$A$5:$G$468,2,FALSE))," "))</f>
        <v xml:space="preserve"> </v>
      </c>
      <c r="D190" s="576"/>
      <c r="E190" s="589" t="str">
        <f>IF(ISNUMBER($B190),(VLOOKUP($B190,'Signal, ITMS &amp; Lighting Items'!$A$5:$G$468,4,FALSE)),IF(ISTEXT($B190),(VLOOKUP($B190,'Signal, ITMS &amp; Lighting Items'!$A$5:$G$468,4,FALSE))," "))</f>
        <v xml:space="preserve"> </v>
      </c>
      <c r="F190" s="575" t="str">
        <f>IF(ISNUMBER($B190),(VLOOKUP($B190,'Signal, ITMS &amp; Lighting Items'!$A$5:$G$468,3,FALSE)),IF(ISTEXT($B190),(VLOOKUP($B190,'Signal, ITMS &amp; Lighting Items'!$A$5:$G$468,3,FALSE))," "))</f>
        <v xml:space="preserve"> </v>
      </c>
      <c r="G190" s="590" t="str">
        <f>IF(ISNUMBER($B190),(VLOOKUP($B190,'Signal, ITMS &amp; Lighting Items'!$A$5:$G$468,5,FALSE)),IF(ISTEXT($B190),(VLOOKUP($B190,'Signal, ITMS &amp; Lighting Items'!$A$5:$G$468,5,FALSE))," "))</f>
        <v xml:space="preserve"> </v>
      </c>
      <c r="H190" s="590" t="str">
        <f>IF(ISNUMBER($B190),(VLOOKUP($B190,'Signal, ITMS &amp; Lighting Items'!$A$5:$G$468,6,FALSE)),IF(ISTEXT($B190),(VLOOKUP($B190,'Signal, ITMS &amp; Lighting Items'!$A$5:$G$468,6,FALSE))," "))</f>
        <v xml:space="preserve"> </v>
      </c>
      <c r="I190" s="590" t="str">
        <f>IF(ISNUMBER($B190),(VLOOKUP($B190,'Signal, ITMS &amp; Lighting Items'!$A$5:$G$468,7,FALSE)),IF(ISTEXT($B190),(VLOOKUP($B190,'Signal, ITMS &amp; Lighting Items'!$A$5:$G$468,7,FALSE))," "))</f>
        <v xml:space="preserve"> </v>
      </c>
      <c r="J190" s="591" t="str">
        <f t="shared" si="15"/>
        <v/>
      </c>
      <c r="K190" s="591" t="str">
        <f t="shared" si="16"/>
        <v/>
      </c>
      <c r="L190" s="591" t="str">
        <f t="shared" si="14"/>
        <v/>
      </c>
    </row>
    <row r="191" spans="1:12" s="165" customFormat="1" ht="12.75" customHeight="1">
      <c r="A191" s="577">
        <v>25</v>
      </c>
      <c r="B191" s="572"/>
      <c r="C191" s="588" t="str">
        <f>IF(ISNUMBER($B191),(VLOOKUP($B191,'Signal, ITMS &amp; Lighting Items'!$A$5:$G$468,2,FALSE)),IF(ISTEXT($B191),(VLOOKUP($B191,'Signal, ITMS &amp; Lighting Items'!$A$5:$G$468,2,FALSE))," "))</f>
        <v xml:space="preserve"> </v>
      </c>
      <c r="D191" s="576"/>
      <c r="E191" s="589" t="str">
        <f>IF(ISNUMBER($B191),(VLOOKUP($B191,'Signal, ITMS &amp; Lighting Items'!$A$5:$G$468,4,FALSE)),IF(ISTEXT($B191),(VLOOKUP($B191,'Signal, ITMS &amp; Lighting Items'!$A$5:$G$468,4,FALSE))," "))</f>
        <v xml:space="preserve"> </v>
      </c>
      <c r="F191" s="575" t="str">
        <f>IF(ISNUMBER($B191),(VLOOKUP($B191,'Signal, ITMS &amp; Lighting Items'!$A$5:$G$468,3,FALSE)),IF(ISTEXT($B191),(VLOOKUP($B191,'Signal, ITMS &amp; Lighting Items'!$A$5:$G$468,3,FALSE))," "))</f>
        <v xml:space="preserve"> </v>
      </c>
      <c r="G191" s="590" t="str">
        <f>IF(ISNUMBER($B191),(VLOOKUP($B191,'Signal, ITMS &amp; Lighting Items'!$A$5:$G$468,5,FALSE)),IF(ISTEXT($B191),(VLOOKUP($B191,'Signal, ITMS &amp; Lighting Items'!$A$5:$G$468,5,FALSE))," "))</f>
        <v xml:space="preserve"> </v>
      </c>
      <c r="H191" s="590" t="str">
        <f>IF(ISNUMBER($B191),(VLOOKUP($B191,'Signal, ITMS &amp; Lighting Items'!$A$5:$G$468,6,FALSE)),IF(ISTEXT($B191),(VLOOKUP($B191,'Signal, ITMS &amp; Lighting Items'!$A$5:$G$468,6,FALSE))," "))</f>
        <v xml:space="preserve"> </v>
      </c>
      <c r="I191" s="590" t="str">
        <f>IF(ISNUMBER($B191),(VLOOKUP($B191,'Signal, ITMS &amp; Lighting Items'!$A$5:$G$468,7,FALSE)),IF(ISTEXT($B191),(VLOOKUP($B191,'Signal, ITMS &amp; Lighting Items'!$A$5:$G$468,7,FALSE))," "))</f>
        <v xml:space="preserve"> </v>
      </c>
      <c r="J191" s="591" t="str">
        <f t="shared" si="15"/>
        <v/>
      </c>
      <c r="K191" s="591" t="str">
        <f t="shared" si="16"/>
        <v/>
      </c>
      <c r="L191" s="591" t="str">
        <f t="shared" si="14"/>
        <v/>
      </c>
    </row>
    <row r="192" spans="1:12" s="165" customFormat="1" ht="12.75" customHeight="1">
      <c r="A192" s="577">
        <v>26</v>
      </c>
      <c r="B192" s="572"/>
      <c r="C192" s="588" t="str">
        <f>IF(ISNUMBER($B192),(VLOOKUP($B192,'Signal, ITMS &amp; Lighting Items'!$A$5:$G$468,2,FALSE)),IF(ISTEXT($B192),(VLOOKUP($B192,'Signal, ITMS &amp; Lighting Items'!$A$5:$G$468,2,FALSE))," "))</f>
        <v xml:space="preserve"> </v>
      </c>
      <c r="D192" s="576"/>
      <c r="E192" s="589" t="str">
        <f>IF(ISNUMBER($B192),(VLOOKUP($B192,'Signal, ITMS &amp; Lighting Items'!$A$5:$G$468,4,FALSE)),IF(ISTEXT($B192),(VLOOKUP($B192,'Signal, ITMS &amp; Lighting Items'!$A$5:$G$468,4,FALSE))," "))</f>
        <v xml:space="preserve"> </v>
      </c>
      <c r="F192" s="575" t="str">
        <f>IF(ISNUMBER($B192),(VLOOKUP($B192,'Signal, ITMS &amp; Lighting Items'!$A$5:$G$468,3,FALSE)),IF(ISTEXT($B192),(VLOOKUP($B192,'Signal, ITMS &amp; Lighting Items'!$A$5:$G$468,3,FALSE))," "))</f>
        <v xml:space="preserve"> </v>
      </c>
      <c r="G192" s="590" t="str">
        <f>IF(ISNUMBER($B192),(VLOOKUP($B192,'Signal, ITMS &amp; Lighting Items'!$A$5:$G$468,5,FALSE)),IF(ISTEXT($B192),(VLOOKUP($B192,'Signal, ITMS &amp; Lighting Items'!$A$5:$G$468,5,FALSE))," "))</f>
        <v xml:space="preserve"> </v>
      </c>
      <c r="H192" s="590" t="str">
        <f>IF(ISNUMBER($B192),(VLOOKUP($B192,'Signal, ITMS &amp; Lighting Items'!$A$5:$G$468,6,FALSE)),IF(ISTEXT($B192),(VLOOKUP($B192,'Signal, ITMS &amp; Lighting Items'!$A$5:$G$468,6,FALSE))," "))</f>
        <v xml:space="preserve"> </v>
      </c>
      <c r="I192" s="590" t="str">
        <f>IF(ISNUMBER($B192),(VLOOKUP($B192,'Signal, ITMS &amp; Lighting Items'!$A$5:$G$468,7,FALSE)),IF(ISTEXT($B192),(VLOOKUP($B192,'Signal, ITMS &amp; Lighting Items'!$A$5:$G$468,7,FALSE))," "))</f>
        <v xml:space="preserve"> </v>
      </c>
      <c r="J192" s="591" t="str">
        <f t="shared" si="15"/>
        <v/>
      </c>
      <c r="K192" s="591" t="str">
        <f t="shared" si="16"/>
        <v/>
      </c>
      <c r="L192" s="591" t="str">
        <f t="shared" si="14"/>
        <v/>
      </c>
    </row>
    <row r="193" spans="1:12" s="165" customFormat="1" ht="12.75" customHeight="1">
      <c r="A193" s="577">
        <v>27</v>
      </c>
      <c r="B193" s="572"/>
      <c r="C193" s="588" t="str">
        <f>IF(ISNUMBER($B193),(VLOOKUP($B193,'Signal, ITMS &amp; Lighting Items'!$A$5:$G$468,2,FALSE)),IF(ISTEXT($B193),(VLOOKUP($B193,'Signal, ITMS &amp; Lighting Items'!$A$5:$G$468,2,FALSE))," "))</f>
        <v xml:space="preserve"> </v>
      </c>
      <c r="D193" s="576"/>
      <c r="E193" s="589" t="str">
        <f>IF(ISNUMBER($B193),(VLOOKUP($B193,'Signal, ITMS &amp; Lighting Items'!$A$5:$G$468,4,FALSE)),IF(ISTEXT($B193),(VLOOKUP($B193,'Signal, ITMS &amp; Lighting Items'!$A$5:$G$468,4,FALSE))," "))</f>
        <v xml:space="preserve"> </v>
      </c>
      <c r="F193" s="575" t="str">
        <f>IF(ISNUMBER($B193),(VLOOKUP($B193,'Signal, ITMS &amp; Lighting Items'!$A$5:$G$468,3,FALSE)),IF(ISTEXT($B193),(VLOOKUP($B193,'Signal, ITMS &amp; Lighting Items'!$A$5:$G$468,3,FALSE))," "))</f>
        <v xml:space="preserve"> </v>
      </c>
      <c r="G193" s="590" t="str">
        <f>IF(ISNUMBER($B193),(VLOOKUP($B193,'Signal, ITMS &amp; Lighting Items'!$A$5:$G$468,5,FALSE)),IF(ISTEXT($B193),(VLOOKUP($B193,'Signal, ITMS &amp; Lighting Items'!$A$5:$G$468,5,FALSE))," "))</f>
        <v xml:space="preserve"> </v>
      </c>
      <c r="H193" s="590" t="str">
        <f>IF(ISNUMBER($B193),(VLOOKUP($B193,'Signal, ITMS &amp; Lighting Items'!$A$5:$G$468,6,FALSE)),IF(ISTEXT($B193),(VLOOKUP($B193,'Signal, ITMS &amp; Lighting Items'!$A$5:$G$468,6,FALSE))," "))</f>
        <v xml:space="preserve"> </v>
      </c>
      <c r="I193" s="590" t="str">
        <f>IF(ISNUMBER($B193),(VLOOKUP($B193,'Signal, ITMS &amp; Lighting Items'!$A$5:$G$468,7,FALSE)),IF(ISTEXT($B193),(VLOOKUP($B193,'Signal, ITMS &amp; Lighting Items'!$A$5:$G$468,7,FALSE))," "))</f>
        <v xml:space="preserve"> </v>
      </c>
      <c r="J193" s="591" t="str">
        <f t="shared" si="15"/>
        <v/>
      </c>
      <c r="K193" s="591" t="str">
        <f t="shared" si="16"/>
        <v/>
      </c>
      <c r="L193" s="591" t="str">
        <f t="shared" si="14"/>
        <v/>
      </c>
    </row>
    <row r="194" spans="1:12" s="165" customFormat="1" ht="12.75" customHeight="1">
      <c r="A194" s="577">
        <v>28</v>
      </c>
      <c r="B194" s="572"/>
      <c r="C194" s="588" t="str">
        <f>IF(ISNUMBER($B194),(VLOOKUP($B194,'Signal, ITMS &amp; Lighting Items'!$A$5:$G$468,2,FALSE)),IF(ISTEXT($B194),(VLOOKUP($B194,'Signal, ITMS &amp; Lighting Items'!$A$5:$G$468,2,FALSE))," "))</f>
        <v xml:space="preserve"> </v>
      </c>
      <c r="D194" s="576"/>
      <c r="E194" s="589" t="str">
        <f>IF(ISNUMBER($B194),(VLOOKUP($B194,'Signal, ITMS &amp; Lighting Items'!$A$5:$G$468,4,FALSE)),IF(ISTEXT($B194),(VLOOKUP($B194,'Signal, ITMS &amp; Lighting Items'!$A$5:$G$468,4,FALSE))," "))</f>
        <v xml:space="preserve"> </v>
      </c>
      <c r="F194" s="575" t="str">
        <f>IF(ISNUMBER($B194),(VLOOKUP($B194,'Signal, ITMS &amp; Lighting Items'!$A$5:$G$468,3,FALSE)),IF(ISTEXT($B194),(VLOOKUP($B194,'Signal, ITMS &amp; Lighting Items'!$A$5:$G$468,3,FALSE))," "))</f>
        <v xml:space="preserve"> </v>
      </c>
      <c r="G194" s="590" t="str">
        <f>IF(ISNUMBER($B194),(VLOOKUP($B194,'Signal, ITMS &amp; Lighting Items'!$A$5:$G$468,5,FALSE)),IF(ISTEXT($B194),(VLOOKUP($B194,'Signal, ITMS &amp; Lighting Items'!$A$5:$G$468,5,FALSE))," "))</f>
        <v xml:space="preserve"> </v>
      </c>
      <c r="H194" s="590" t="str">
        <f>IF(ISNUMBER($B194),(VLOOKUP($B194,'Signal, ITMS &amp; Lighting Items'!$A$5:$G$468,6,FALSE)),IF(ISTEXT($B194),(VLOOKUP($B194,'Signal, ITMS &amp; Lighting Items'!$A$5:$G$468,6,FALSE))," "))</f>
        <v xml:space="preserve"> </v>
      </c>
      <c r="I194" s="590" t="str">
        <f>IF(ISNUMBER($B194),(VLOOKUP($B194,'Signal, ITMS &amp; Lighting Items'!$A$5:$G$468,7,FALSE)),IF(ISTEXT($B194),(VLOOKUP($B194,'Signal, ITMS &amp; Lighting Items'!$A$5:$G$468,7,FALSE))," "))</f>
        <v xml:space="preserve"> </v>
      </c>
      <c r="J194" s="591" t="str">
        <f t="shared" si="15"/>
        <v/>
      </c>
      <c r="K194" s="591" t="str">
        <f t="shared" si="16"/>
        <v/>
      </c>
      <c r="L194" s="591" t="str">
        <f t="shared" si="14"/>
        <v/>
      </c>
    </row>
    <row r="195" spans="1:12" s="165" customFormat="1" ht="12.75" customHeight="1">
      <c r="A195" s="577">
        <v>29</v>
      </c>
      <c r="B195" s="572"/>
      <c r="C195" s="588" t="str">
        <f>IF(ISNUMBER($B195),(VLOOKUP($B195,'Signal, ITMS &amp; Lighting Items'!$A$5:$G$468,2,FALSE)),IF(ISTEXT($B195),(VLOOKUP($B195,'Signal, ITMS &amp; Lighting Items'!$A$5:$G$468,2,FALSE))," "))</f>
        <v xml:space="preserve"> </v>
      </c>
      <c r="D195" s="576"/>
      <c r="E195" s="589" t="str">
        <f>IF(ISNUMBER($B195),(VLOOKUP($B195,'Signal, ITMS &amp; Lighting Items'!$A$5:$G$468,4,FALSE)),IF(ISTEXT($B195),(VLOOKUP($B195,'Signal, ITMS &amp; Lighting Items'!$A$5:$G$468,4,FALSE))," "))</f>
        <v xml:space="preserve"> </v>
      </c>
      <c r="F195" s="575" t="str">
        <f>IF(ISNUMBER($B195),(VLOOKUP($B195,'Signal, ITMS &amp; Lighting Items'!$A$5:$G$468,3,FALSE)),IF(ISTEXT($B195),(VLOOKUP($B195,'Signal, ITMS &amp; Lighting Items'!$A$5:$G$468,3,FALSE))," "))</f>
        <v xml:space="preserve"> </v>
      </c>
      <c r="G195" s="590" t="str">
        <f>IF(ISNUMBER($B195),(VLOOKUP($B195,'Signal, ITMS &amp; Lighting Items'!$A$5:$G$468,5,FALSE)),IF(ISTEXT($B195),(VLOOKUP($B195,'Signal, ITMS &amp; Lighting Items'!$A$5:$G$468,5,FALSE))," "))</f>
        <v xml:space="preserve"> </v>
      </c>
      <c r="H195" s="590" t="str">
        <f>IF(ISNUMBER($B195),(VLOOKUP($B195,'Signal, ITMS &amp; Lighting Items'!$A$5:$G$468,6,FALSE)),IF(ISTEXT($B195),(VLOOKUP($B195,'Signal, ITMS &amp; Lighting Items'!$A$5:$G$468,6,FALSE))," "))</f>
        <v xml:space="preserve"> </v>
      </c>
      <c r="I195" s="590" t="str">
        <f>IF(ISNUMBER($B195),(VLOOKUP($B195,'Signal, ITMS &amp; Lighting Items'!$A$5:$G$468,7,FALSE)),IF(ISTEXT($B195),(VLOOKUP($B195,'Signal, ITMS &amp; Lighting Items'!$A$5:$G$468,7,FALSE))," "))</f>
        <v xml:space="preserve"> </v>
      </c>
      <c r="J195" s="591" t="str">
        <f t="shared" si="15"/>
        <v/>
      </c>
      <c r="K195" s="591" t="str">
        <f t="shared" si="16"/>
        <v/>
      </c>
      <c r="L195" s="591" t="str">
        <f t="shared" si="14"/>
        <v/>
      </c>
    </row>
    <row r="196" spans="1:12" s="165" customFormat="1" ht="12.75" customHeight="1" thickBot="1">
      <c r="A196" s="600">
        <v>30</v>
      </c>
      <c r="B196" s="592"/>
      <c r="C196" s="593" t="str">
        <f>IF(ISNUMBER($B196),(VLOOKUP($B196,'Signal, ITMS &amp; Lighting Items'!$A$5:$G$468,2,FALSE)),IF(ISTEXT($B196),(VLOOKUP($B196,'Signal, ITMS &amp; Lighting Items'!$A$5:$G$468,2,FALSE))," "))</f>
        <v xml:space="preserve"> </v>
      </c>
      <c r="D196" s="594"/>
      <c r="E196" s="595" t="str">
        <f>IF(ISNUMBER($B196),(VLOOKUP($B196,'Signal, ITMS &amp; Lighting Items'!$A$5:$G$468,4,FALSE)),IF(ISTEXT($B196),(VLOOKUP($B196,'Signal, ITMS &amp; Lighting Items'!$A$5:$G$468,4,FALSE))," "))</f>
        <v xml:space="preserve"> </v>
      </c>
      <c r="F196" s="596" t="str">
        <f>IF(ISNUMBER($B196),(VLOOKUP($B196,'Signal, ITMS &amp; Lighting Items'!$A$5:$G$468,3,FALSE)),IF(ISTEXT($B196),(VLOOKUP($B196,'Signal, ITMS &amp; Lighting Items'!$A$5:$G$468,3,FALSE))," "))</f>
        <v xml:space="preserve"> </v>
      </c>
      <c r="G196" s="597" t="str">
        <f>IF(ISNUMBER($B196),(VLOOKUP($B196,'Signal, ITMS &amp; Lighting Items'!$A$5:$G$468,5,FALSE)),IF(ISTEXT($B196),(VLOOKUP($B196,'Signal, ITMS &amp; Lighting Items'!$A$5:$G$468,5,FALSE))," "))</f>
        <v xml:space="preserve"> </v>
      </c>
      <c r="H196" s="597" t="str">
        <f>IF(ISNUMBER($B196),(VLOOKUP($B196,'Signal, ITMS &amp; Lighting Items'!$A$5:$G$468,6,FALSE)),IF(ISTEXT($B196),(VLOOKUP($B196,'Signal, ITMS &amp; Lighting Items'!$A$5:$G$468,6,FALSE))," "))</f>
        <v xml:space="preserve"> </v>
      </c>
      <c r="I196" s="597" t="str">
        <f>IF(ISNUMBER($B196),(VLOOKUP($B196,'Signal, ITMS &amp; Lighting Items'!$A$5:$G$468,7,FALSE)),IF(ISTEXT($B196),(VLOOKUP($B196,'Signal, ITMS &amp; Lighting Items'!$A$5:$G$468,7,FALSE))," "))</f>
        <v xml:space="preserve"> </v>
      </c>
      <c r="J196" s="598" t="str">
        <f t="shared" si="15"/>
        <v/>
      </c>
      <c r="K196" s="598" t="str">
        <f t="shared" si="16"/>
        <v/>
      </c>
      <c r="L196" s="598" t="str">
        <f t="shared" si="14"/>
        <v/>
      </c>
    </row>
    <row r="197" spans="1:12" s="165" customFormat="1" ht="12.75" customHeight="1" thickTop="1">
      <c r="A197" s="629"/>
      <c r="B197" s="629"/>
      <c r="C197" s="629" t="s">
        <v>576</v>
      </c>
      <c r="D197" s="629"/>
      <c r="E197" s="630"/>
      <c r="F197" s="640" t="s">
        <v>437</v>
      </c>
      <c r="G197" s="204" t="s">
        <v>202</v>
      </c>
      <c r="H197" s="614"/>
      <c r="I197" s="204" t="s">
        <v>202</v>
      </c>
      <c r="J197" s="607">
        <f>SUM(J167:J196)</f>
        <v>0</v>
      </c>
      <c r="K197" s="607">
        <f>SUM(K167:K196)</f>
        <v>0</v>
      </c>
      <c r="L197" s="603">
        <f>SUM(L167:L196)</f>
        <v>0</v>
      </c>
    </row>
    <row r="198" spans="1:12" s="165" customFormat="1" ht="12.75" customHeight="1">
      <c r="A198" s="629"/>
      <c r="B198" s="629"/>
      <c r="C198" s="629"/>
      <c r="D198" s="629"/>
      <c r="E198" s="630"/>
      <c r="F198" s="631"/>
      <c r="G198" s="632"/>
      <c r="H198" s="632"/>
      <c r="I198" s="640"/>
      <c r="J198" s="641"/>
      <c r="K198" s="641"/>
      <c r="L198" s="635"/>
    </row>
    <row r="199" spans="1:12" s="165" customFormat="1" ht="12.75" customHeight="1">
      <c r="E199" s="213" t="s">
        <v>230</v>
      </c>
      <c r="F199" s="217" t="str">
        <f>F131</f>
        <v>[Insert Signal Name and Number]</v>
      </c>
      <c r="G199" s="848" t="s">
        <v>574</v>
      </c>
      <c r="H199" s="848"/>
      <c r="I199" s="849"/>
      <c r="J199" s="850" t="s">
        <v>575</v>
      </c>
      <c r="K199" s="850"/>
      <c r="L199" s="851"/>
    </row>
    <row r="200" spans="1:12" s="165" customFormat="1" ht="12.75" customHeight="1">
      <c r="A200" s="166" t="s">
        <v>571</v>
      </c>
      <c r="B200" s="166" t="s">
        <v>10</v>
      </c>
      <c r="C200" s="166" t="s">
        <v>572</v>
      </c>
      <c r="D200" s="166" t="s">
        <v>573</v>
      </c>
      <c r="E200" s="166" t="s">
        <v>9</v>
      </c>
      <c r="F200" s="214" t="s">
        <v>436</v>
      </c>
      <c r="G200" s="193" t="s">
        <v>352</v>
      </c>
      <c r="H200" s="193" t="s">
        <v>351</v>
      </c>
      <c r="I200" s="193" t="s">
        <v>4692</v>
      </c>
      <c r="J200" s="71" t="s">
        <v>352</v>
      </c>
      <c r="K200" s="71" t="s">
        <v>351</v>
      </c>
      <c r="L200" s="71" t="s">
        <v>4692</v>
      </c>
    </row>
    <row r="201" spans="1:12" s="165" customFormat="1" ht="12.75" customHeight="1">
      <c r="A201" s="577">
        <v>1</v>
      </c>
      <c r="B201" s="572"/>
      <c r="C201" s="588" t="str">
        <f>IF(ISNUMBER($B201),(VLOOKUP($B201,'Signal, ITMS &amp; Lighting Items'!$A$5:$G$468,2,FALSE)),IF(ISTEXT($B201),(VLOOKUP($B201,'Signal, ITMS &amp; Lighting Items'!$A$5:$G$468,2,FALSE))," "))</f>
        <v xml:space="preserve"> </v>
      </c>
      <c r="D201" s="576"/>
      <c r="E201" s="589" t="str">
        <f>IF(ISNUMBER($B201),(VLOOKUP($B201,'Signal, ITMS &amp; Lighting Items'!$A$5:$G$468,4,FALSE)),IF(ISTEXT($B201),(VLOOKUP($B201,'Signal, ITMS &amp; Lighting Items'!$A$5:$G$468,4,FALSE))," "))</f>
        <v xml:space="preserve"> </v>
      </c>
      <c r="F201" s="575" t="str">
        <f>IF(ISNUMBER($B201),(VLOOKUP($B201,'Signal, ITMS &amp; Lighting Items'!$A$5:$G$468,3,FALSE)),IF(ISTEXT($B201),(VLOOKUP($B201,'Signal, ITMS &amp; Lighting Items'!$A$5:$G$468,3,FALSE))," "))</f>
        <v xml:space="preserve"> </v>
      </c>
      <c r="G201" s="590" t="str">
        <f>IF(ISNUMBER($B201),(VLOOKUP($B201,'Signal, ITMS &amp; Lighting Items'!$A$5:$G$468,5,FALSE)),IF(ISTEXT($B201),(VLOOKUP($B201,'Signal, ITMS &amp; Lighting Items'!$A$5:$G$468,5,FALSE))," "))</f>
        <v xml:space="preserve"> </v>
      </c>
      <c r="H201" s="590" t="str">
        <f>IF(ISNUMBER($B201),(VLOOKUP($B201,'Signal, ITMS &amp; Lighting Items'!$A$5:$G$468,6,FALSE)),IF(ISTEXT($B201),(VLOOKUP($B201,'Signal, ITMS &amp; Lighting Items'!$A$5:$G$468,6,FALSE))," "))</f>
        <v xml:space="preserve"> </v>
      </c>
      <c r="I201" s="590" t="str">
        <f>IF(ISNUMBER($B201),(VLOOKUP($B201,'Signal, ITMS &amp; Lighting Items'!$A$5:$G$468,7,FALSE)),IF(ISTEXT($B201),(VLOOKUP($B201,'Signal, ITMS &amp; Lighting Items'!$A$5:$G$468,7,FALSE))," "))</f>
        <v xml:space="preserve"> </v>
      </c>
      <c r="J201" s="591" t="str">
        <f>IF(ISNUMBER($D201),($D201*$G201),"")</f>
        <v/>
      </c>
      <c r="K201" s="591" t="str">
        <f>IF(ISNUMBER($D201),($D201*$H201),"")</f>
        <v/>
      </c>
      <c r="L201" s="591" t="str">
        <f t="shared" ref="L201:L230" si="17">IF(ISNUMBER($D201),($D201*$I201),"")</f>
        <v/>
      </c>
    </row>
    <row r="202" spans="1:12" s="165" customFormat="1" ht="12.75" customHeight="1">
      <c r="A202" s="577">
        <v>2</v>
      </c>
      <c r="B202" s="572"/>
      <c r="C202" s="588" t="str">
        <f>IF(ISNUMBER($B202),(VLOOKUP($B202,'Signal, ITMS &amp; Lighting Items'!$A$5:$G$468,2,FALSE)),IF(ISTEXT($B202),(VLOOKUP($B202,'Signal, ITMS &amp; Lighting Items'!$A$5:$G$468,2,FALSE))," "))</f>
        <v xml:space="preserve"> </v>
      </c>
      <c r="D202" s="576"/>
      <c r="E202" s="589" t="str">
        <f>IF(ISNUMBER($B202),(VLOOKUP($B202,'Signal, ITMS &amp; Lighting Items'!$A$5:$G$468,4,FALSE)),IF(ISTEXT($B202),(VLOOKUP($B202,'Signal, ITMS &amp; Lighting Items'!$A$5:$G$468,4,FALSE))," "))</f>
        <v xml:space="preserve"> </v>
      </c>
      <c r="F202" s="575" t="str">
        <f>IF(ISNUMBER($B202),(VLOOKUP($B202,'Signal, ITMS &amp; Lighting Items'!$A$5:$G$468,3,FALSE)),IF(ISTEXT($B202),(VLOOKUP($B202,'Signal, ITMS &amp; Lighting Items'!$A$5:$G$468,3,FALSE))," "))</f>
        <v xml:space="preserve"> </v>
      </c>
      <c r="G202" s="590" t="str">
        <f>IF(ISNUMBER($B202),(VLOOKUP($B202,'Signal, ITMS &amp; Lighting Items'!$A$5:$G$468,5,FALSE)),IF(ISTEXT($B202),(VLOOKUP($B202,'Signal, ITMS &amp; Lighting Items'!$A$5:$G$468,5,FALSE))," "))</f>
        <v xml:space="preserve"> </v>
      </c>
      <c r="H202" s="590" t="str">
        <f>IF(ISNUMBER($B202),(VLOOKUP($B202,'Signal, ITMS &amp; Lighting Items'!$A$5:$G$468,6,FALSE)),IF(ISTEXT($B202),(VLOOKUP($B202,'Signal, ITMS &amp; Lighting Items'!$A$5:$G$468,6,FALSE))," "))</f>
        <v xml:space="preserve"> </v>
      </c>
      <c r="I202" s="590" t="str">
        <f>IF(ISNUMBER($B202),(VLOOKUP($B202,'Signal, ITMS &amp; Lighting Items'!$A$5:$G$468,7,FALSE)),IF(ISTEXT($B202),(VLOOKUP($B202,'Signal, ITMS &amp; Lighting Items'!$A$5:$G$468,7,FALSE))," "))</f>
        <v xml:space="preserve"> </v>
      </c>
      <c r="J202" s="591" t="str">
        <f t="shared" ref="J202:J230" si="18">IF(ISNUMBER($D202),($D202*$G202),"")</f>
        <v/>
      </c>
      <c r="K202" s="591" t="str">
        <f t="shared" ref="K202:K230" si="19">IF(ISNUMBER($D202),($D202*$H202),"")</f>
        <v/>
      </c>
      <c r="L202" s="591" t="str">
        <f t="shared" si="17"/>
        <v/>
      </c>
    </row>
    <row r="203" spans="1:12" s="165" customFormat="1" ht="12.75" customHeight="1">
      <c r="A203" s="577">
        <v>3</v>
      </c>
      <c r="B203" s="572"/>
      <c r="C203" s="588" t="str">
        <f>IF(ISNUMBER($B203),(VLOOKUP($B203,'Signal, ITMS &amp; Lighting Items'!$A$5:$G$468,2,FALSE)),IF(ISTEXT($B203),(VLOOKUP($B203,'Signal, ITMS &amp; Lighting Items'!$A$5:$G$468,2,FALSE))," "))</f>
        <v xml:space="preserve"> </v>
      </c>
      <c r="D203" s="576"/>
      <c r="E203" s="589" t="str">
        <f>IF(ISNUMBER($B203),(VLOOKUP($B203,'Signal, ITMS &amp; Lighting Items'!$A$5:$G$468,4,FALSE)),IF(ISTEXT($B203),(VLOOKUP($B203,'Signal, ITMS &amp; Lighting Items'!$A$5:$G$468,4,FALSE))," "))</f>
        <v xml:space="preserve"> </v>
      </c>
      <c r="F203" s="575" t="str">
        <f>IF(ISNUMBER($B203),(VLOOKUP($B203,'Signal, ITMS &amp; Lighting Items'!$A$5:$G$468,3,FALSE)),IF(ISTEXT($B203),(VLOOKUP($B203,'Signal, ITMS &amp; Lighting Items'!$A$5:$G$468,3,FALSE))," "))</f>
        <v xml:space="preserve"> </v>
      </c>
      <c r="G203" s="590" t="str">
        <f>IF(ISNUMBER($B203),(VLOOKUP($B203,'Signal, ITMS &amp; Lighting Items'!$A$5:$G$468,5,FALSE)),IF(ISTEXT($B203),(VLOOKUP($B203,'Signal, ITMS &amp; Lighting Items'!$A$5:$G$468,5,FALSE))," "))</f>
        <v xml:space="preserve"> </v>
      </c>
      <c r="H203" s="590" t="str">
        <f>IF(ISNUMBER($B203),(VLOOKUP($B203,'Signal, ITMS &amp; Lighting Items'!$A$5:$G$468,6,FALSE)),IF(ISTEXT($B203),(VLOOKUP($B203,'Signal, ITMS &amp; Lighting Items'!$A$5:$G$468,6,FALSE))," "))</f>
        <v xml:space="preserve"> </v>
      </c>
      <c r="I203" s="590" t="str">
        <f>IF(ISNUMBER($B203),(VLOOKUP($B203,'Signal, ITMS &amp; Lighting Items'!$A$5:$G$468,7,FALSE)),IF(ISTEXT($B203),(VLOOKUP($B203,'Signal, ITMS &amp; Lighting Items'!$A$5:$G$468,7,FALSE))," "))</f>
        <v xml:space="preserve"> </v>
      </c>
      <c r="J203" s="591" t="str">
        <f t="shared" si="18"/>
        <v/>
      </c>
      <c r="K203" s="591" t="str">
        <f t="shared" si="19"/>
        <v/>
      </c>
      <c r="L203" s="591" t="str">
        <f t="shared" si="17"/>
        <v/>
      </c>
    </row>
    <row r="204" spans="1:12" s="165" customFormat="1" ht="12.75" customHeight="1">
      <c r="A204" s="577">
        <v>4</v>
      </c>
      <c r="B204" s="572"/>
      <c r="C204" s="588" t="str">
        <f>IF(ISNUMBER($B204),(VLOOKUP($B204,'Signal, ITMS &amp; Lighting Items'!$A$5:$G$468,2,FALSE)),IF(ISTEXT($B204),(VLOOKUP($B204,'Signal, ITMS &amp; Lighting Items'!$A$5:$G$468,2,FALSE))," "))</f>
        <v xml:space="preserve"> </v>
      </c>
      <c r="D204" s="576"/>
      <c r="E204" s="589" t="str">
        <f>IF(ISNUMBER($B204),(VLOOKUP($B204,'Signal, ITMS &amp; Lighting Items'!$A$5:$G$468,4,FALSE)),IF(ISTEXT($B204),(VLOOKUP($B204,'Signal, ITMS &amp; Lighting Items'!$A$5:$G$468,4,FALSE))," "))</f>
        <v xml:space="preserve"> </v>
      </c>
      <c r="F204" s="575" t="str">
        <f>IF(ISNUMBER($B204),(VLOOKUP($B204,'Signal, ITMS &amp; Lighting Items'!$A$5:$G$468,3,FALSE)),IF(ISTEXT($B204),(VLOOKUP($B204,'Signal, ITMS &amp; Lighting Items'!$A$5:$G$468,3,FALSE))," "))</f>
        <v xml:space="preserve"> </v>
      </c>
      <c r="G204" s="590" t="str">
        <f>IF(ISNUMBER($B204),(VLOOKUP($B204,'Signal, ITMS &amp; Lighting Items'!$A$5:$G$468,5,FALSE)),IF(ISTEXT($B204),(VLOOKUP($B204,'Signal, ITMS &amp; Lighting Items'!$A$5:$G$468,5,FALSE))," "))</f>
        <v xml:space="preserve"> </v>
      </c>
      <c r="H204" s="590" t="str">
        <f>IF(ISNUMBER($B204),(VLOOKUP($B204,'Signal, ITMS &amp; Lighting Items'!$A$5:$G$468,6,FALSE)),IF(ISTEXT($B204),(VLOOKUP($B204,'Signal, ITMS &amp; Lighting Items'!$A$5:$G$468,6,FALSE))," "))</f>
        <v xml:space="preserve"> </v>
      </c>
      <c r="I204" s="590" t="str">
        <f>IF(ISNUMBER($B204),(VLOOKUP($B204,'Signal, ITMS &amp; Lighting Items'!$A$5:$G$468,7,FALSE)),IF(ISTEXT($B204),(VLOOKUP($B204,'Signal, ITMS &amp; Lighting Items'!$A$5:$G$468,7,FALSE))," "))</f>
        <v xml:space="preserve"> </v>
      </c>
      <c r="J204" s="591" t="str">
        <f t="shared" si="18"/>
        <v/>
      </c>
      <c r="K204" s="591" t="str">
        <f t="shared" si="19"/>
        <v/>
      </c>
      <c r="L204" s="591" t="str">
        <f t="shared" si="17"/>
        <v/>
      </c>
    </row>
    <row r="205" spans="1:12" s="165" customFormat="1" ht="12.75" customHeight="1">
      <c r="A205" s="577">
        <v>5</v>
      </c>
      <c r="B205" s="572"/>
      <c r="C205" s="588" t="str">
        <f>IF(ISNUMBER($B205),(VLOOKUP($B205,'Signal, ITMS &amp; Lighting Items'!$A$5:$G$468,2,FALSE)),IF(ISTEXT($B205),(VLOOKUP($B205,'Signal, ITMS &amp; Lighting Items'!$A$5:$G$468,2,FALSE))," "))</f>
        <v xml:space="preserve"> </v>
      </c>
      <c r="D205" s="576"/>
      <c r="E205" s="589" t="str">
        <f>IF(ISNUMBER($B205),(VLOOKUP($B205,'Signal, ITMS &amp; Lighting Items'!$A$5:$G$468,4,FALSE)),IF(ISTEXT($B205),(VLOOKUP($B205,'Signal, ITMS &amp; Lighting Items'!$A$5:$G$468,4,FALSE))," "))</f>
        <v xml:space="preserve"> </v>
      </c>
      <c r="F205" s="575" t="str">
        <f>IF(ISNUMBER($B205),(VLOOKUP($B205,'Signal, ITMS &amp; Lighting Items'!$A$5:$G$468,3,FALSE)),IF(ISTEXT($B205),(VLOOKUP($B205,'Signal, ITMS &amp; Lighting Items'!$A$5:$G$468,3,FALSE))," "))</f>
        <v xml:space="preserve"> </v>
      </c>
      <c r="G205" s="590" t="str">
        <f>IF(ISNUMBER($B205),(VLOOKUP($B205,'Signal, ITMS &amp; Lighting Items'!$A$5:$G$468,5,FALSE)),IF(ISTEXT($B205),(VLOOKUP($B205,'Signal, ITMS &amp; Lighting Items'!$A$5:$G$468,5,FALSE))," "))</f>
        <v xml:space="preserve"> </v>
      </c>
      <c r="H205" s="590" t="str">
        <f>IF(ISNUMBER($B205),(VLOOKUP($B205,'Signal, ITMS &amp; Lighting Items'!$A$5:$G$468,6,FALSE)),IF(ISTEXT($B205),(VLOOKUP($B205,'Signal, ITMS &amp; Lighting Items'!$A$5:$G$468,6,FALSE))," "))</f>
        <v xml:space="preserve"> </v>
      </c>
      <c r="I205" s="590" t="str">
        <f>IF(ISNUMBER($B205),(VLOOKUP($B205,'Signal, ITMS &amp; Lighting Items'!$A$5:$G$468,7,FALSE)),IF(ISTEXT($B205),(VLOOKUP($B205,'Signal, ITMS &amp; Lighting Items'!$A$5:$G$468,7,FALSE))," "))</f>
        <v xml:space="preserve"> </v>
      </c>
      <c r="J205" s="591" t="str">
        <f t="shared" si="18"/>
        <v/>
      </c>
      <c r="K205" s="591" t="str">
        <f t="shared" si="19"/>
        <v/>
      </c>
      <c r="L205" s="591" t="str">
        <f t="shared" si="17"/>
        <v/>
      </c>
    </row>
    <row r="206" spans="1:12" s="165" customFormat="1" ht="12.75" customHeight="1">
      <c r="A206" s="577">
        <v>6</v>
      </c>
      <c r="B206" s="572"/>
      <c r="C206" s="588" t="str">
        <f>IF(ISNUMBER($B206),(VLOOKUP($B206,'Signal, ITMS &amp; Lighting Items'!$A$5:$G$468,2,FALSE)),IF(ISTEXT($B206),(VLOOKUP($B206,'Signal, ITMS &amp; Lighting Items'!$A$5:$G$468,2,FALSE))," "))</f>
        <v xml:space="preserve"> </v>
      </c>
      <c r="D206" s="576"/>
      <c r="E206" s="589" t="str">
        <f>IF(ISNUMBER($B206),(VLOOKUP($B206,'Signal, ITMS &amp; Lighting Items'!$A$5:$G$468,4,FALSE)),IF(ISTEXT($B206),(VLOOKUP($B206,'Signal, ITMS &amp; Lighting Items'!$A$5:$G$468,4,FALSE))," "))</f>
        <v xml:space="preserve"> </v>
      </c>
      <c r="F206" s="575" t="str">
        <f>IF(ISNUMBER($B206),(VLOOKUP($B206,'Signal, ITMS &amp; Lighting Items'!$A$5:$G$468,3,FALSE)),IF(ISTEXT($B206),(VLOOKUP($B206,'Signal, ITMS &amp; Lighting Items'!$A$5:$G$468,3,FALSE))," "))</f>
        <v xml:space="preserve"> </v>
      </c>
      <c r="G206" s="590" t="str">
        <f>IF(ISNUMBER($B206),(VLOOKUP($B206,'Signal, ITMS &amp; Lighting Items'!$A$5:$G$468,5,FALSE)),IF(ISTEXT($B206),(VLOOKUP($B206,'Signal, ITMS &amp; Lighting Items'!$A$5:$G$468,5,FALSE))," "))</f>
        <v xml:space="preserve"> </v>
      </c>
      <c r="H206" s="590" t="str">
        <f>IF(ISNUMBER($B206),(VLOOKUP($B206,'Signal, ITMS &amp; Lighting Items'!$A$5:$G$468,6,FALSE)),IF(ISTEXT($B206),(VLOOKUP($B206,'Signal, ITMS &amp; Lighting Items'!$A$5:$G$468,6,FALSE))," "))</f>
        <v xml:space="preserve"> </v>
      </c>
      <c r="I206" s="590" t="str">
        <f>IF(ISNUMBER($B206),(VLOOKUP($B206,'Signal, ITMS &amp; Lighting Items'!$A$5:$G$468,7,FALSE)),IF(ISTEXT($B206),(VLOOKUP($B206,'Signal, ITMS &amp; Lighting Items'!$A$5:$G$468,7,FALSE))," "))</f>
        <v xml:space="preserve"> </v>
      </c>
      <c r="J206" s="591" t="str">
        <f t="shared" si="18"/>
        <v/>
      </c>
      <c r="K206" s="591" t="str">
        <f t="shared" si="19"/>
        <v/>
      </c>
      <c r="L206" s="591" t="str">
        <f t="shared" si="17"/>
        <v/>
      </c>
    </row>
    <row r="207" spans="1:12" s="165" customFormat="1" ht="12.75" customHeight="1">
      <c r="A207" s="577">
        <v>7</v>
      </c>
      <c r="B207" s="572"/>
      <c r="C207" s="588" t="str">
        <f>IF(ISNUMBER($B207),(VLOOKUP($B207,'Signal, ITMS &amp; Lighting Items'!$A$5:$G$468,2,FALSE)),IF(ISTEXT($B207),(VLOOKUP($B207,'Signal, ITMS &amp; Lighting Items'!$A$5:$G$468,2,FALSE))," "))</f>
        <v xml:space="preserve"> </v>
      </c>
      <c r="D207" s="576"/>
      <c r="E207" s="589" t="str">
        <f>IF(ISNUMBER($B207),(VLOOKUP($B207,'Signal, ITMS &amp; Lighting Items'!$A$5:$G$468,4,FALSE)),IF(ISTEXT($B207),(VLOOKUP($B207,'Signal, ITMS &amp; Lighting Items'!$A$5:$G$468,4,FALSE))," "))</f>
        <v xml:space="preserve"> </v>
      </c>
      <c r="F207" s="575" t="str">
        <f>IF(ISNUMBER($B207),(VLOOKUP($B207,'Signal, ITMS &amp; Lighting Items'!$A$5:$G$468,3,FALSE)),IF(ISTEXT($B207),(VLOOKUP($B207,'Signal, ITMS &amp; Lighting Items'!$A$5:$G$468,3,FALSE))," "))</f>
        <v xml:space="preserve"> </v>
      </c>
      <c r="G207" s="590" t="str">
        <f>IF(ISNUMBER($B207),(VLOOKUP($B207,'Signal, ITMS &amp; Lighting Items'!$A$5:$G$468,5,FALSE)),IF(ISTEXT($B207),(VLOOKUP($B207,'Signal, ITMS &amp; Lighting Items'!$A$5:$G$468,5,FALSE))," "))</f>
        <v xml:space="preserve"> </v>
      </c>
      <c r="H207" s="590" t="str">
        <f>IF(ISNUMBER($B207),(VLOOKUP($B207,'Signal, ITMS &amp; Lighting Items'!$A$5:$G$468,6,FALSE)),IF(ISTEXT($B207),(VLOOKUP($B207,'Signal, ITMS &amp; Lighting Items'!$A$5:$G$468,6,FALSE))," "))</f>
        <v xml:space="preserve"> </v>
      </c>
      <c r="I207" s="590" t="str">
        <f>IF(ISNUMBER($B207),(VLOOKUP($B207,'Signal, ITMS &amp; Lighting Items'!$A$5:$G$468,7,FALSE)),IF(ISTEXT($B207),(VLOOKUP($B207,'Signal, ITMS &amp; Lighting Items'!$A$5:$G$468,7,FALSE))," "))</f>
        <v xml:space="preserve"> </v>
      </c>
      <c r="J207" s="591" t="str">
        <f t="shared" si="18"/>
        <v/>
      </c>
      <c r="K207" s="591" t="str">
        <f t="shared" si="19"/>
        <v/>
      </c>
      <c r="L207" s="591" t="str">
        <f t="shared" si="17"/>
        <v/>
      </c>
    </row>
    <row r="208" spans="1:12" s="165" customFormat="1" ht="12.75" customHeight="1">
      <c r="A208" s="577">
        <v>8</v>
      </c>
      <c r="B208" s="572"/>
      <c r="C208" s="588" t="str">
        <f>IF(ISNUMBER($B208),(VLOOKUP($B208,'Signal, ITMS &amp; Lighting Items'!$A$5:$G$468,2,FALSE)),IF(ISTEXT($B208),(VLOOKUP($B208,'Signal, ITMS &amp; Lighting Items'!$A$5:$G$468,2,FALSE))," "))</f>
        <v xml:space="preserve"> </v>
      </c>
      <c r="D208" s="576"/>
      <c r="E208" s="589" t="str">
        <f>IF(ISNUMBER($B208),(VLOOKUP($B208,'Signal, ITMS &amp; Lighting Items'!$A$5:$G$468,4,FALSE)),IF(ISTEXT($B208),(VLOOKUP($B208,'Signal, ITMS &amp; Lighting Items'!$A$5:$G$468,4,FALSE))," "))</f>
        <v xml:space="preserve"> </v>
      </c>
      <c r="F208" s="575" t="str">
        <f>IF(ISNUMBER($B208),(VLOOKUP($B208,'Signal, ITMS &amp; Lighting Items'!$A$5:$G$468,3,FALSE)),IF(ISTEXT($B208),(VLOOKUP($B208,'Signal, ITMS &amp; Lighting Items'!$A$5:$G$468,3,FALSE))," "))</f>
        <v xml:space="preserve"> </v>
      </c>
      <c r="G208" s="590" t="str">
        <f>IF(ISNUMBER($B208),(VLOOKUP($B208,'Signal, ITMS &amp; Lighting Items'!$A$5:$G$468,5,FALSE)),IF(ISTEXT($B208),(VLOOKUP($B208,'Signal, ITMS &amp; Lighting Items'!$A$5:$G$468,5,FALSE))," "))</f>
        <v xml:space="preserve"> </v>
      </c>
      <c r="H208" s="590" t="str">
        <f>IF(ISNUMBER($B208),(VLOOKUP($B208,'Signal, ITMS &amp; Lighting Items'!$A$5:$G$468,6,FALSE)),IF(ISTEXT($B208),(VLOOKUP($B208,'Signal, ITMS &amp; Lighting Items'!$A$5:$G$468,6,FALSE))," "))</f>
        <v xml:space="preserve"> </v>
      </c>
      <c r="I208" s="590" t="str">
        <f>IF(ISNUMBER($B208),(VLOOKUP($B208,'Signal, ITMS &amp; Lighting Items'!$A$5:$G$468,7,FALSE)),IF(ISTEXT($B208),(VLOOKUP($B208,'Signal, ITMS &amp; Lighting Items'!$A$5:$G$468,7,FALSE))," "))</f>
        <v xml:space="preserve"> </v>
      </c>
      <c r="J208" s="591" t="str">
        <f t="shared" si="18"/>
        <v/>
      </c>
      <c r="K208" s="591" t="str">
        <f t="shared" si="19"/>
        <v/>
      </c>
      <c r="L208" s="591" t="str">
        <f t="shared" si="17"/>
        <v/>
      </c>
    </row>
    <row r="209" spans="1:12" s="165" customFormat="1" ht="12.75" customHeight="1">
      <c r="A209" s="577">
        <v>9</v>
      </c>
      <c r="B209" s="572"/>
      <c r="C209" s="588" t="str">
        <f>IF(ISNUMBER($B209),(VLOOKUP($B209,'Signal, ITMS &amp; Lighting Items'!$A$5:$G$468,2,FALSE)),IF(ISTEXT($B209),(VLOOKUP($B209,'Signal, ITMS &amp; Lighting Items'!$A$5:$G$468,2,FALSE))," "))</f>
        <v xml:space="preserve"> </v>
      </c>
      <c r="D209" s="576"/>
      <c r="E209" s="589" t="str">
        <f>IF(ISNUMBER($B209),(VLOOKUP($B209,'Signal, ITMS &amp; Lighting Items'!$A$5:$G$468,4,FALSE)),IF(ISTEXT($B209),(VLOOKUP($B209,'Signal, ITMS &amp; Lighting Items'!$A$5:$G$468,4,FALSE))," "))</f>
        <v xml:space="preserve"> </v>
      </c>
      <c r="F209" s="575" t="str">
        <f>IF(ISNUMBER($B209),(VLOOKUP($B209,'Signal, ITMS &amp; Lighting Items'!$A$5:$G$468,3,FALSE)),IF(ISTEXT($B209),(VLOOKUP($B209,'Signal, ITMS &amp; Lighting Items'!$A$5:$G$468,3,FALSE))," "))</f>
        <v xml:space="preserve"> </v>
      </c>
      <c r="G209" s="590" t="str">
        <f>IF(ISNUMBER($B209),(VLOOKUP($B209,'Signal, ITMS &amp; Lighting Items'!$A$5:$G$468,5,FALSE)),IF(ISTEXT($B209),(VLOOKUP($B209,'Signal, ITMS &amp; Lighting Items'!$A$5:$G$468,5,FALSE))," "))</f>
        <v xml:space="preserve"> </v>
      </c>
      <c r="H209" s="590" t="str">
        <f>IF(ISNUMBER($B209),(VLOOKUP($B209,'Signal, ITMS &amp; Lighting Items'!$A$5:$G$468,6,FALSE)),IF(ISTEXT($B209),(VLOOKUP($B209,'Signal, ITMS &amp; Lighting Items'!$A$5:$G$468,6,FALSE))," "))</f>
        <v xml:space="preserve"> </v>
      </c>
      <c r="I209" s="590" t="str">
        <f>IF(ISNUMBER($B209),(VLOOKUP($B209,'Signal, ITMS &amp; Lighting Items'!$A$5:$G$468,7,FALSE)),IF(ISTEXT($B209),(VLOOKUP($B209,'Signal, ITMS &amp; Lighting Items'!$A$5:$G$468,7,FALSE))," "))</f>
        <v xml:space="preserve"> </v>
      </c>
      <c r="J209" s="591" t="str">
        <f t="shared" si="18"/>
        <v/>
      </c>
      <c r="K209" s="591" t="str">
        <f t="shared" si="19"/>
        <v/>
      </c>
      <c r="L209" s="591" t="str">
        <f t="shared" si="17"/>
        <v/>
      </c>
    </row>
    <row r="210" spans="1:12" s="165" customFormat="1" ht="12.75" customHeight="1">
      <c r="A210" s="577">
        <v>10</v>
      </c>
      <c r="B210" s="572"/>
      <c r="C210" s="588" t="str">
        <f>IF(ISNUMBER($B210),(VLOOKUP($B210,'Signal, ITMS &amp; Lighting Items'!$A$5:$G$468,2,FALSE)),IF(ISTEXT($B210),(VLOOKUP($B210,'Signal, ITMS &amp; Lighting Items'!$A$5:$G$468,2,FALSE))," "))</f>
        <v xml:space="preserve"> </v>
      </c>
      <c r="D210" s="576"/>
      <c r="E210" s="589" t="str">
        <f>IF(ISNUMBER($B210),(VLOOKUP($B210,'Signal, ITMS &amp; Lighting Items'!$A$5:$G$468,4,FALSE)),IF(ISTEXT($B210),(VLOOKUP($B210,'Signal, ITMS &amp; Lighting Items'!$A$5:$G$468,4,FALSE))," "))</f>
        <v xml:space="preserve"> </v>
      </c>
      <c r="F210" s="575" t="str">
        <f>IF(ISNUMBER($B210),(VLOOKUP($B210,'Signal, ITMS &amp; Lighting Items'!$A$5:$G$468,3,FALSE)),IF(ISTEXT($B210),(VLOOKUP($B210,'Signal, ITMS &amp; Lighting Items'!$A$5:$G$468,3,FALSE))," "))</f>
        <v xml:space="preserve"> </v>
      </c>
      <c r="G210" s="590" t="str">
        <f>IF(ISNUMBER($B210),(VLOOKUP($B210,'Signal, ITMS &amp; Lighting Items'!$A$5:$G$468,5,FALSE)),IF(ISTEXT($B210),(VLOOKUP($B210,'Signal, ITMS &amp; Lighting Items'!$A$5:$G$468,5,FALSE))," "))</f>
        <v xml:space="preserve"> </v>
      </c>
      <c r="H210" s="590" t="str">
        <f>IF(ISNUMBER($B210),(VLOOKUP($B210,'Signal, ITMS &amp; Lighting Items'!$A$5:$G$468,6,FALSE)),IF(ISTEXT($B210),(VLOOKUP($B210,'Signal, ITMS &amp; Lighting Items'!$A$5:$G$468,6,FALSE))," "))</f>
        <v xml:space="preserve"> </v>
      </c>
      <c r="I210" s="590" t="str">
        <f>IF(ISNUMBER($B210),(VLOOKUP($B210,'Signal, ITMS &amp; Lighting Items'!$A$5:$G$468,7,FALSE)),IF(ISTEXT($B210),(VLOOKUP($B210,'Signal, ITMS &amp; Lighting Items'!$A$5:$G$468,7,FALSE))," "))</f>
        <v xml:space="preserve"> </v>
      </c>
      <c r="J210" s="591" t="str">
        <f t="shared" si="18"/>
        <v/>
      </c>
      <c r="K210" s="591" t="str">
        <f t="shared" si="19"/>
        <v/>
      </c>
      <c r="L210" s="591" t="str">
        <f t="shared" si="17"/>
        <v/>
      </c>
    </row>
    <row r="211" spans="1:12" s="165" customFormat="1" ht="12.75" customHeight="1">
      <c r="A211" s="577">
        <v>11</v>
      </c>
      <c r="B211" s="572"/>
      <c r="C211" s="588" t="str">
        <f>IF(ISNUMBER($B211),(VLOOKUP($B211,'Signal, ITMS &amp; Lighting Items'!$A$5:$G$468,2,FALSE)),IF(ISTEXT($B211),(VLOOKUP($B211,'Signal, ITMS &amp; Lighting Items'!$A$5:$G$468,2,FALSE))," "))</f>
        <v xml:space="preserve"> </v>
      </c>
      <c r="D211" s="576"/>
      <c r="E211" s="589" t="str">
        <f>IF(ISNUMBER($B211),(VLOOKUP($B211,'Signal, ITMS &amp; Lighting Items'!$A$5:$G$468,4,FALSE)),IF(ISTEXT($B211),(VLOOKUP($B211,'Signal, ITMS &amp; Lighting Items'!$A$5:$G$468,4,FALSE))," "))</f>
        <v xml:space="preserve"> </v>
      </c>
      <c r="F211" s="575" t="str">
        <f>IF(ISNUMBER($B211),(VLOOKUP($B211,'Signal, ITMS &amp; Lighting Items'!$A$5:$G$468,3,FALSE)),IF(ISTEXT($B211),(VLOOKUP($B211,'Signal, ITMS &amp; Lighting Items'!$A$5:$G$468,3,FALSE))," "))</f>
        <v xml:space="preserve"> </v>
      </c>
      <c r="G211" s="590" t="str">
        <f>IF(ISNUMBER($B211),(VLOOKUP($B211,'Signal, ITMS &amp; Lighting Items'!$A$5:$G$468,5,FALSE)),IF(ISTEXT($B211),(VLOOKUP($B211,'Signal, ITMS &amp; Lighting Items'!$A$5:$G$468,5,FALSE))," "))</f>
        <v xml:space="preserve"> </v>
      </c>
      <c r="H211" s="590" t="str">
        <f>IF(ISNUMBER($B211),(VLOOKUP($B211,'Signal, ITMS &amp; Lighting Items'!$A$5:$G$468,6,FALSE)),IF(ISTEXT($B211),(VLOOKUP($B211,'Signal, ITMS &amp; Lighting Items'!$A$5:$G$468,6,FALSE))," "))</f>
        <v xml:space="preserve"> </v>
      </c>
      <c r="I211" s="590" t="str">
        <f>IF(ISNUMBER($B211),(VLOOKUP($B211,'Signal, ITMS &amp; Lighting Items'!$A$5:$G$468,7,FALSE)),IF(ISTEXT($B211),(VLOOKUP($B211,'Signal, ITMS &amp; Lighting Items'!$A$5:$G$468,7,FALSE))," "))</f>
        <v xml:space="preserve"> </v>
      </c>
      <c r="J211" s="591" t="str">
        <f t="shared" si="18"/>
        <v/>
      </c>
      <c r="K211" s="591" t="str">
        <f t="shared" si="19"/>
        <v/>
      </c>
      <c r="L211" s="591" t="str">
        <f t="shared" si="17"/>
        <v/>
      </c>
    </row>
    <row r="212" spans="1:12" s="165" customFormat="1" ht="12.75" customHeight="1">
      <c r="A212" s="577">
        <v>12</v>
      </c>
      <c r="B212" s="572"/>
      <c r="C212" s="588" t="str">
        <f>IF(ISNUMBER($B212),(VLOOKUP($B212,'Signal, ITMS &amp; Lighting Items'!$A$5:$G$468,2,FALSE)),IF(ISTEXT($B212),(VLOOKUP($B212,'Signal, ITMS &amp; Lighting Items'!$A$5:$G$468,2,FALSE))," "))</f>
        <v xml:space="preserve"> </v>
      </c>
      <c r="D212" s="576"/>
      <c r="E212" s="589" t="str">
        <f>IF(ISNUMBER($B212),(VLOOKUP($B212,'Signal, ITMS &amp; Lighting Items'!$A$5:$G$468,4,FALSE)),IF(ISTEXT($B212),(VLOOKUP($B212,'Signal, ITMS &amp; Lighting Items'!$A$5:$G$468,4,FALSE))," "))</f>
        <v xml:space="preserve"> </v>
      </c>
      <c r="F212" s="575" t="str">
        <f>IF(ISNUMBER($B212),(VLOOKUP($B212,'Signal, ITMS &amp; Lighting Items'!$A$5:$G$468,3,FALSE)),IF(ISTEXT($B212),(VLOOKUP($B212,'Signal, ITMS &amp; Lighting Items'!$A$5:$G$468,3,FALSE))," "))</f>
        <v xml:space="preserve"> </v>
      </c>
      <c r="G212" s="590" t="str">
        <f>IF(ISNUMBER($B212),(VLOOKUP($B212,'Signal, ITMS &amp; Lighting Items'!$A$5:$G$468,5,FALSE)),IF(ISTEXT($B212),(VLOOKUP($B212,'Signal, ITMS &amp; Lighting Items'!$A$5:$G$468,5,FALSE))," "))</f>
        <v xml:space="preserve"> </v>
      </c>
      <c r="H212" s="590" t="str">
        <f>IF(ISNUMBER($B212),(VLOOKUP($B212,'Signal, ITMS &amp; Lighting Items'!$A$5:$G$468,6,FALSE)),IF(ISTEXT($B212),(VLOOKUP($B212,'Signal, ITMS &amp; Lighting Items'!$A$5:$G$468,6,FALSE))," "))</f>
        <v xml:space="preserve"> </v>
      </c>
      <c r="I212" s="590" t="str">
        <f>IF(ISNUMBER($B212),(VLOOKUP($B212,'Signal, ITMS &amp; Lighting Items'!$A$5:$G$468,7,FALSE)),IF(ISTEXT($B212),(VLOOKUP($B212,'Signal, ITMS &amp; Lighting Items'!$A$5:$G$468,7,FALSE))," "))</f>
        <v xml:space="preserve"> </v>
      </c>
      <c r="J212" s="591" t="str">
        <f t="shared" si="18"/>
        <v/>
      </c>
      <c r="K212" s="591" t="str">
        <f t="shared" si="19"/>
        <v/>
      </c>
      <c r="L212" s="591" t="str">
        <f t="shared" si="17"/>
        <v/>
      </c>
    </row>
    <row r="213" spans="1:12" s="165" customFormat="1" ht="12.75" customHeight="1">
      <c r="A213" s="577">
        <v>13</v>
      </c>
      <c r="B213" s="572"/>
      <c r="C213" s="588" t="str">
        <f>IF(ISNUMBER($B213),(VLOOKUP($B213,'Signal, ITMS &amp; Lighting Items'!$A$5:$G$468,2,FALSE)),IF(ISTEXT($B213),(VLOOKUP($B213,'Signal, ITMS &amp; Lighting Items'!$A$5:$G$468,2,FALSE))," "))</f>
        <v xml:space="preserve"> </v>
      </c>
      <c r="D213" s="576"/>
      <c r="E213" s="589" t="str">
        <f>IF(ISNUMBER($B213),(VLOOKUP($B213,'Signal, ITMS &amp; Lighting Items'!$A$5:$G$468,4,FALSE)),IF(ISTEXT($B213),(VLOOKUP($B213,'Signal, ITMS &amp; Lighting Items'!$A$5:$G$468,4,FALSE))," "))</f>
        <v xml:space="preserve"> </v>
      </c>
      <c r="F213" s="575" t="str">
        <f>IF(ISNUMBER($B213),(VLOOKUP($B213,'Signal, ITMS &amp; Lighting Items'!$A$5:$G$468,3,FALSE)),IF(ISTEXT($B213),(VLOOKUP($B213,'Signal, ITMS &amp; Lighting Items'!$A$5:$G$468,3,FALSE))," "))</f>
        <v xml:space="preserve"> </v>
      </c>
      <c r="G213" s="590" t="str">
        <f>IF(ISNUMBER($B213),(VLOOKUP($B213,'Signal, ITMS &amp; Lighting Items'!$A$5:$G$468,5,FALSE)),IF(ISTEXT($B213),(VLOOKUP($B213,'Signal, ITMS &amp; Lighting Items'!$A$5:$G$468,5,FALSE))," "))</f>
        <v xml:space="preserve"> </v>
      </c>
      <c r="H213" s="590" t="str">
        <f>IF(ISNUMBER($B213),(VLOOKUP($B213,'Signal, ITMS &amp; Lighting Items'!$A$5:$G$468,6,FALSE)),IF(ISTEXT($B213),(VLOOKUP($B213,'Signal, ITMS &amp; Lighting Items'!$A$5:$G$468,6,FALSE))," "))</f>
        <v xml:space="preserve"> </v>
      </c>
      <c r="I213" s="590" t="str">
        <f>IF(ISNUMBER($B213),(VLOOKUP($B213,'Signal, ITMS &amp; Lighting Items'!$A$5:$G$468,7,FALSE)),IF(ISTEXT($B213),(VLOOKUP($B213,'Signal, ITMS &amp; Lighting Items'!$A$5:$G$468,7,FALSE))," "))</f>
        <v xml:space="preserve"> </v>
      </c>
      <c r="J213" s="591" t="str">
        <f t="shared" si="18"/>
        <v/>
      </c>
      <c r="K213" s="591" t="str">
        <f t="shared" si="19"/>
        <v/>
      </c>
      <c r="L213" s="591" t="str">
        <f t="shared" si="17"/>
        <v/>
      </c>
    </row>
    <row r="214" spans="1:12" s="165" customFormat="1" ht="12.75" customHeight="1">
      <c r="A214" s="577">
        <v>14</v>
      </c>
      <c r="B214" s="572"/>
      <c r="C214" s="588" t="str">
        <f>IF(ISNUMBER($B214),(VLOOKUP($B214,'Signal, ITMS &amp; Lighting Items'!$A$5:$G$468,2,FALSE)),IF(ISTEXT($B214),(VLOOKUP($B214,'Signal, ITMS &amp; Lighting Items'!$A$5:$G$468,2,FALSE))," "))</f>
        <v xml:space="preserve"> </v>
      </c>
      <c r="D214" s="576"/>
      <c r="E214" s="589" t="str">
        <f>IF(ISNUMBER($B214),(VLOOKUP($B214,'Signal, ITMS &amp; Lighting Items'!$A$5:$G$468,4,FALSE)),IF(ISTEXT($B214),(VLOOKUP($B214,'Signal, ITMS &amp; Lighting Items'!$A$5:$G$468,4,FALSE))," "))</f>
        <v xml:space="preserve"> </v>
      </c>
      <c r="F214" s="575" t="str">
        <f>IF(ISNUMBER($B214),(VLOOKUP($B214,'Signal, ITMS &amp; Lighting Items'!$A$5:$G$468,3,FALSE)),IF(ISTEXT($B214),(VLOOKUP($B214,'Signal, ITMS &amp; Lighting Items'!$A$5:$G$468,3,FALSE))," "))</f>
        <v xml:space="preserve"> </v>
      </c>
      <c r="G214" s="590" t="str">
        <f>IF(ISNUMBER($B214),(VLOOKUP($B214,'Signal, ITMS &amp; Lighting Items'!$A$5:$G$468,5,FALSE)),IF(ISTEXT($B214),(VLOOKUP($B214,'Signal, ITMS &amp; Lighting Items'!$A$5:$G$468,5,FALSE))," "))</f>
        <v xml:space="preserve"> </v>
      </c>
      <c r="H214" s="590" t="str">
        <f>IF(ISNUMBER($B214),(VLOOKUP($B214,'Signal, ITMS &amp; Lighting Items'!$A$5:$G$468,6,FALSE)),IF(ISTEXT($B214),(VLOOKUP($B214,'Signal, ITMS &amp; Lighting Items'!$A$5:$G$468,6,FALSE))," "))</f>
        <v xml:space="preserve"> </v>
      </c>
      <c r="I214" s="590" t="str">
        <f>IF(ISNUMBER($B214),(VLOOKUP($B214,'Signal, ITMS &amp; Lighting Items'!$A$5:$G$468,7,FALSE)),IF(ISTEXT($B214),(VLOOKUP($B214,'Signal, ITMS &amp; Lighting Items'!$A$5:$G$468,7,FALSE))," "))</f>
        <v xml:space="preserve"> </v>
      </c>
      <c r="J214" s="591" t="str">
        <f t="shared" si="18"/>
        <v/>
      </c>
      <c r="K214" s="591" t="str">
        <f t="shared" si="19"/>
        <v/>
      </c>
      <c r="L214" s="591" t="str">
        <f t="shared" si="17"/>
        <v/>
      </c>
    </row>
    <row r="215" spans="1:12" s="165" customFormat="1" ht="12.75" customHeight="1">
      <c r="A215" s="577">
        <v>15</v>
      </c>
      <c r="B215" s="572"/>
      <c r="C215" s="588" t="str">
        <f>IF(ISNUMBER($B215),(VLOOKUP($B215,'Signal, ITMS &amp; Lighting Items'!$A$5:$G$468,2,FALSE)),IF(ISTEXT($B215),(VLOOKUP($B215,'Signal, ITMS &amp; Lighting Items'!$A$5:$G$468,2,FALSE))," "))</f>
        <v xml:space="preserve"> </v>
      </c>
      <c r="D215" s="576"/>
      <c r="E215" s="589" t="str">
        <f>IF(ISNUMBER($B215),(VLOOKUP($B215,'Signal, ITMS &amp; Lighting Items'!$A$5:$G$468,4,FALSE)),IF(ISTEXT($B215),(VLOOKUP($B215,'Signal, ITMS &amp; Lighting Items'!$A$5:$G$468,4,FALSE))," "))</f>
        <v xml:space="preserve"> </v>
      </c>
      <c r="F215" s="575" t="str">
        <f>IF(ISNUMBER($B215),(VLOOKUP($B215,'Signal, ITMS &amp; Lighting Items'!$A$5:$G$468,3,FALSE)),IF(ISTEXT($B215),(VLOOKUP($B215,'Signal, ITMS &amp; Lighting Items'!$A$5:$G$468,3,FALSE))," "))</f>
        <v xml:space="preserve"> </v>
      </c>
      <c r="G215" s="590" t="str">
        <f>IF(ISNUMBER($B215),(VLOOKUP($B215,'Signal, ITMS &amp; Lighting Items'!$A$5:$G$468,5,FALSE)),IF(ISTEXT($B215),(VLOOKUP($B215,'Signal, ITMS &amp; Lighting Items'!$A$5:$G$468,5,FALSE))," "))</f>
        <v xml:space="preserve"> </v>
      </c>
      <c r="H215" s="590" t="str">
        <f>IF(ISNUMBER($B215),(VLOOKUP($B215,'Signal, ITMS &amp; Lighting Items'!$A$5:$G$468,6,FALSE)),IF(ISTEXT($B215),(VLOOKUP($B215,'Signal, ITMS &amp; Lighting Items'!$A$5:$G$468,6,FALSE))," "))</f>
        <v xml:space="preserve"> </v>
      </c>
      <c r="I215" s="590" t="str">
        <f>IF(ISNUMBER($B215),(VLOOKUP($B215,'Signal, ITMS &amp; Lighting Items'!$A$5:$G$468,7,FALSE)),IF(ISTEXT($B215),(VLOOKUP($B215,'Signal, ITMS &amp; Lighting Items'!$A$5:$G$468,7,FALSE))," "))</f>
        <v xml:space="preserve"> </v>
      </c>
      <c r="J215" s="591" t="str">
        <f t="shared" si="18"/>
        <v/>
      </c>
      <c r="K215" s="591" t="str">
        <f t="shared" si="19"/>
        <v/>
      </c>
      <c r="L215" s="591" t="str">
        <f t="shared" si="17"/>
        <v/>
      </c>
    </row>
    <row r="216" spans="1:12" s="165" customFormat="1" ht="12.75" customHeight="1">
      <c r="A216" s="577">
        <v>16</v>
      </c>
      <c r="B216" s="572"/>
      <c r="C216" s="588" t="str">
        <f>IF(ISNUMBER($B216),(VLOOKUP($B216,'Signal, ITMS &amp; Lighting Items'!$A$5:$G$468,2,FALSE)),IF(ISTEXT($B216),(VLOOKUP($B216,'Signal, ITMS &amp; Lighting Items'!$A$5:$G$468,2,FALSE))," "))</f>
        <v xml:space="preserve"> </v>
      </c>
      <c r="D216" s="576"/>
      <c r="E216" s="589" t="str">
        <f>IF(ISNUMBER($B216),(VLOOKUP($B216,'Signal, ITMS &amp; Lighting Items'!$A$5:$G$468,4,FALSE)),IF(ISTEXT($B216),(VLOOKUP($B216,'Signal, ITMS &amp; Lighting Items'!$A$5:$G$468,4,FALSE))," "))</f>
        <v xml:space="preserve"> </v>
      </c>
      <c r="F216" s="575" t="str">
        <f>IF(ISNUMBER($B216),(VLOOKUP($B216,'Signal, ITMS &amp; Lighting Items'!$A$5:$G$468,3,FALSE)),IF(ISTEXT($B216),(VLOOKUP($B216,'Signal, ITMS &amp; Lighting Items'!$A$5:$G$468,3,FALSE))," "))</f>
        <v xml:space="preserve"> </v>
      </c>
      <c r="G216" s="590" t="str">
        <f>IF(ISNUMBER($B216),(VLOOKUP($B216,'Signal, ITMS &amp; Lighting Items'!$A$5:$G$468,5,FALSE)),IF(ISTEXT($B216),(VLOOKUP($B216,'Signal, ITMS &amp; Lighting Items'!$A$5:$G$468,5,FALSE))," "))</f>
        <v xml:space="preserve"> </v>
      </c>
      <c r="H216" s="590" t="str">
        <f>IF(ISNUMBER($B216),(VLOOKUP($B216,'Signal, ITMS &amp; Lighting Items'!$A$5:$G$468,6,FALSE)),IF(ISTEXT($B216),(VLOOKUP($B216,'Signal, ITMS &amp; Lighting Items'!$A$5:$G$468,6,FALSE))," "))</f>
        <v xml:space="preserve"> </v>
      </c>
      <c r="I216" s="590" t="str">
        <f>IF(ISNUMBER($B216),(VLOOKUP($B216,'Signal, ITMS &amp; Lighting Items'!$A$5:$G$468,7,FALSE)),IF(ISTEXT($B216),(VLOOKUP($B216,'Signal, ITMS &amp; Lighting Items'!$A$5:$G$468,7,FALSE))," "))</f>
        <v xml:space="preserve"> </v>
      </c>
      <c r="J216" s="591" t="str">
        <f t="shared" si="18"/>
        <v/>
      </c>
      <c r="K216" s="591" t="str">
        <f t="shared" si="19"/>
        <v/>
      </c>
      <c r="L216" s="591" t="str">
        <f t="shared" si="17"/>
        <v/>
      </c>
    </row>
    <row r="217" spans="1:12" s="165" customFormat="1" ht="12.75" customHeight="1">
      <c r="A217" s="577">
        <v>17</v>
      </c>
      <c r="B217" s="572"/>
      <c r="C217" s="588" t="str">
        <f>IF(ISNUMBER($B217),(VLOOKUP($B217,'Signal, ITMS &amp; Lighting Items'!$A$5:$G$468,2,FALSE)),IF(ISTEXT($B217),(VLOOKUP($B217,'Signal, ITMS &amp; Lighting Items'!$A$5:$G$468,2,FALSE))," "))</f>
        <v xml:space="preserve"> </v>
      </c>
      <c r="D217" s="576"/>
      <c r="E217" s="589" t="str">
        <f>IF(ISNUMBER($B217),(VLOOKUP($B217,'Signal, ITMS &amp; Lighting Items'!$A$5:$G$468,4,FALSE)),IF(ISTEXT($B217),(VLOOKUP($B217,'Signal, ITMS &amp; Lighting Items'!$A$5:$G$468,4,FALSE))," "))</f>
        <v xml:space="preserve"> </v>
      </c>
      <c r="F217" s="575" t="str">
        <f>IF(ISNUMBER($B217),(VLOOKUP($B217,'Signal, ITMS &amp; Lighting Items'!$A$5:$G$468,3,FALSE)),IF(ISTEXT($B217),(VLOOKUP($B217,'Signal, ITMS &amp; Lighting Items'!$A$5:$G$468,3,FALSE))," "))</f>
        <v xml:space="preserve"> </v>
      </c>
      <c r="G217" s="590" t="str">
        <f>IF(ISNUMBER($B217),(VLOOKUP($B217,'Signal, ITMS &amp; Lighting Items'!$A$5:$G$468,5,FALSE)),IF(ISTEXT($B217),(VLOOKUP($B217,'Signal, ITMS &amp; Lighting Items'!$A$5:$G$468,5,FALSE))," "))</f>
        <v xml:space="preserve"> </v>
      </c>
      <c r="H217" s="590" t="str">
        <f>IF(ISNUMBER($B217),(VLOOKUP($B217,'Signal, ITMS &amp; Lighting Items'!$A$5:$G$468,6,FALSE)),IF(ISTEXT($B217),(VLOOKUP($B217,'Signal, ITMS &amp; Lighting Items'!$A$5:$G$468,6,FALSE))," "))</f>
        <v xml:space="preserve"> </v>
      </c>
      <c r="I217" s="590" t="str">
        <f>IF(ISNUMBER($B217),(VLOOKUP($B217,'Signal, ITMS &amp; Lighting Items'!$A$5:$G$468,7,FALSE)),IF(ISTEXT($B217),(VLOOKUP($B217,'Signal, ITMS &amp; Lighting Items'!$A$5:$G$468,7,FALSE))," "))</f>
        <v xml:space="preserve"> </v>
      </c>
      <c r="J217" s="591" t="str">
        <f t="shared" si="18"/>
        <v/>
      </c>
      <c r="K217" s="591" t="str">
        <f t="shared" si="19"/>
        <v/>
      </c>
      <c r="L217" s="591" t="str">
        <f t="shared" si="17"/>
        <v/>
      </c>
    </row>
    <row r="218" spans="1:12" s="165" customFormat="1" ht="12.75" customHeight="1">
      <c r="A218" s="577">
        <v>18</v>
      </c>
      <c r="B218" s="572"/>
      <c r="C218" s="588" t="str">
        <f>IF(ISNUMBER($B218),(VLOOKUP($B218,'Signal, ITMS &amp; Lighting Items'!$A$5:$G$468,2,FALSE)),IF(ISTEXT($B218),(VLOOKUP($B218,'Signal, ITMS &amp; Lighting Items'!$A$5:$G$468,2,FALSE))," "))</f>
        <v xml:space="preserve"> </v>
      </c>
      <c r="D218" s="576"/>
      <c r="E218" s="589" t="str">
        <f>IF(ISNUMBER($B218),(VLOOKUP($B218,'Signal, ITMS &amp; Lighting Items'!$A$5:$G$468,4,FALSE)),IF(ISTEXT($B218),(VLOOKUP($B218,'Signal, ITMS &amp; Lighting Items'!$A$5:$G$468,4,FALSE))," "))</f>
        <v xml:space="preserve"> </v>
      </c>
      <c r="F218" s="575" t="str">
        <f>IF(ISNUMBER($B218),(VLOOKUP($B218,'Signal, ITMS &amp; Lighting Items'!$A$5:$G$468,3,FALSE)),IF(ISTEXT($B218),(VLOOKUP($B218,'Signal, ITMS &amp; Lighting Items'!$A$5:$G$468,3,FALSE))," "))</f>
        <v xml:space="preserve"> </v>
      </c>
      <c r="G218" s="590" t="str">
        <f>IF(ISNUMBER($B218),(VLOOKUP($B218,'Signal, ITMS &amp; Lighting Items'!$A$5:$G$468,5,FALSE)),IF(ISTEXT($B218),(VLOOKUP($B218,'Signal, ITMS &amp; Lighting Items'!$A$5:$G$468,5,FALSE))," "))</f>
        <v xml:space="preserve"> </v>
      </c>
      <c r="H218" s="590" t="str">
        <f>IF(ISNUMBER($B218),(VLOOKUP($B218,'Signal, ITMS &amp; Lighting Items'!$A$5:$G$468,6,FALSE)),IF(ISTEXT($B218),(VLOOKUP($B218,'Signal, ITMS &amp; Lighting Items'!$A$5:$G$468,6,FALSE))," "))</f>
        <v xml:space="preserve"> </v>
      </c>
      <c r="I218" s="590" t="str">
        <f>IF(ISNUMBER($B218),(VLOOKUP($B218,'Signal, ITMS &amp; Lighting Items'!$A$5:$G$468,7,FALSE)),IF(ISTEXT($B218),(VLOOKUP($B218,'Signal, ITMS &amp; Lighting Items'!$A$5:$G$468,7,FALSE))," "))</f>
        <v xml:space="preserve"> </v>
      </c>
      <c r="J218" s="591" t="str">
        <f t="shared" si="18"/>
        <v/>
      </c>
      <c r="K218" s="591" t="str">
        <f t="shared" si="19"/>
        <v/>
      </c>
      <c r="L218" s="591" t="str">
        <f t="shared" si="17"/>
        <v/>
      </c>
    </row>
    <row r="219" spans="1:12" s="165" customFormat="1" ht="12.75" customHeight="1">
      <c r="A219" s="577">
        <v>19</v>
      </c>
      <c r="B219" s="572"/>
      <c r="C219" s="588" t="str">
        <f>IF(ISNUMBER($B219),(VLOOKUP($B219,'Signal, ITMS &amp; Lighting Items'!$A$5:$G$468,2,FALSE)),IF(ISTEXT($B219),(VLOOKUP($B219,'Signal, ITMS &amp; Lighting Items'!$A$5:$G$468,2,FALSE))," "))</f>
        <v xml:space="preserve"> </v>
      </c>
      <c r="D219" s="576"/>
      <c r="E219" s="589" t="str">
        <f>IF(ISNUMBER($B219),(VLOOKUP($B219,'Signal, ITMS &amp; Lighting Items'!$A$5:$G$468,4,FALSE)),IF(ISTEXT($B219),(VLOOKUP($B219,'Signal, ITMS &amp; Lighting Items'!$A$5:$G$468,4,FALSE))," "))</f>
        <v xml:space="preserve"> </v>
      </c>
      <c r="F219" s="575" t="str">
        <f>IF(ISNUMBER($B219),(VLOOKUP($B219,'Signal, ITMS &amp; Lighting Items'!$A$5:$G$468,3,FALSE)),IF(ISTEXT($B219),(VLOOKUP($B219,'Signal, ITMS &amp; Lighting Items'!$A$5:$G$468,3,FALSE))," "))</f>
        <v xml:space="preserve"> </v>
      </c>
      <c r="G219" s="590" t="str">
        <f>IF(ISNUMBER($B219),(VLOOKUP($B219,'Signal, ITMS &amp; Lighting Items'!$A$5:$G$468,5,FALSE)),IF(ISTEXT($B219),(VLOOKUP($B219,'Signal, ITMS &amp; Lighting Items'!$A$5:$G$468,5,FALSE))," "))</f>
        <v xml:space="preserve"> </v>
      </c>
      <c r="H219" s="590" t="str">
        <f>IF(ISNUMBER($B219),(VLOOKUP($B219,'Signal, ITMS &amp; Lighting Items'!$A$5:$G$468,6,FALSE)),IF(ISTEXT($B219),(VLOOKUP($B219,'Signal, ITMS &amp; Lighting Items'!$A$5:$G$468,6,FALSE))," "))</f>
        <v xml:space="preserve"> </v>
      </c>
      <c r="I219" s="590" t="str">
        <f>IF(ISNUMBER($B219),(VLOOKUP($B219,'Signal, ITMS &amp; Lighting Items'!$A$5:$G$468,7,FALSE)),IF(ISTEXT($B219),(VLOOKUP($B219,'Signal, ITMS &amp; Lighting Items'!$A$5:$G$468,7,FALSE))," "))</f>
        <v xml:space="preserve"> </v>
      </c>
      <c r="J219" s="591" t="str">
        <f t="shared" si="18"/>
        <v/>
      </c>
      <c r="K219" s="591" t="str">
        <f t="shared" si="19"/>
        <v/>
      </c>
      <c r="L219" s="591" t="str">
        <f t="shared" si="17"/>
        <v/>
      </c>
    </row>
    <row r="220" spans="1:12" s="165" customFormat="1" ht="12.75" customHeight="1">
      <c r="A220" s="577">
        <v>20</v>
      </c>
      <c r="B220" s="572"/>
      <c r="C220" s="588" t="str">
        <f>IF(ISNUMBER($B220),(VLOOKUP($B220,'Signal, ITMS &amp; Lighting Items'!$A$5:$G$468,2,FALSE)),IF(ISTEXT($B220),(VLOOKUP($B220,'Signal, ITMS &amp; Lighting Items'!$A$5:$G$468,2,FALSE))," "))</f>
        <v xml:space="preserve"> </v>
      </c>
      <c r="D220" s="576"/>
      <c r="E220" s="589" t="str">
        <f>IF(ISNUMBER($B220),(VLOOKUP($B220,'Signal, ITMS &amp; Lighting Items'!$A$5:$G$468,4,FALSE)),IF(ISTEXT($B220),(VLOOKUP($B220,'Signal, ITMS &amp; Lighting Items'!$A$5:$G$468,4,FALSE))," "))</f>
        <v xml:space="preserve"> </v>
      </c>
      <c r="F220" s="575" t="str">
        <f>IF(ISNUMBER($B220),(VLOOKUP($B220,'Signal, ITMS &amp; Lighting Items'!$A$5:$G$468,3,FALSE)),IF(ISTEXT($B220),(VLOOKUP($B220,'Signal, ITMS &amp; Lighting Items'!$A$5:$G$468,3,FALSE))," "))</f>
        <v xml:space="preserve"> </v>
      </c>
      <c r="G220" s="590" t="str">
        <f>IF(ISNUMBER($B220),(VLOOKUP($B220,'Signal, ITMS &amp; Lighting Items'!$A$5:$G$468,5,FALSE)),IF(ISTEXT($B220),(VLOOKUP($B220,'Signal, ITMS &amp; Lighting Items'!$A$5:$G$468,5,FALSE))," "))</f>
        <v xml:space="preserve"> </v>
      </c>
      <c r="H220" s="590" t="str">
        <f>IF(ISNUMBER($B220),(VLOOKUP($B220,'Signal, ITMS &amp; Lighting Items'!$A$5:$G$468,6,FALSE)),IF(ISTEXT($B220),(VLOOKUP($B220,'Signal, ITMS &amp; Lighting Items'!$A$5:$G$468,6,FALSE))," "))</f>
        <v xml:space="preserve"> </v>
      </c>
      <c r="I220" s="590" t="str">
        <f>IF(ISNUMBER($B220),(VLOOKUP($B220,'Signal, ITMS &amp; Lighting Items'!$A$5:$G$468,7,FALSE)),IF(ISTEXT($B220),(VLOOKUP($B220,'Signal, ITMS &amp; Lighting Items'!$A$5:$G$468,7,FALSE))," "))</f>
        <v xml:space="preserve"> </v>
      </c>
      <c r="J220" s="591" t="str">
        <f t="shared" si="18"/>
        <v/>
      </c>
      <c r="K220" s="591" t="str">
        <f t="shared" si="19"/>
        <v/>
      </c>
      <c r="L220" s="591" t="str">
        <f t="shared" si="17"/>
        <v/>
      </c>
    </row>
    <row r="221" spans="1:12" s="165" customFormat="1" ht="12.75" customHeight="1">
      <c r="A221" s="577">
        <v>21</v>
      </c>
      <c r="B221" s="572"/>
      <c r="C221" s="588" t="str">
        <f>IF(ISNUMBER($B221),(VLOOKUP($B221,'Signal, ITMS &amp; Lighting Items'!$A$5:$G$468,2,FALSE)),IF(ISTEXT($B221),(VLOOKUP($B221,'Signal, ITMS &amp; Lighting Items'!$A$5:$G$468,2,FALSE))," "))</f>
        <v xml:space="preserve"> </v>
      </c>
      <c r="D221" s="576"/>
      <c r="E221" s="589" t="str">
        <f>IF(ISNUMBER($B221),(VLOOKUP($B221,'Signal, ITMS &amp; Lighting Items'!$A$5:$G$468,4,FALSE)),IF(ISTEXT($B221),(VLOOKUP($B221,'Signal, ITMS &amp; Lighting Items'!$A$5:$G$468,4,FALSE))," "))</f>
        <v xml:space="preserve"> </v>
      </c>
      <c r="F221" s="575" t="str">
        <f>IF(ISNUMBER($B221),(VLOOKUP($B221,'Signal, ITMS &amp; Lighting Items'!$A$5:$G$468,3,FALSE)),IF(ISTEXT($B221),(VLOOKUP($B221,'Signal, ITMS &amp; Lighting Items'!$A$5:$G$468,3,FALSE))," "))</f>
        <v xml:space="preserve"> </v>
      </c>
      <c r="G221" s="590" t="str">
        <f>IF(ISNUMBER($B221),(VLOOKUP($B221,'Signal, ITMS &amp; Lighting Items'!$A$5:$G$468,5,FALSE)),IF(ISTEXT($B221),(VLOOKUP($B221,'Signal, ITMS &amp; Lighting Items'!$A$5:$G$468,5,FALSE))," "))</f>
        <v xml:space="preserve"> </v>
      </c>
      <c r="H221" s="590" t="str">
        <f>IF(ISNUMBER($B221),(VLOOKUP($B221,'Signal, ITMS &amp; Lighting Items'!$A$5:$G$468,6,FALSE)),IF(ISTEXT($B221),(VLOOKUP($B221,'Signal, ITMS &amp; Lighting Items'!$A$5:$G$468,6,FALSE))," "))</f>
        <v xml:space="preserve"> </v>
      </c>
      <c r="I221" s="590" t="str">
        <f>IF(ISNUMBER($B221),(VLOOKUP($B221,'Signal, ITMS &amp; Lighting Items'!$A$5:$G$468,7,FALSE)),IF(ISTEXT($B221),(VLOOKUP($B221,'Signal, ITMS &amp; Lighting Items'!$A$5:$G$468,7,FALSE))," "))</f>
        <v xml:space="preserve"> </v>
      </c>
      <c r="J221" s="591" t="str">
        <f t="shared" si="18"/>
        <v/>
      </c>
      <c r="K221" s="591" t="str">
        <f t="shared" si="19"/>
        <v/>
      </c>
      <c r="L221" s="591" t="str">
        <f t="shared" si="17"/>
        <v/>
      </c>
    </row>
    <row r="222" spans="1:12" s="165" customFormat="1" ht="12.75" customHeight="1">
      <c r="A222" s="577">
        <v>22</v>
      </c>
      <c r="B222" s="572"/>
      <c r="C222" s="588" t="str">
        <f>IF(ISNUMBER($B222),(VLOOKUP($B222,'Signal, ITMS &amp; Lighting Items'!$A$5:$G$468,2,FALSE)),IF(ISTEXT($B222),(VLOOKUP($B222,'Signal, ITMS &amp; Lighting Items'!$A$5:$G$468,2,FALSE))," "))</f>
        <v xml:space="preserve"> </v>
      </c>
      <c r="D222" s="576"/>
      <c r="E222" s="589" t="str">
        <f>IF(ISNUMBER($B222),(VLOOKUP($B222,'Signal, ITMS &amp; Lighting Items'!$A$5:$G$468,4,FALSE)),IF(ISTEXT($B222),(VLOOKUP($B222,'Signal, ITMS &amp; Lighting Items'!$A$5:$G$468,4,FALSE))," "))</f>
        <v xml:space="preserve"> </v>
      </c>
      <c r="F222" s="575" t="str">
        <f>IF(ISNUMBER($B222),(VLOOKUP($B222,'Signal, ITMS &amp; Lighting Items'!$A$5:$G$468,3,FALSE)),IF(ISTEXT($B222),(VLOOKUP($B222,'Signal, ITMS &amp; Lighting Items'!$A$5:$G$468,3,FALSE))," "))</f>
        <v xml:space="preserve"> </v>
      </c>
      <c r="G222" s="590" t="str">
        <f>IF(ISNUMBER($B222),(VLOOKUP($B222,'Signal, ITMS &amp; Lighting Items'!$A$5:$G$468,5,FALSE)),IF(ISTEXT($B222),(VLOOKUP($B222,'Signal, ITMS &amp; Lighting Items'!$A$5:$G$468,5,FALSE))," "))</f>
        <v xml:space="preserve"> </v>
      </c>
      <c r="H222" s="590" t="str">
        <f>IF(ISNUMBER($B222),(VLOOKUP($B222,'Signal, ITMS &amp; Lighting Items'!$A$5:$G$468,6,FALSE)),IF(ISTEXT($B222),(VLOOKUP($B222,'Signal, ITMS &amp; Lighting Items'!$A$5:$G$468,6,FALSE))," "))</f>
        <v xml:space="preserve"> </v>
      </c>
      <c r="I222" s="590" t="str">
        <f>IF(ISNUMBER($B222),(VLOOKUP($B222,'Signal, ITMS &amp; Lighting Items'!$A$5:$G$468,7,FALSE)),IF(ISTEXT($B222),(VLOOKUP($B222,'Signal, ITMS &amp; Lighting Items'!$A$5:$G$468,7,FALSE))," "))</f>
        <v xml:space="preserve"> </v>
      </c>
      <c r="J222" s="591" t="str">
        <f t="shared" si="18"/>
        <v/>
      </c>
      <c r="K222" s="591" t="str">
        <f t="shared" si="19"/>
        <v/>
      </c>
      <c r="L222" s="591" t="str">
        <f t="shared" si="17"/>
        <v/>
      </c>
    </row>
    <row r="223" spans="1:12" s="165" customFormat="1" ht="12.75" customHeight="1">
      <c r="A223" s="577">
        <v>23</v>
      </c>
      <c r="B223" s="572"/>
      <c r="C223" s="588" t="str">
        <f>IF(ISNUMBER($B223),(VLOOKUP($B223,'Signal, ITMS &amp; Lighting Items'!$A$5:$G$468,2,FALSE)),IF(ISTEXT($B223),(VLOOKUP($B223,'Signal, ITMS &amp; Lighting Items'!$A$5:$G$468,2,FALSE))," "))</f>
        <v xml:space="preserve"> </v>
      </c>
      <c r="D223" s="576"/>
      <c r="E223" s="589" t="str">
        <f>IF(ISNUMBER($B223),(VLOOKUP($B223,'Signal, ITMS &amp; Lighting Items'!$A$5:$G$468,4,FALSE)),IF(ISTEXT($B223),(VLOOKUP($B223,'Signal, ITMS &amp; Lighting Items'!$A$5:$G$468,4,FALSE))," "))</f>
        <v xml:space="preserve"> </v>
      </c>
      <c r="F223" s="575" t="str">
        <f>IF(ISNUMBER($B223),(VLOOKUP($B223,'Signal, ITMS &amp; Lighting Items'!$A$5:$G$468,3,FALSE)),IF(ISTEXT($B223),(VLOOKUP($B223,'Signal, ITMS &amp; Lighting Items'!$A$5:$G$468,3,FALSE))," "))</f>
        <v xml:space="preserve"> </v>
      </c>
      <c r="G223" s="590" t="str">
        <f>IF(ISNUMBER($B223),(VLOOKUP($B223,'Signal, ITMS &amp; Lighting Items'!$A$5:$G$468,5,FALSE)),IF(ISTEXT($B223),(VLOOKUP($B223,'Signal, ITMS &amp; Lighting Items'!$A$5:$G$468,5,FALSE))," "))</f>
        <v xml:space="preserve"> </v>
      </c>
      <c r="H223" s="590" t="str">
        <f>IF(ISNUMBER($B223),(VLOOKUP($B223,'Signal, ITMS &amp; Lighting Items'!$A$5:$G$468,6,FALSE)),IF(ISTEXT($B223),(VLOOKUP($B223,'Signal, ITMS &amp; Lighting Items'!$A$5:$G$468,6,FALSE))," "))</f>
        <v xml:space="preserve"> </v>
      </c>
      <c r="I223" s="590" t="str">
        <f>IF(ISNUMBER($B223),(VLOOKUP($B223,'Signal, ITMS &amp; Lighting Items'!$A$5:$G$468,7,FALSE)),IF(ISTEXT($B223),(VLOOKUP($B223,'Signal, ITMS &amp; Lighting Items'!$A$5:$G$468,7,FALSE))," "))</f>
        <v xml:space="preserve"> </v>
      </c>
      <c r="J223" s="591" t="str">
        <f t="shared" si="18"/>
        <v/>
      </c>
      <c r="K223" s="591" t="str">
        <f t="shared" si="19"/>
        <v/>
      </c>
      <c r="L223" s="591" t="str">
        <f t="shared" si="17"/>
        <v/>
      </c>
    </row>
    <row r="224" spans="1:12" s="165" customFormat="1" ht="12.75" customHeight="1">
      <c r="A224" s="577">
        <v>24</v>
      </c>
      <c r="B224" s="572"/>
      <c r="C224" s="588" t="str">
        <f>IF(ISNUMBER($B224),(VLOOKUP($B224,'Signal, ITMS &amp; Lighting Items'!$A$5:$G$468,2,FALSE)),IF(ISTEXT($B224),(VLOOKUP($B224,'Signal, ITMS &amp; Lighting Items'!$A$5:$G$468,2,FALSE))," "))</f>
        <v xml:space="preserve"> </v>
      </c>
      <c r="D224" s="576"/>
      <c r="E224" s="589" t="str">
        <f>IF(ISNUMBER($B224),(VLOOKUP($B224,'Signal, ITMS &amp; Lighting Items'!$A$5:$G$468,4,FALSE)),IF(ISTEXT($B224),(VLOOKUP($B224,'Signal, ITMS &amp; Lighting Items'!$A$5:$G$468,4,FALSE))," "))</f>
        <v xml:space="preserve"> </v>
      </c>
      <c r="F224" s="575" t="str">
        <f>IF(ISNUMBER($B224),(VLOOKUP($B224,'Signal, ITMS &amp; Lighting Items'!$A$5:$G$468,3,FALSE)),IF(ISTEXT($B224),(VLOOKUP($B224,'Signal, ITMS &amp; Lighting Items'!$A$5:$G$468,3,FALSE))," "))</f>
        <v xml:space="preserve"> </v>
      </c>
      <c r="G224" s="590" t="str">
        <f>IF(ISNUMBER($B224),(VLOOKUP($B224,'Signal, ITMS &amp; Lighting Items'!$A$5:$G$468,5,FALSE)),IF(ISTEXT($B224),(VLOOKUP($B224,'Signal, ITMS &amp; Lighting Items'!$A$5:$G$468,5,FALSE))," "))</f>
        <v xml:space="preserve"> </v>
      </c>
      <c r="H224" s="590" t="str">
        <f>IF(ISNUMBER($B224),(VLOOKUP($B224,'Signal, ITMS &amp; Lighting Items'!$A$5:$G$468,6,FALSE)),IF(ISTEXT($B224),(VLOOKUP($B224,'Signal, ITMS &amp; Lighting Items'!$A$5:$G$468,6,FALSE))," "))</f>
        <v xml:space="preserve"> </v>
      </c>
      <c r="I224" s="590" t="str">
        <f>IF(ISNUMBER($B224),(VLOOKUP($B224,'Signal, ITMS &amp; Lighting Items'!$A$5:$G$468,7,FALSE)),IF(ISTEXT($B224),(VLOOKUP($B224,'Signal, ITMS &amp; Lighting Items'!$A$5:$G$468,7,FALSE))," "))</f>
        <v xml:space="preserve"> </v>
      </c>
      <c r="J224" s="591" t="str">
        <f t="shared" si="18"/>
        <v/>
      </c>
      <c r="K224" s="591" t="str">
        <f t="shared" si="19"/>
        <v/>
      </c>
      <c r="L224" s="591" t="str">
        <f t="shared" si="17"/>
        <v/>
      </c>
    </row>
    <row r="225" spans="1:12" s="165" customFormat="1" ht="12.75" customHeight="1">
      <c r="A225" s="577">
        <v>25</v>
      </c>
      <c r="B225" s="572"/>
      <c r="C225" s="588" t="str">
        <f>IF(ISNUMBER($B225),(VLOOKUP($B225,'Signal, ITMS &amp; Lighting Items'!$A$5:$G$468,2,FALSE)),IF(ISTEXT($B225),(VLOOKUP($B225,'Signal, ITMS &amp; Lighting Items'!$A$5:$G$468,2,FALSE))," "))</f>
        <v xml:space="preserve"> </v>
      </c>
      <c r="D225" s="576"/>
      <c r="E225" s="589" t="str">
        <f>IF(ISNUMBER($B225),(VLOOKUP($B225,'Signal, ITMS &amp; Lighting Items'!$A$5:$G$468,4,FALSE)),IF(ISTEXT($B225),(VLOOKUP($B225,'Signal, ITMS &amp; Lighting Items'!$A$5:$G$468,4,FALSE))," "))</f>
        <v xml:space="preserve"> </v>
      </c>
      <c r="F225" s="575" t="str">
        <f>IF(ISNUMBER($B225),(VLOOKUP($B225,'Signal, ITMS &amp; Lighting Items'!$A$5:$G$468,3,FALSE)),IF(ISTEXT($B225),(VLOOKUP($B225,'Signal, ITMS &amp; Lighting Items'!$A$5:$G$468,3,FALSE))," "))</f>
        <v xml:space="preserve"> </v>
      </c>
      <c r="G225" s="590" t="str">
        <f>IF(ISNUMBER($B225),(VLOOKUP($B225,'Signal, ITMS &amp; Lighting Items'!$A$5:$G$468,5,FALSE)),IF(ISTEXT($B225),(VLOOKUP($B225,'Signal, ITMS &amp; Lighting Items'!$A$5:$G$468,5,FALSE))," "))</f>
        <v xml:space="preserve"> </v>
      </c>
      <c r="H225" s="590" t="str">
        <f>IF(ISNUMBER($B225),(VLOOKUP($B225,'Signal, ITMS &amp; Lighting Items'!$A$5:$G$468,6,FALSE)),IF(ISTEXT($B225),(VLOOKUP($B225,'Signal, ITMS &amp; Lighting Items'!$A$5:$G$468,6,FALSE))," "))</f>
        <v xml:space="preserve"> </v>
      </c>
      <c r="I225" s="590" t="str">
        <f>IF(ISNUMBER($B225),(VLOOKUP($B225,'Signal, ITMS &amp; Lighting Items'!$A$5:$G$468,7,FALSE)),IF(ISTEXT($B225),(VLOOKUP($B225,'Signal, ITMS &amp; Lighting Items'!$A$5:$G$468,7,FALSE))," "))</f>
        <v xml:space="preserve"> </v>
      </c>
      <c r="J225" s="591" t="str">
        <f t="shared" si="18"/>
        <v/>
      </c>
      <c r="K225" s="591" t="str">
        <f t="shared" si="19"/>
        <v/>
      </c>
      <c r="L225" s="591" t="str">
        <f t="shared" si="17"/>
        <v/>
      </c>
    </row>
    <row r="226" spans="1:12" s="165" customFormat="1" ht="12.75" customHeight="1">
      <c r="A226" s="577">
        <v>26</v>
      </c>
      <c r="B226" s="572"/>
      <c r="C226" s="588" t="str">
        <f>IF(ISNUMBER($B226),(VLOOKUP($B226,'Signal, ITMS &amp; Lighting Items'!$A$5:$G$468,2,FALSE)),IF(ISTEXT($B226),(VLOOKUP($B226,'Signal, ITMS &amp; Lighting Items'!$A$5:$G$468,2,FALSE))," "))</f>
        <v xml:space="preserve"> </v>
      </c>
      <c r="D226" s="576"/>
      <c r="E226" s="589" t="str">
        <f>IF(ISNUMBER($B226),(VLOOKUP($B226,'Signal, ITMS &amp; Lighting Items'!$A$5:$G$468,4,FALSE)),IF(ISTEXT($B226),(VLOOKUP($B226,'Signal, ITMS &amp; Lighting Items'!$A$5:$G$468,4,FALSE))," "))</f>
        <v xml:space="preserve"> </v>
      </c>
      <c r="F226" s="575" t="str">
        <f>IF(ISNUMBER($B226),(VLOOKUP($B226,'Signal, ITMS &amp; Lighting Items'!$A$5:$G$468,3,FALSE)),IF(ISTEXT($B226),(VLOOKUP($B226,'Signal, ITMS &amp; Lighting Items'!$A$5:$G$468,3,FALSE))," "))</f>
        <v xml:space="preserve"> </v>
      </c>
      <c r="G226" s="590" t="str">
        <f>IF(ISNUMBER($B226),(VLOOKUP($B226,'Signal, ITMS &amp; Lighting Items'!$A$5:$G$468,5,FALSE)),IF(ISTEXT($B226),(VLOOKUP($B226,'Signal, ITMS &amp; Lighting Items'!$A$5:$G$468,5,FALSE))," "))</f>
        <v xml:space="preserve"> </v>
      </c>
      <c r="H226" s="590" t="str">
        <f>IF(ISNUMBER($B226),(VLOOKUP($B226,'Signal, ITMS &amp; Lighting Items'!$A$5:$G$468,6,FALSE)),IF(ISTEXT($B226),(VLOOKUP($B226,'Signal, ITMS &amp; Lighting Items'!$A$5:$G$468,6,FALSE))," "))</f>
        <v xml:space="preserve"> </v>
      </c>
      <c r="I226" s="590" t="str">
        <f>IF(ISNUMBER($B226),(VLOOKUP($B226,'Signal, ITMS &amp; Lighting Items'!$A$5:$G$468,7,FALSE)),IF(ISTEXT($B226),(VLOOKUP($B226,'Signal, ITMS &amp; Lighting Items'!$A$5:$G$468,7,FALSE))," "))</f>
        <v xml:space="preserve"> </v>
      </c>
      <c r="J226" s="591" t="str">
        <f t="shared" si="18"/>
        <v/>
      </c>
      <c r="K226" s="591" t="str">
        <f t="shared" si="19"/>
        <v/>
      </c>
      <c r="L226" s="591" t="str">
        <f t="shared" si="17"/>
        <v/>
      </c>
    </row>
    <row r="227" spans="1:12" s="165" customFormat="1" ht="12.75" customHeight="1">
      <c r="A227" s="577">
        <v>27</v>
      </c>
      <c r="B227" s="572"/>
      <c r="C227" s="588" t="str">
        <f>IF(ISNUMBER($B227),(VLOOKUP($B227,'Signal, ITMS &amp; Lighting Items'!$A$5:$G$468,2,FALSE)),IF(ISTEXT($B227),(VLOOKUP($B227,'Signal, ITMS &amp; Lighting Items'!$A$5:$G$468,2,FALSE))," "))</f>
        <v xml:space="preserve"> </v>
      </c>
      <c r="D227" s="576"/>
      <c r="E227" s="589" t="str">
        <f>IF(ISNUMBER($B227),(VLOOKUP($B227,'Signal, ITMS &amp; Lighting Items'!$A$5:$G$468,4,FALSE)),IF(ISTEXT($B227),(VLOOKUP($B227,'Signal, ITMS &amp; Lighting Items'!$A$5:$G$468,4,FALSE))," "))</f>
        <v xml:space="preserve"> </v>
      </c>
      <c r="F227" s="575" t="str">
        <f>IF(ISNUMBER($B227),(VLOOKUP($B227,'Signal, ITMS &amp; Lighting Items'!$A$5:$G$468,3,FALSE)),IF(ISTEXT($B227),(VLOOKUP($B227,'Signal, ITMS &amp; Lighting Items'!$A$5:$G$468,3,FALSE))," "))</f>
        <v xml:space="preserve"> </v>
      </c>
      <c r="G227" s="590" t="str">
        <f>IF(ISNUMBER($B227),(VLOOKUP($B227,'Signal, ITMS &amp; Lighting Items'!$A$5:$G$468,5,FALSE)),IF(ISTEXT($B227),(VLOOKUP($B227,'Signal, ITMS &amp; Lighting Items'!$A$5:$G$468,5,FALSE))," "))</f>
        <v xml:space="preserve"> </v>
      </c>
      <c r="H227" s="590" t="str">
        <f>IF(ISNUMBER($B227),(VLOOKUP($B227,'Signal, ITMS &amp; Lighting Items'!$A$5:$G$468,6,FALSE)),IF(ISTEXT($B227),(VLOOKUP($B227,'Signal, ITMS &amp; Lighting Items'!$A$5:$G$468,6,FALSE))," "))</f>
        <v xml:space="preserve"> </v>
      </c>
      <c r="I227" s="590" t="str">
        <f>IF(ISNUMBER($B227),(VLOOKUP($B227,'Signal, ITMS &amp; Lighting Items'!$A$5:$G$468,7,FALSE)),IF(ISTEXT($B227),(VLOOKUP($B227,'Signal, ITMS &amp; Lighting Items'!$A$5:$G$468,7,FALSE))," "))</f>
        <v xml:space="preserve"> </v>
      </c>
      <c r="J227" s="591" t="str">
        <f t="shared" si="18"/>
        <v/>
      </c>
      <c r="K227" s="591" t="str">
        <f t="shared" si="19"/>
        <v/>
      </c>
      <c r="L227" s="591" t="str">
        <f t="shared" si="17"/>
        <v/>
      </c>
    </row>
    <row r="228" spans="1:12" s="165" customFormat="1" ht="12.75" customHeight="1">
      <c r="A228" s="577">
        <v>28</v>
      </c>
      <c r="B228" s="572"/>
      <c r="C228" s="588" t="str">
        <f>IF(ISNUMBER($B228),(VLOOKUP($B228,'Signal, ITMS &amp; Lighting Items'!$A$5:$G$468,2,FALSE)),IF(ISTEXT($B228),(VLOOKUP($B228,'Signal, ITMS &amp; Lighting Items'!$A$5:$G$468,2,FALSE))," "))</f>
        <v xml:space="preserve"> </v>
      </c>
      <c r="D228" s="576"/>
      <c r="E228" s="589" t="str">
        <f>IF(ISNUMBER($B228),(VLOOKUP($B228,'Signal, ITMS &amp; Lighting Items'!$A$5:$G$468,4,FALSE)),IF(ISTEXT($B228),(VLOOKUP($B228,'Signal, ITMS &amp; Lighting Items'!$A$5:$G$468,4,FALSE))," "))</f>
        <v xml:space="preserve"> </v>
      </c>
      <c r="F228" s="575" t="str">
        <f>IF(ISNUMBER($B228),(VLOOKUP($B228,'Signal, ITMS &amp; Lighting Items'!$A$5:$G$468,3,FALSE)),IF(ISTEXT($B228),(VLOOKUP($B228,'Signal, ITMS &amp; Lighting Items'!$A$5:$G$468,3,FALSE))," "))</f>
        <v xml:space="preserve"> </v>
      </c>
      <c r="G228" s="590" t="str">
        <f>IF(ISNUMBER($B228),(VLOOKUP($B228,'Signal, ITMS &amp; Lighting Items'!$A$5:$G$468,5,FALSE)),IF(ISTEXT($B228),(VLOOKUP($B228,'Signal, ITMS &amp; Lighting Items'!$A$5:$G$468,5,FALSE))," "))</f>
        <v xml:space="preserve"> </v>
      </c>
      <c r="H228" s="590" t="str">
        <f>IF(ISNUMBER($B228),(VLOOKUP($B228,'Signal, ITMS &amp; Lighting Items'!$A$5:$G$468,6,FALSE)),IF(ISTEXT($B228),(VLOOKUP($B228,'Signal, ITMS &amp; Lighting Items'!$A$5:$G$468,6,FALSE))," "))</f>
        <v xml:space="preserve"> </v>
      </c>
      <c r="I228" s="590" t="str">
        <f>IF(ISNUMBER($B228),(VLOOKUP($B228,'Signal, ITMS &amp; Lighting Items'!$A$5:$G$468,7,FALSE)),IF(ISTEXT($B228),(VLOOKUP($B228,'Signal, ITMS &amp; Lighting Items'!$A$5:$G$468,7,FALSE))," "))</f>
        <v xml:space="preserve"> </v>
      </c>
      <c r="J228" s="591" t="str">
        <f t="shared" si="18"/>
        <v/>
      </c>
      <c r="K228" s="591" t="str">
        <f t="shared" si="19"/>
        <v/>
      </c>
      <c r="L228" s="591" t="str">
        <f t="shared" si="17"/>
        <v/>
      </c>
    </row>
    <row r="229" spans="1:12" s="165" customFormat="1" ht="12.75" customHeight="1">
      <c r="A229" s="577">
        <v>29</v>
      </c>
      <c r="B229" s="572"/>
      <c r="C229" s="588" t="str">
        <f>IF(ISNUMBER($B229),(VLOOKUP($B229,'Signal, ITMS &amp; Lighting Items'!$A$5:$G$468,2,FALSE)),IF(ISTEXT($B229),(VLOOKUP($B229,'Signal, ITMS &amp; Lighting Items'!$A$5:$G$468,2,FALSE))," "))</f>
        <v xml:space="preserve"> </v>
      </c>
      <c r="D229" s="576"/>
      <c r="E229" s="589" t="str">
        <f>IF(ISNUMBER($B229),(VLOOKUP($B229,'Signal, ITMS &amp; Lighting Items'!$A$5:$G$468,4,FALSE)),IF(ISTEXT($B229),(VLOOKUP($B229,'Signal, ITMS &amp; Lighting Items'!$A$5:$G$468,4,FALSE))," "))</f>
        <v xml:space="preserve"> </v>
      </c>
      <c r="F229" s="575" t="str">
        <f>IF(ISNUMBER($B229),(VLOOKUP($B229,'Signal, ITMS &amp; Lighting Items'!$A$5:$G$468,3,FALSE)),IF(ISTEXT($B229),(VLOOKUP($B229,'Signal, ITMS &amp; Lighting Items'!$A$5:$G$468,3,FALSE))," "))</f>
        <v xml:space="preserve"> </v>
      </c>
      <c r="G229" s="590" t="str">
        <f>IF(ISNUMBER($B229),(VLOOKUP($B229,'Signal, ITMS &amp; Lighting Items'!$A$5:$G$468,5,FALSE)),IF(ISTEXT($B229),(VLOOKUP($B229,'Signal, ITMS &amp; Lighting Items'!$A$5:$G$468,5,FALSE))," "))</f>
        <v xml:space="preserve"> </v>
      </c>
      <c r="H229" s="590" t="str">
        <f>IF(ISNUMBER($B229),(VLOOKUP($B229,'Signal, ITMS &amp; Lighting Items'!$A$5:$G$468,6,FALSE)),IF(ISTEXT($B229),(VLOOKUP($B229,'Signal, ITMS &amp; Lighting Items'!$A$5:$G$468,6,FALSE))," "))</f>
        <v xml:space="preserve"> </v>
      </c>
      <c r="I229" s="590" t="str">
        <f>IF(ISNUMBER($B229),(VLOOKUP($B229,'Signal, ITMS &amp; Lighting Items'!$A$5:$G$468,7,FALSE)),IF(ISTEXT($B229),(VLOOKUP($B229,'Signal, ITMS &amp; Lighting Items'!$A$5:$G$468,7,FALSE))," "))</f>
        <v xml:space="preserve"> </v>
      </c>
      <c r="J229" s="591" t="str">
        <f t="shared" si="18"/>
        <v/>
      </c>
      <c r="K229" s="591" t="str">
        <f t="shared" si="19"/>
        <v/>
      </c>
      <c r="L229" s="591" t="str">
        <f t="shared" si="17"/>
        <v/>
      </c>
    </row>
    <row r="230" spans="1:12" s="165" customFormat="1" ht="12.75" customHeight="1" thickBot="1">
      <c r="A230" s="600">
        <v>30</v>
      </c>
      <c r="B230" s="592"/>
      <c r="C230" s="593" t="str">
        <f>IF(ISNUMBER($B230),(VLOOKUP($B230,'Signal, ITMS &amp; Lighting Items'!$A$5:$G$468,2,FALSE)),IF(ISTEXT($B230),(VLOOKUP($B230,'Signal, ITMS &amp; Lighting Items'!$A$5:$G$468,2,FALSE))," "))</f>
        <v xml:space="preserve"> </v>
      </c>
      <c r="D230" s="594"/>
      <c r="E230" s="595" t="str">
        <f>IF(ISNUMBER($B230),(VLOOKUP($B230,'Signal, ITMS &amp; Lighting Items'!$A$5:$G$468,4,FALSE)),IF(ISTEXT($B230),(VLOOKUP($B230,'Signal, ITMS &amp; Lighting Items'!$A$5:$G$468,4,FALSE))," "))</f>
        <v xml:space="preserve"> </v>
      </c>
      <c r="F230" s="596" t="str">
        <f>IF(ISNUMBER($B230),(VLOOKUP($B230,'Signal, ITMS &amp; Lighting Items'!$A$5:$G$468,3,FALSE)),IF(ISTEXT($B230),(VLOOKUP($B230,'Signal, ITMS &amp; Lighting Items'!$A$5:$G$468,3,FALSE))," "))</f>
        <v xml:space="preserve"> </v>
      </c>
      <c r="G230" s="597" t="str">
        <f>IF(ISNUMBER($B230),(VLOOKUP($B230,'Signal, ITMS &amp; Lighting Items'!$A$5:$G$468,5,FALSE)),IF(ISTEXT($B230),(VLOOKUP($B230,'Signal, ITMS &amp; Lighting Items'!$A$5:$G$468,5,FALSE))," "))</f>
        <v xml:space="preserve"> </v>
      </c>
      <c r="H230" s="597" t="str">
        <f>IF(ISNUMBER($B230),(VLOOKUP($B230,'Signal, ITMS &amp; Lighting Items'!$A$5:$G$468,6,FALSE)),IF(ISTEXT($B230),(VLOOKUP($B230,'Signal, ITMS &amp; Lighting Items'!$A$5:$G$468,6,FALSE))," "))</f>
        <v xml:space="preserve"> </v>
      </c>
      <c r="I230" s="597" t="str">
        <f>IF(ISNUMBER($B230),(VLOOKUP($B230,'Signal, ITMS &amp; Lighting Items'!$A$5:$G$468,7,FALSE)),IF(ISTEXT($B230),(VLOOKUP($B230,'Signal, ITMS &amp; Lighting Items'!$A$5:$G$468,7,FALSE))," "))</f>
        <v xml:space="preserve"> </v>
      </c>
      <c r="J230" s="598" t="str">
        <f t="shared" si="18"/>
        <v/>
      </c>
      <c r="K230" s="598" t="str">
        <f t="shared" si="19"/>
        <v/>
      </c>
      <c r="L230" s="598" t="str">
        <f t="shared" si="17"/>
        <v/>
      </c>
    </row>
    <row r="231" spans="1:12" s="165" customFormat="1" ht="12.75" customHeight="1" thickTop="1">
      <c r="A231" s="631"/>
      <c r="B231" s="631"/>
      <c r="C231" s="629" t="s">
        <v>576</v>
      </c>
      <c r="D231" s="631"/>
      <c r="E231" s="643"/>
      <c r="F231" s="640" t="s">
        <v>435</v>
      </c>
      <c r="G231" s="204" t="s">
        <v>202</v>
      </c>
      <c r="H231" s="614"/>
      <c r="I231" s="204" t="s">
        <v>202</v>
      </c>
      <c r="J231" s="607">
        <f>SUM(J201:J230)</f>
        <v>0</v>
      </c>
      <c r="K231" s="607">
        <f>SUM(K201:K230)</f>
        <v>0</v>
      </c>
      <c r="L231" s="603">
        <f>SUM(L201:L230)</f>
        <v>0</v>
      </c>
    </row>
    <row r="232" spans="1:12" s="165" customFormat="1" ht="12.75" customHeight="1">
      <c r="A232" s="631"/>
      <c r="B232" s="631"/>
      <c r="C232" s="629"/>
      <c r="D232" s="631"/>
      <c r="E232" s="643"/>
      <c r="F232" s="644"/>
      <c r="G232" s="644"/>
      <c r="H232" s="644"/>
      <c r="I232" s="644"/>
      <c r="J232" s="645"/>
      <c r="K232" s="645"/>
      <c r="L232" s="645"/>
    </row>
    <row r="233" spans="1:12" s="165" customFormat="1" ht="12.75" customHeight="1">
      <c r="A233" s="631"/>
      <c r="B233" s="631"/>
      <c r="C233" s="629"/>
      <c r="D233" s="629"/>
      <c r="E233" s="630"/>
      <c r="F233" s="640" t="s">
        <v>440</v>
      </c>
      <c r="G233" s="204" t="s">
        <v>203</v>
      </c>
      <c r="H233" s="614"/>
      <c r="I233" s="204" t="s">
        <v>203</v>
      </c>
      <c r="J233" s="608">
        <f>J163</f>
        <v>0</v>
      </c>
      <c r="K233" s="608">
        <f>K163</f>
        <v>0</v>
      </c>
      <c r="L233" s="608">
        <f>L163</f>
        <v>0</v>
      </c>
    </row>
    <row r="234" spans="1:12" s="165" customFormat="1" ht="12.75" customHeight="1">
      <c r="A234" s="631"/>
      <c r="B234" s="631"/>
      <c r="C234" s="629"/>
      <c r="D234" s="629"/>
      <c r="E234" s="630"/>
      <c r="F234" s="640" t="s">
        <v>437</v>
      </c>
      <c r="G234" s="204" t="s">
        <v>203</v>
      </c>
      <c r="H234" s="614"/>
      <c r="I234" s="204" t="s">
        <v>203</v>
      </c>
      <c r="J234" s="591">
        <f>J197</f>
        <v>0</v>
      </c>
      <c r="K234" s="591">
        <f>K197</f>
        <v>0</v>
      </c>
      <c r="L234" s="591">
        <f>L197</f>
        <v>0</v>
      </c>
    </row>
    <row r="235" spans="1:12" s="165" customFormat="1" ht="12.75" customHeight="1">
      <c r="A235" s="631"/>
      <c r="B235" s="631"/>
      <c r="C235" s="629"/>
      <c r="D235" s="629"/>
      <c r="E235" s="630"/>
      <c r="F235" s="640" t="s">
        <v>435</v>
      </c>
      <c r="G235" s="204" t="s">
        <v>203</v>
      </c>
      <c r="H235" s="614"/>
      <c r="I235" s="204" t="s">
        <v>203</v>
      </c>
      <c r="J235" s="591">
        <f>J231</f>
        <v>0</v>
      </c>
      <c r="K235" s="591">
        <f>K231</f>
        <v>0</v>
      </c>
      <c r="L235" s="591">
        <f>L231</f>
        <v>0</v>
      </c>
    </row>
    <row r="236" spans="1:12" s="165" customFormat="1" ht="12.75" customHeight="1" thickBot="1">
      <c r="A236" s="631"/>
      <c r="B236" s="631"/>
      <c r="C236" s="629"/>
      <c r="D236" s="629"/>
      <c r="E236" s="630"/>
      <c r="F236" s="642" t="s">
        <v>578</v>
      </c>
      <c r="G236" s="204" t="s">
        <v>203</v>
      </c>
      <c r="H236" s="614"/>
      <c r="I236" s="204" t="s">
        <v>203</v>
      </c>
      <c r="J236" s="591">
        <f>(J233+J234+J235)*$N$2</f>
        <v>0</v>
      </c>
      <c r="K236" s="591">
        <f>(K233+K234+K235)*$N$2</f>
        <v>0</v>
      </c>
      <c r="L236" s="591">
        <f>(L233+L234+L235)*$N$2</f>
        <v>0</v>
      </c>
    </row>
    <row r="237" spans="1:12" s="165" customFormat="1" ht="12.75" customHeight="1" thickTop="1">
      <c r="A237" s="631"/>
      <c r="B237" s="631"/>
      <c r="C237" s="629"/>
      <c r="D237" s="629"/>
      <c r="E237" s="630"/>
      <c r="F237" s="637" t="s">
        <v>579</v>
      </c>
      <c r="G237" s="204" t="s">
        <v>203</v>
      </c>
      <c r="H237" s="614"/>
      <c r="I237" s="204" t="s">
        <v>203</v>
      </c>
      <c r="J237" s="609">
        <f>(J233+J234+J235+J236)</f>
        <v>0</v>
      </c>
      <c r="K237" s="609">
        <f>(K233+K234+K235+K236)</f>
        <v>0</v>
      </c>
      <c r="L237" s="609">
        <f>(L233+L234+L235+L236)</f>
        <v>0</v>
      </c>
    </row>
    <row r="238" spans="1:12" s="165" customFormat="1" ht="12.75" customHeight="1">
      <c r="E238" s="213" t="s">
        <v>231</v>
      </c>
      <c r="F238" s="67" t="s">
        <v>244</v>
      </c>
      <c r="G238" s="842" t="s">
        <v>574</v>
      </c>
      <c r="H238" s="843"/>
      <c r="I238" s="844"/>
      <c r="J238" s="845" t="s">
        <v>575</v>
      </c>
      <c r="K238" s="846"/>
      <c r="L238" s="847"/>
    </row>
    <row r="239" spans="1:12" s="165" customFormat="1" ht="12.75" customHeight="1">
      <c r="A239" s="214" t="s">
        <v>571</v>
      </c>
      <c r="B239" s="166" t="s">
        <v>10</v>
      </c>
      <c r="C239" s="214" t="s">
        <v>572</v>
      </c>
      <c r="D239" s="214" t="s">
        <v>573</v>
      </c>
      <c r="E239" s="166" t="s">
        <v>9</v>
      </c>
      <c r="F239" s="214" t="s">
        <v>439</v>
      </c>
      <c r="G239" s="193" t="s">
        <v>352</v>
      </c>
      <c r="H239" s="193" t="s">
        <v>351</v>
      </c>
      <c r="I239" s="193" t="s">
        <v>4692</v>
      </c>
      <c r="J239" s="71" t="s">
        <v>352</v>
      </c>
      <c r="K239" s="71" t="s">
        <v>351</v>
      </c>
      <c r="L239" s="71" t="s">
        <v>4692</v>
      </c>
    </row>
    <row r="240" spans="1:12" s="165" customFormat="1" ht="12.75" customHeight="1">
      <c r="A240" s="577">
        <v>1</v>
      </c>
      <c r="B240" s="572"/>
      <c r="C240" s="588" t="str">
        <f>IF(ISNUMBER($B240),(VLOOKUP($B240,'Signal, ITMS &amp; Lighting Items'!$A$5:$G$468,2,FALSE)),IF(ISTEXT($B240),(VLOOKUP($B240,'Signal, ITMS &amp; Lighting Items'!$A$5:$G$468,2,FALSE))," "))</f>
        <v xml:space="preserve"> </v>
      </c>
      <c r="D240" s="576"/>
      <c r="E240" s="589" t="str">
        <f>IF(ISNUMBER($B240),(VLOOKUP($B240,'Signal, ITMS &amp; Lighting Items'!$A$5:$G$468,4,FALSE)),IF(ISTEXT($B240),(VLOOKUP($B240,'Signal, ITMS &amp; Lighting Items'!$A$5:$G$468,4,FALSE))," "))</f>
        <v xml:space="preserve"> </v>
      </c>
      <c r="F240" s="575" t="str">
        <f>IF(ISNUMBER($B240),(VLOOKUP($B240,'Signal, ITMS &amp; Lighting Items'!$A$5:$G$468,3,FALSE)),IF(ISTEXT($B240),(VLOOKUP($B240,'Signal, ITMS &amp; Lighting Items'!$A$5:$G$468,3,FALSE))," "))</f>
        <v xml:space="preserve"> </v>
      </c>
      <c r="G240" s="590" t="str">
        <f>IF(ISNUMBER($B240),(VLOOKUP($B240,'Signal, ITMS &amp; Lighting Items'!$A$5:$G$468,5,FALSE)),IF(ISTEXT($B240),(VLOOKUP($B240,'Signal, ITMS &amp; Lighting Items'!$A$5:$G$468,5,FALSE))," "))</f>
        <v xml:space="preserve"> </v>
      </c>
      <c r="H240" s="590" t="str">
        <f>IF(ISNUMBER($B240),(VLOOKUP($B240,'Signal, ITMS &amp; Lighting Items'!$A$5:$G$468,6,FALSE)),IF(ISTEXT($B240),(VLOOKUP($B240,'Signal, ITMS &amp; Lighting Items'!$A$5:$G$468,6,FALSE))," "))</f>
        <v xml:space="preserve"> </v>
      </c>
      <c r="I240" s="590" t="str">
        <f>IF(ISNUMBER($B240),(VLOOKUP($B240,'Signal, ITMS &amp; Lighting Items'!$A$5:$G$468,7,FALSE)),IF(ISTEXT($B240),(VLOOKUP($B240,'Signal, ITMS &amp; Lighting Items'!$A$5:$G$468,7,FALSE))," "))</f>
        <v xml:space="preserve"> </v>
      </c>
      <c r="J240" s="591" t="str">
        <f>IF(ISNUMBER($D240),($D240*$G240),"")</f>
        <v/>
      </c>
      <c r="K240" s="591" t="str">
        <f>IF(ISNUMBER($D240),($D240*$H240),"")</f>
        <v/>
      </c>
      <c r="L240" s="591" t="str">
        <f t="shared" ref="L240:L269" si="20">IF(ISNUMBER($D240),($D240*$I240),"")</f>
        <v/>
      </c>
    </row>
    <row r="241" spans="1:12" s="165" customFormat="1" ht="12.75" customHeight="1">
      <c r="A241" s="577">
        <v>2</v>
      </c>
      <c r="B241" s="572"/>
      <c r="C241" s="588" t="str">
        <f>IF(ISNUMBER($B241),(VLOOKUP($B241,'Signal, ITMS &amp; Lighting Items'!$A$5:$G$468,2,FALSE)),IF(ISTEXT($B241),(VLOOKUP($B241,'Signal, ITMS &amp; Lighting Items'!$A$5:$G$468,2,FALSE))," "))</f>
        <v xml:space="preserve"> </v>
      </c>
      <c r="D241" s="576"/>
      <c r="E241" s="589" t="str">
        <f>IF(ISNUMBER($B241),(VLOOKUP($B241,'Signal, ITMS &amp; Lighting Items'!$A$5:$G$468,4,FALSE)),IF(ISTEXT($B241),(VLOOKUP($B241,'Signal, ITMS &amp; Lighting Items'!$A$5:$G$468,4,FALSE))," "))</f>
        <v xml:space="preserve"> </v>
      </c>
      <c r="F241" s="575" t="str">
        <f>IF(ISNUMBER($B241),(VLOOKUP($B241,'Signal, ITMS &amp; Lighting Items'!$A$5:$G$468,3,FALSE)),IF(ISTEXT($B241),(VLOOKUP($B241,'Signal, ITMS &amp; Lighting Items'!$A$5:$G$468,3,FALSE))," "))</f>
        <v xml:space="preserve"> </v>
      </c>
      <c r="G241" s="590" t="str">
        <f>IF(ISNUMBER($B241),(VLOOKUP($B241,'Signal, ITMS &amp; Lighting Items'!$A$5:$G$468,5,FALSE)),IF(ISTEXT($B241),(VLOOKUP($B241,'Signal, ITMS &amp; Lighting Items'!$A$5:$G$468,5,FALSE))," "))</f>
        <v xml:space="preserve"> </v>
      </c>
      <c r="H241" s="590" t="str">
        <f>IF(ISNUMBER($B241),(VLOOKUP($B241,'Signal, ITMS &amp; Lighting Items'!$A$5:$G$468,6,FALSE)),IF(ISTEXT($B241),(VLOOKUP($B241,'Signal, ITMS &amp; Lighting Items'!$A$5:$G$468,6,FALSE))," "))</f>
        <v xml:space="preserve"> </v>
      </c>
      <c r="I241" s="590" t="str">
        <f>IF(ISNUMBER($B241),(VLOOKUP($B241,'Signal, ITMS &amp; Lighting Items'!$A$5:$G$468,7,FALSE)),IF(ISTEXT($B241),(VLOOKUP($B241,'Signal, ITMS &amp; Lighting Items'!$A$5:$G$468,7,FALSE))," "))</f>
        <v xml:space="preserve"> </v>
      </c>
      <c r="J241" s="591" t="str">
        <f t="shared" ref="J241:J269" si="21">IF(ISNUMBER($D241),($D241*$G241),"")</f>
        <v/>
      </c>
      <c r="K241" s="591" t="str">
        <f t="shared" ref="K241:K269" si="22">IF(ISNUMBER($D241),($D241*$H241),"")</f>
        <v/>
      </c>
      <c r="L241" s="591" t="str">
        <f t="shared" si="20"/>
        <v/>
      </c>
    </row>
    <row r="242" spans="1:12" s="165" customFormat="1" ht="12.75" customHeight="1">
      <c r="A242" s="577">
        <v>3</v>
      </c>
      <c r="B242" s="572"/>
      <c r="C242" s="588" t="str">
        <f>IF(ISNUMBER($B242),(VLOOKUP($B242,'Signal, ITMS &amp; Lighting Items'!$A$5:$G$468,2,FALSE)),IF(ISTEXT($B242),(VLOOKUP($B242,'Signal, ITMS &amp; Lighting Items'!$A$5:$G$468,2,FALSE))," "))</f>
        <v xml:space="preserve"> </v>
      </c>
      <c r="D242" s="576"/>
      <c r="E242" s="589" t="str">
        <f>IF(ISNUMBER($B242),(VLOOKUP($B242,'Signal, ITMS &amp; Lighting Items'!$A$5:$G$468,4,FALSE)),IF(ISTEXT($B242),(VLOOKUP($B242,'Signal, ITMS &amp; Lighting Items'!$A$5:$G$468,4,FALSE))," "))</f>
        <v xml:space="preserve"> </v>
      </c>
      <c r="F242" s="575" t="str">
        <f>IF(ISNUMBER($B242),(VLOOKUP($B242,'Signal, ITMS &amp; Lighting Items'!$A$5:$G$468,3,FALSE)),IF(ISTEXT($B242),(VLOOKUP($B242,'Signal, ITMS &amp; Lighting Items'!$A$5:$G$468,3,FALSE))," "))</f>
        <v xml:space="preserve"> </v>
      </c>
      <c r="G242" s="590" t="str">
        <f>IF(ISNUMBER($B242),(VLOOKUP($B242,'Signal, ITMS &amp; Lighting Items'!$A$5:$G$468,5,FALSE)),IF(ISTEXT($B242),(VLOOKUP($B242,'Signal, ITMS &amp; Lighting Items'!$A$5:$G$468,5,FALSE))," "))</f>
        <v xml:space="preserve"> </v>
      </c>
      <c r="H242" s="590" t="str">
        <f>IF(ISNUMBER($B242),(VLOOKUP($B242,'Signal, ITMS &amp; Lighting Items'!$A$5:$G$468,6,FALSE)),IF(ISTEXT($B242),(VLOOKUP($B242,'Signal, ITMS &amp; Lighting Items'!$A$5:$G$468,6,FALSE))," "))</f>
        <v xml:space="preserve"> </v>
      </c>
      <c r="I242" s="590" t="str">
        <f>IF(ISNUMBER($B242),(VLOOKUP($B242,'Signal, ITMS &amp; Lighting Items'!$A$5:$G$468,7,FALSE)),IF(ISTEXT($B242),(VLOOKUP($B242,'Signal, ITMS &amp; Lighting Items'!$A$5:$G$468,7,FALSE))," "))</f>
        <v xml:space="preserve"> </v>
      </c>
      <c r="J242" s="591" t="str">
        <f t="shared" si="21"/>
        <v/>
      </c>
      <c r="K242" s="591" t="str">
        <f t="shared" si="22"/>
        <v/>
      </c>
      <c r="L242" s="591" t="str">
        <f t="shared" si="20"/>
        <v/>
      </c>
    </row>
    <row r="243" spans="1:12" s="165" customFormat="1" ht="12.75" customHeight="1">
      <c r="A243" s="577">
        <v>4</v>
      </c>
      <c r="B243" s="572"/>
      <c r="C243" s="588" t="str">
        <f>IF(ISNUMBER($B243),(VLOOKUP($B243,'Signal, ITMS &amp; Lighting Items'!$A$5:$G$468,2,FALSE)),IF(ISTEXT($B243),(VLOOKUP($B243,'Signal, ITMS &amp; Lighting Items'!$A$5:$G$468,2,FALSE))," "))</f>
        <v xml:space="preserve"> </v>
      </c>
      <c r="D243" s="576"/>
      <c r="E243" s="589" t="str">
        <f>IF(ISNUMBER($B243),(VLOOKUP($B243,'Signal, ITMS &amp; Lighting Items'!$A$5:$G$468,4,FALSE)),IF(ISTEXT($B243),(VLOOKUP($B243,'Signal, ITMS &amp; Lighting Items'!$A$5:$G$468,4,FALSE))," "))</f>
        <v xml:space="preserve"> </v>
      </c>
      <c r="F243" s="575" t="str">
        <f>IF(ISNUMBER($B243),(VLOOKUP($B243,'Signal, ITMS &amp; Lighting Items'!$A$5:$G$468,3,FALSE)),IF(ISTEXT($B243),(VLOOKUP($B243,'Signal, ITMS &amp; Lighting Items'!$A$5:$G$468,3,FALSE))," "))</f>
        <v xml:space="preserve"> </v>
      </c>
      <c r="G243" s="590" t="str">
        <f>IF(ISNUMBER($B243),(VLOOKUP($B243,'Signal, ITMS &amp; Lighting Items'!$A$5:$G$468,5,FALSE)),IF(ISTEXT($B243),(VLOOKUP($B243,'Signal, ITMS &amp; Lighting Items'!$A$5:$G$468,5,FALSE))," "))</f>
        <v xml:space="preserve"> </v>
      </c>
      <c r="H243" s="590" t="str">
        <f>IF(ISNUMBER($B243),(VLOOKUP($B243,'Signal, ITMS &amp; Lighting Items'!$A$5:$G$468,6,FALSE)),IF(ISTEXT($B243),(VLOOKUP($B243,'Signal, ITMS &amp; Lighting Items'!$A$5:$G$468,6,FALSE))," "))</f>
        <v xml:space="preserve"> </v>
      </c>
      <c r="I243" s="590" t="str">
        <f>IF(ISNUMBER($B243),(VLOOKUP($B243,'Signal, ITMS &amp; Lighting Items'!$A$5:$G$468,7,FALSE)),IF(ISTEXT($B243),(VLOOKUP($B243,'Signal, ITMS &amp; Lighting Items'!$A$5:$G$468,7,FALSE))," "))</f>
        <v xml:space="preserve"> </v>
      </c>
      <c r="J243" s="591" t="str">
        <f t="shared" si="21"/>
        <v/>
      </c>
      <c r="K243" s="591" t="str">
        <f t="shared" si="22"/>
        <v/>
      </c>
      <c r="L243" s="591" t="str">
        <f t="shared" si="20"/>
        <v/>
      </c>
    </row>
    <row r="244" spans="1:12" s="165" customFormat="1" ht="12.75" customHeight="1">
      <c r="A244" s="577">
        <v>5</v>
      </c>
      <c r="B244" s="572"/>
      <c r="C244" s="588" t="str">
        <f>IF(ISNUMBER($B244),(VLOOKUP($B244,'Signal, ITMS &amp; Lighting Items'!$A$5:$G$468,2,FALSE)),IF(ISTEXT($B244),(VLOOKUP($B244,'Signal, ITMS &amp; Lighting Items'!$A$5:$G$468,2,FALSE))," "))</f>
        <v xml:space="preserve"> </v>
      </c>
      <c r="D244" s="576"/>
      <c r="E244" s="589" t="str">
        <f>IF(ISNUMBER($B244),(VLOOKUP($B244,'Signal, ITMS &amp; Lighting Items'!$A$5:$G$468,4,FALSE)),IF(ISTEXT($B244),(VLOOKUP($B244,'Signal, ITMS &amp; Lighting Items'!$A$5:$G$468,4,FALSE))," "))</f>
        <v xml:space="preserve"> </v>
      </c>
      <c r="F244" s="575" t="str">
        <f>IF(ISNUMBER($B244),(VLOOKUP($B244,'Signal, ITMS &amp; Lighting Items'!$A$5:$G$468,3,FALSE)),IF(ISTEXT($B244),(VLOOKUP($B244,'Signal, ITMS &amp; Lighting Items'!$A$5:$G$468,3,FALSE))," "))</f>
        <v xml:space="preserve"> </v>
      </c>
      <c r="G244" s="590" t="str">
        <f>IF(ISNUMBER($B244),(VLOOKUP($B244,'Signal, ITMS &amp; Lighting Items'!$A$5:$G$468,5,FALSE)),IF(ISTEXT($B244),(VLOOKUP($B244,'Signal, ITMS &amp; Lighting Items'!$A$5:$G$468,5,FALSE))," "))</f>
        <v xml:space="preserve"> </v>
      </c>
      <c r="H244" s="590" t="str">
        <f>IF(ISNUMBER($B244),(VLOOKUP($B244,'Signal, ITMS &amp; Lighting Items'!$A$5:$G$468,6,FALSE)),IF(ISTEXT($B244),(VLOOKUP($B244,'Signal, ITMS &amp; Lighting Items'!$A$5:$G$468,6,FALSE))," "))</f>
        <v xml:space="preserve"> </v>
      </c>
      <c r="I244" s="590" t="str">
        <f>IF(ISNUMBER($B244),(VLOOKUP($B244,'Signal, ITMS &amp; Lighting Items'!$A$5:$G$468,7,FALSE)),IF(ISTEXT($B244),(VLOOKUP($B244,'Signal, ITMS &amp; Lighting Items'!$A$5:$G$468,7,FALSE))," "))</f>
        <v xml:space="preserve"> </v>
      </c>
      <c r="J244" s="591" t="str">
        <f t="shared" si="21"/>
        <v/>
      </c>
      <c r="K244" s="591" t="str">
        <f t="shared" si="22"/>
        <v/>
      </c>
      <c r="L244" s="591" t="str">
        <f t="shared" si="20"/>
        <v/>
      </c>
    </row>
    <row r="245" spans="1:12" s="165" customFormat="1" ht="12.75" customHeight="1">
      <c r="A245" s="577">
        <v>6</v>
      </c>
      <c r="B245" s="572"/>
      <c r="C245" s="588" t="str">
        <f>IF(ISNUMBER($B245),(VLOOKUP($B245,'Signal, ITMS &amp; Lighting Items'!$A$5:$G$468,2,FALSE)),IF(ISTEXT($B245),(VLOOKUP($B245,'Signal, ITMS &amp; Lighting Items'!$A$5:$G$468,2,FALSE))," "))</f>
        <v xml:space="preserve"> </v>
      </c>
      <c r="D245" s="576"/>
      <c r="E245" s="589" t="str">
        <f>IF(ISNUMBER($B245),(VLOOKUP($B245,'Signal, ITMS &amp; Lighting Items'!$A$5:$G$468,4,FALSE)),IF(ISTEXT($B245),(VLOOKUP($B245,'Signal, ITMS &amp; Lighting Items'!$A$5:$G$468,4,FALSE))," "))</f>
        <v xml:space="preserve"> </v>
      </c>
      <c r="F245" s="575" t="str">
        <f>IF(ISNUMBER($B245),(VLOOKUP($B245,'Signal, ITMS &amp; Lighting Items'!$A$5:$G$468,3,FALSE)),IF(ISTEXT($B245),(VLOOKUP($B245,'Signal, ITMS &amp; Lighting Items'!$A$5:$G$468,3,FALSE))," "))</f>
        <v xml:space="preserve"> </v>
      </c>
      <c r="G245" s="590" t="str">
        <f>IF(ISNUMBER($B245),(VLOOKUP($B245,'Signal, ITMS &amp; Lighting Items'!$A$5:$G$468,5,FALSE)),IF(ISTEXT($B245),(VLOOKUP($B245,'Signal, ITMS &amp; Lighting Items'!$A$5:$G$468,5,FALSE))," "))</f>
        <v xml:space="preserve"> </v>
      </c>
      <c r="H245" s="590" t="str">
        <f>IF(ISNUMBER($B245),(VLOOKUP($B245,'Signal, ITMS &amp; Lighting Items'!$A$5:$G$468,6,FALSE)),IF(ISTEXT($B245),(VLOOKUP($B245,'Signal, ITMS &amp; Lighting Items'!$A$5:$G$468,6,FALSE))," "))</f>
        <v xml:space="preserve"> </v>
      </c>
      <c r="I245" s="590" t="str">
        <f>IF(ISNUMBER($B245),(VLOOKUP($B245,'Signal, ITMS &amp; Lighting Items'!$A$5:$G$468,7,FALSE)),IF(ISTEXT($B245),(VLOOKUP($B245,'Signal, ITMS &amp; Lighting Items'!$A$5:$G$468,7,FALSE))," "))</f>
        <v xml:space="preserve"> </v>
      </c>
      <c r="J245" s="591" t="str">
        <f t="shared" si="21"/>
        <v/>
      </c>
      <c r="K245" s="591" t="str">
        <f t="shared" si="22"/>
        <v/>
      </c>
      <c r="L245" s="591" t="str">
        <f t="shared" si="20"/>
        <v/>
      </c>
    </row>
    <row r="246" spans="1:12" s="165" customFormat="1" ht="12.75" customHeight="1">
      <c r="A246" s="577">
        <v>7</v>
      </c>
      <c r="B246" s="572"/>
      <c r="C246" s="588" t="str">
        <f>IF(ISNUMBER($B246),(VLOOKUP($B246,'Signal, ITMS &amp; Lighting Items'!$A$5:$G$468,2,FALSE)),IF(ISTEXT($B246),(VLOOKUP($B246,'Signal, ITMS &amp; Lighting Items'!$A$5:$G$468,2,FALSE))," "))</f>
        <v xml:space="preserve"> </v>
      </c>
      <c r="D246" s="576"/>
      <c r="E246" s="589" t="str">
        <f>IF(ISNUMBER($B246),(VLOOKUP($B246,'Signal, ITMS &amp; Lighting Items'!$A$5:$G$468,4,FALSE)),IF(ISTEXT($B246),(VLOOKUP($B246,'Signal, ITMS &amp; Lighting Items'!$A$5:$G$468,4,FALSE))," "))</f>
        <v xml:space="preserve"> </v>
      </c>
      <c r="F246" s="575" t="str">
        <f>IF(ISNUMBER($B246),(VLOOKUP($B246,'Signal, ITMS &amp; Lighting Items'!$A$5:$G$468,3,FALSE)),IF(ISTEXT($B246),(VLOOKUP($B246,'Signal, ITMS &amp; Lighting Items'!$A$5:$G$468,3,FALSE))," "))</f>
        <v xml:space="preserve"> </v>
      </c>
      <c r="G246" s="590" t="str">
        <f>IF(ISNUMBER($B246),(VLOOKUP($B246,'Signal, ITMS &amp; Lighting Items'!$A$5:$G$468,5,FALSE)),IF(ISTEXT($B246),(VLOOKUP($B246,'Signal, ITMS &amp; Lighting Items'!$A$5:$G$468,5,FALSE))," "))</f>
        <v xml:space="preserve"> </v>
      </c>
      <c r="H246" s="590" t="str">
        <f>IF(ISNUMBER($B246),(VLOOKUP($B246,'Signal, ITMS &amp; Lighting Items'!$A$5:$G$468,6,FALSE)),IF(ISTEXT($B246),(VLOOKUP($B246,'Signal, ITMS &amp; Lighting Items'!$A$5:$G$468,6,FALSE))," "))</f>
        <v xml:space="preserve"> </v>
      </c>
      <c r="I246" s="590" t="str">
        <f>IF(ISNUMBER($B246),(VLOOKUP($B246,'Signal, ITMS &amp; Lighting Items'!$A$5:$G$468,7,FALSE)),IF(ISTEXT($B246),(VLOOKUP($B246,'Signal, ITMS &amp; Lighting Items'!$A$5:$G$468,7,FALSE))," "))</f>
        <v xml:space="preserve"> </v>
      </c>
      <c r="J246" s="591" t="str">
        <f t="shared" si="21"/>
        <v/>
      </c>
      <c r="K246" s="591" t="str">
        <f t="shared" si="22"/>
        <v/>
      </c>
      <c r="L246" s="591" t="str">
        <f t="shared" si="20"/>
        <v/>
      </c>
    </row>
    <row r="247" spans="1:12" s="165" customFormat="1" ht="12.75" customHeight="1">
      <c r="A247" s="577">
        <v>8</v>
      </c>
      <c r="B247" s="572"/>
      <c r="C247" s="588" t="str">
        <f>IF(ISNUMBER($B247),(VLOOKUP($B247,'Signal, ITMS &amp; Lighting Items'!$A$5:$G$468,2,FALSE)),IF(ISTEXT($B247),(VLOOKUP($B247,'Signal, ITMS &amp; Lighting Items'!$A$5:$G$468,2,FALSE))," "))</f>
        <v xml:space="preserve"> </v>
      </c>
      <c r="D247" s="576"/>
      <c r="E247" s="589" t="str">
        <f>IF(ISNUMBER($B247),(VLOOKUP($B247,'Signal, ITMS &amp; Lighting Items'!$A$5:$G$468,4,FALSE)),IF(ISTEXT($B247),(VLOOKUP($B247,'Signal, ITMS &amp; Lighting Items'!$A$5:$G$468,4,FALSE))," "))</f>
        <v xml:space="preserve"> </v>
      </c>
      <c r="F247" s="575" t="str">
        <f>IF(ISNUMBER($B247),(VLOOKUP($B247,'Signal, ITMS &amp; Lighting Items'!$A$5:$G$468,3,FALSE)),IF(ISTEXT($B247),(VLOOKUP($B247,'Signal, ITMS &amp; Lighting Items'!$A$5:$G$468,3,FALSE))," "))</f>
        <v xml:space="preserve"> </v>
      </c>
      <c r="G247" s="590" t="str">
        <f>IF(ISNUMBER($B247),(VLOOKUP($B247,'Signal, ITMS &amp; Lighting Items'!$A$5:$G$468,5,FALSE)),IF(ISTEXT($B247),(VLOOKUP($B247,'Signal, ITMS &amp; Lighting Items'!$A$5:$G$468,5,FALSE))," "))</f>
        <v xml:space="preserve"> </v>
      </c>
      <c r="H247" s="590" t="str">
        <f>IF(ISNUMBER($B247),(VLOOKUP($B247,'Signal, ITMS &amp; Lighting Items'!$A$5:$G$468,6,FALSE)),IF(ISTEXT($B247),(VLOOKUP($B247,'Signal, ITMS &amp; Lighting Items'!$A$5:$G$468,6,FALSE))," "))</f>
        <v xml:space="preserve"> </v>
      </c>
      <c r="I247" s="590" t="str">
        <f>IF(ISNUMBER($B247),(VLOOKUP($B247,'Signal, ITMS &amp; Lighting Items'!$A$5:$G$468,7,FALSE)),IF(ISTEXT($B247),(VLOOKUP($B247,'Signal, ITMS &amp; Lighting Items'!$A$5:$G$468,7,FALSE))," "))</f>
        <v xml:space="preserve"> </v>
      </c>
      <c r="J247" s="591" t="str">
        <f t="shared" si="21"/>
        <v/>
      </c>
      <c r="K247" s="591" t="str">
        <f t="shared" si="22"/>
        <v/>
      </c>
      <c r="L247" s="591" t="str">
        <f t="shared" si="20"/>
        <v/>
      </c>
    </row>
    <row r="248" spans="1:12" s="165" customFormat="1" ht="12.75" customHeight="1">
      <c r="A248" s="577">
        <v>9</v>
      </c>
      <c r="B248" s="572"/>
      <c r="C248" s="588" t="str">
        <f>IF(ISNUMBER($B248),(VLOOKUP($B248,'Signal, ITMS &amp; Lighting Items'!$A$5:$G$468,2,FALSE)),IF(ISTEXT($B248),(VLOOKUP($B248,'Signal, ITMS &amp; Lighting Items'!$A$5:$G$468,2,FALSE))," "))</f>
        <v xml:space="preserve"> </v>
      </c>
      <c r="D248" s="576"/>
      <c r="E248" s="589" t="str">
        <f>IF(ISNUMBER($B248),(VLOOKUP($B248,'Signal, ITMS &amp; Lighting Items'!$A$5:$G$468,4,FALSE)),IF(ISTEXT($B248),(VLOOKUP($B248,'Signal, ITMS &amp; Lighting Items'!$A$5:$G$468,4,FALSE))," "))</f>
        <v xml:space="preserve"> </v>
      </c>
      <c r="F248" s="575" t="str">
        <f>IF(ISNUMBER($B248),(VLOOKUP($B248,'Signal, ITMS &amp; Lighting Items'!$A$5:$G$468,3,FALSE)),IF(ISTEXT($B248),(VLOOKUP($B248,'Signal, ITMS &amp; Lighting Items'!$A$5:$G$468,3,FALSE))," "))</f>
        <v xml:space="preserve"> </v>
      </c>
      <c r="G248" s="590" t="str">
        <f>IF(ISNUMBER($B248),(VLOOKUP($B248,'Signal, ITMS &amp; Lighting Items'!$A$5:$G$468,5,FALSE)),IF(ISTEXT($B248),(VLOOKUP($B248,'Signal, ITMS &amp; Lighting Items'!$A$5:$G$468,5,FALSE))," "))</f>
        <v xml:space="preserve"> </v>
      </c>
      <c r="H248" s="590" t="str">
        <f>IF(ISNUMBER($B248),(VLOOKUP($B248,'Signal, ITMS &amp; Lighting Items'!$A$5:$G$468,6,FALSE)),IF(ISTEXT($B248),(VLOOKUP($B248,'Signal, ITMS &amp; Lighting Items'!$A$5:$G$468,6,FALSE))," "))</f>
        <v xml:space="preserve"> </v>
      </c>
      <c r="I248" s="590" t="str">
        <f>IF(ISNUMBER($B248),(VLOOKUP($B248,'Signal, ITMS &amp; Lighting Items'!$A$5:$G$468,7,FALSE)),IF(ISTEXT($B248),(VLOOKUP($B248,'Signal, ITMS &amp; Lighting Items'!$A$5:$G$468,7,FALSE))," "))</f>
        <v xml:space="preserve"> </v>
      </c>
      <c r="J248" s="591" t="str">
        <f t="shared" si="21"/>
        <v/>
      </c>
      <c r="K248" s="591" t="str">
        <f t="shared" si="22"/>
        <v/>
      </c>
      <c r="L248" s="591" t="str">
        <f t="shared" si="20"/>
        <v/>
      </c>
    </row>
    <row r="249" spans="1:12" s="165" customFormat="1" ht="12.75" customHeight="1">
      <c r="A249" s="577">
        <v>10</v>
      </c>
      <c r="B249" s="572"/>
      <c r="C249" s="588" t="str">
        <f>IF(ISNUMBER($B249),(VLOOKUP($B249,'Signal, ITMS &amp; Lighting Items'!$A$5:$G$468,2,FALSE)),IF(ISTEXT($B249),(VLOOKUP($B249,'Signal, ITMS &amp; Lighting Items'!$A$5:$G$468,2,FALSE))," "))</f>
        <v xml:space="preserve"> </v>
      </c>
      <c r="D249" s="576"/>
      <c r="E249" s="589" t="str">
        <f>IF(ISNUMBER($B249),(VLOOKUP($B249,'Signal, ITMS &amp; Lighting Items'!$A$5:$G$468,4,FALSE)),IF(ISTEXT($B249),(VLOOKUP($B249,'Signal, ITMS &amp; Lighting Items'!$A$5:$G$468,4,FALSE))," "))</f>
        <v xml:space="preserve"> </v>
      </c>
      <c r="F249" s="575" t="str">
        <f>IF(ISNUMBER($B249),(VLOOKUP($B249,'Signal, ITMS &amp; Lighting Items'!$A$5:$G$468,3,FALSE)),IF(ISTEXT($B249),(VLOOKUP($B249,'Signal, ITMS &amp; Lighting Items'!$A$5:$G$468,3,FALSE))," "))</f>
        <v xml:space="preserve"> </v>
      </c>
      <c r="G249" s="590" t="str">
        <f>IF(ISNUMBER($B249),(VLOOKUP($B249,'Signal, ITMS &amp; Lighting Items'!$A$5:$G$468,5,FALSE)),IF(ISTEXT($B249),(VLOOKUP($B249,'Signal, ITMS &amp; Lighting Items'!$A$5:$G$468,5,FALSE))," "))</f>
        <v xml:space="preserve"> </v>
      </c>
      <c r="H249" s="590" t="str">
        <f>IF(ISNUMBER($B249),(VLOOKUP($B249,'Signal, ITMS &amp; Lighting Items'!$A$5:$G$468,6,FALSE)),IF(ISTEXT($B249),(VLOOKUP($B249,'Signal, ITMS &amp; Lighting Items'!$A$5:$G$468,6,FALSE))," "))</f>
        <v xml:space="preserve"> </v>
      </c>
      <c r="I249" s="590" t="str">
        <f>IF(ISNUMBER($B249),(VLOOKUP($B249,'Signal, ITMS &amp; Lighting Items'!$A$5:$G$468,7,FALSE)),IF(ISTEXT($B249),(VLOOKUP($B249,'Signal, ITMS &amp; Lighting Items'!$A$5:$G$468,7,FALSE))," "))</f>
        <v xml:space="preserve"> </v>
      </c>
      <c r="J249" s="591" t="str">
        <f t="shared" si="21"/>
        <v/>
      </c>
      <c r="K249" s="591" t="str">
        <f t="shared" si="22"/>
        <v/>
      </c>
      <c r="L249" s="591" t="str">
        <f t="shared" si="20"/>
        <v/>
      </c>
    </row>
    <row r="250" spans="1:12" s="165" customFormat="1" ht="12.75" customHeight="1">
      <c r="A250" s="577">
        <v>11</v>
      </c>
      <c r="B250" s="572"/>
      <c r="C250" s="588" t="str">
        <f>IF(ISNUMBER($B250),(VLOOKUP($B250,'Signal, ITMS &amp; Lighting Items'!$A$5:$G$468,2,FALSE)),IF(ISTEXT($B250),(VLOOKUP($B250,'Signal, ITMS &amp; Lighting Items'!$A$5:$G$468,2,FALSE))," "))</f>
        <v xml:space="preserve"> </v>
      </c>
      <c r="D250" s="576"/>
      <c r="E250" s="589" t="str">
        <f>IF(ISNUMBER($B250),(VLOOKUP($B250,'Signal, ITMS &amp; Lighting Items'!$A$5:$G$468,4,FALSE)),IF(ISTEXT($B250),(VLOOKUP($B250,'Signal, ITMS &amp; Lighting Items'!$A$5:$G$468,4,FALSE))," "))</f>
        <v xml:space="preserve"> </v>
      </c>
      <c r="F250" s="575" t="str">
        <f>IF(ISNUMBER($B250),(VLOOKUP($B250,'Signal, ITMS &amp; Lighting Items'!$A$5:$G$468,3,FALSE)),IF(ISTEXT($B250),(VLOOKUP($B250,'Signal, ITMS &amp; Lighting Items'!$A$5:$G$468,3,FALSE))," "))</f>
        <v xml:space="preserve"> </v>
      </c>
      <c r="G250" s="590" t="str">
        <f>IF(ISNUMBER($B250),(VLOOKUP($B250,'Signal, ITMS &amp; Lighting Items'!$A$5:$G$468,5,FALSE)),IF(ISTEXT($B250),(VLOOKUP($B250,'Signal, ITMS &amp; Lighting Items'!$A$5:$G$468,5,FALSE))," "))</f>
        <v xml:space="preserve"> </v>
      </c>
      <c r="H250" s="590" t="str">
        <f>IF(ISNUMBER($B250),(VLOOKUP($B250,'Signal, ITMS &amp; Lighting Items'!$A$5:$G$468,6,FALSE)),IF(ISTEXT($B250),(VLOOKUP($B250,'Signal, ITMS &amp; Lighting Items'!$A$5:$G$468,6,FALSE))," "))</f>
        <v xml:space="preserve"> </v>
      </c>
      <c r="I250" s="590" t="str">
        <f>IF(ISNUMBER($B250),(VLOOKUP($B250,'Signal, ITMS &amp; Lighting Items'!$A$5:$G$468,7,FALSE)),IF(ISTEXT($B250),(VLOOKUP($B250,'Signal, ITMS &amp; Lighting Items'!$A$5:$G$468,7,FALSE))," "))</f>
        <v xml:space="preserve"> </v>
      </c>
      <c r="J250" s="591" t="str">
        <f t="shared" si="21"/>
        <v/>
      </c>
      <c r="K250" s="591" t="str">
        <f t="shared" si="22"/>
        <v/>
      </c>
      <c r="L250" s="591" t="str">
        <f t="shared" si="20"/>
        <v/>
      </c>
    </row>
    <row r="251" spans="1:12" s="165" customFormat="1" ht="12.75" customHeight="1">
      <c r="A251" s="577">
        <v>12</v>
      </c>
      <c r="B251" s="572"/>
      <c r="C251" s="588" t="str">
        <f>IF(ISNUMBER($B251),(VLOOKUP($B251,'Signal, ITMS &amp; Lighting Items'!$A$5:$G$468,2,FALSE)),IF(ISTEXT($B251),(VLOOKUP($B251,'Signal, ITMS &amp; Lighting Items'!$A$5:$G$468,2,FALSE))," "))</f>
        <v xml:space="preserve"> </v>
      </c>
      <c r="D251" s="576"/>
      <c r="E251" s="589" t="str">
        <f>IF(ISNUMBER($B251),(VLOOKUP($B251,'Signal, ITMS &amp; Lighting Items'!$A$5:$G$468,4,FALSE)),IF(ISTEXT($B251),(VLOOKUP($B251,'Signal, ITMS &amp; Lighting Items'!$A$5:$G$468,4,FALSE))," "))</f>
        <v xml:space="preserve"> </v>
      </c>
      <c r="F251" s="575" t="str">
        <f>IF(ISNUMBER($B251),(VLOOKUP($B251,'Signal, ITMS &amp; Lighting Items'!$A$5:$G$468,3,FALSE)),IF(ISTEXT($B251),(VLOOKUP($B251,'Signal, ITMS &amp; Lighting Items'!$A$5:$G$468,3,FALSE))," "))</f>
        <v xml:space="preserve"> </v>
      </c>
      <c r="G251" s="590" t="str">
        <f>IF(ISNUMBER($B251),(VLOOKUP($B251,'Signal, ITMS &amp; Lighting Items'!$A$5:$G$468,5,FALSE)),IF(ISTEXT($B251),(VLOOKUP($B251,'Signal, ITMS &amp; Lighting Items'!$A$5:$G$468,5,FALSE))," "))</f>
        <v xml:space="preserve"> </v>
      </c>
      <c r="H251" s="590" t="str">
        <f>IF(ISNUMBER($B251),(VLOOKUP($B251,'Signal, ITMS &amp; Lighting Items'!$A$5:$G$468,6,FALSE)),IF(ISTEXT($B251),(VLOOKUP($B251,'Signal, ITMS &amp; Lighting Items'!$A$5:$G$468,6,FALSE))," "))</f>
        <v xml:space="preserve"> </v>
      </c>
      <c r="I251" s="590" t="str">
        <f>IF(ISNUMBER($B251),(VLOOKUP($B251,'Signal, ITMS &amp; Lighting Items'!$A$5:$G$468,7,FALSE)),IF(ISTEXT($B251),(VLOOKUP($B251,'Signal, ITMS &amp; Lighting Items'!$A$5:$G$468,7,FALSE))," "))</f>
        <v xml:space="preserve"> </v>
      </c>
      <c r="J251" s="591" t="str">
        <f t="shared" si="21"/>
        <v/>
      </c>
      <c r="K251" s="591" t="str">
        <f t="shared" si="22"/>
        <v/>
      </c>
      <c r="L251" s="591" t="str">
        <f t="shared" si="20"/>
        <v/>
      </c>
    </row>
    <row r="252" spans="1:12" s="165" customFormat="1" ht="12.75" customHeight="1">
      <c r="A252" s="577">
        <v>13</v>
      </c>
      <c r="B252" s="572"/>
      <c r="C252" s="588" t="str">
        <f>IF(ISNUMBER($B252),(VLOOKUP($B252,'Signal, ITMS &amp; Lighting Items'!$A$5:$G$468,2,FALSE)),IF(ISTEXT($B252),(VLOOKUP($B252,'Signal, ITMS &amp; Lighting Items'!$A$5:$G$468,2,FALSE))," "))</f>
        <v xml:space="preserve"> </v>
      </c>
      <c r="D252" s="576"/>
      <c r="E252" s="589" t="str">
        <f>IF(ISNUMBER($B252),(VLOOKUP($B252,'Signal, ITMS &amp; Lighting Items'!$A$5:$G$468,4,FALSE)),IF(ISTEXT($B252),(VLOOKUP($B252,'Signal, ITMS &amp; Lighting Items'!$A$5:$G$468,4,FALSE))," "))</f>
        <v xml:space="preserve"> </v>
      </c>
      <c r="F252" s="575" t="str">
        <f>IF(ISNUMBER($B252),(VLOOKUP($B252,'Signal, ITMS &amp; Lighting Items'!$A$5:$G$468,3,FALSE)),IF(ISTEXT($B252),(VLOOKUP($B252,'Signal, ITMS &amp; Lighting Items'!$A$5:$G$468,3,FALSE))," "))</f>
        <v xml:space="preserve"> </v>
      </c>
      <c r="G252" s="590" t="str">
        <f>IF(ISNUMBER($B252),(VLOOKUP($B252,'Signal, ITMS &amp; Lighting Items'!$A$5:$G$468,5,FALSE)),IF(ISTEXT($B252),(VLOOKUP($B252,'Signal, ITMS &amp; Lighting Items'!$A$5:$G$468,5,FALSE))," "))</f>
        <v xml:space="preserve"> </v>
      </c>
      <c r="H252" s="590" t="str">
        <f>IF(ISNUMBER($B252),(VLOOKUP($B252,'Signal, ITMS &amp; Lighting Items'!$A$5:$G$468,6,FALSE)),IF(ISTEXT($B252),(VLOOKUP($B252,'Signal, ITMS &amp; Lighting Items'!$A$5:$G$468,6,FALSE))," "))</f>
        <v xml:space="preserve"> </v>
      </c>
      <c r="I252" s="590" t="str">
        <f>IF(ISNUMBER($B252),(VLOOKUP($B252,'Signal, ITMS &amp; Lighting Items'!$A$5:$G$468,7,FALSE)),IF(ISTEXT($B252),(VLOOKUP($B252,'Signal, ITMS &amp; Lighting Items'!$A$5:$G$468,7,FALSE))," "))</f>
        <v xml:space="preserve"> </v>
      </c>
      <c r="J252" s="591" t="str">
        <f t="shared" si="21"/>
        <v/>
      </c>
      <c r="K252" s="591" t="str">
        <f t="shared" si="22"/>
        <v/>
      </c>
      <c r="L252" s="591" t="str">
        <f t="shared" si="20"/>
        <v/>
      </c>
    </row>
    <row r="253" spans="1:12" s="165" customFormat="1" ht="12.75" customHeight="1">
      <c r="A253" s="577">
        <v>14</v>
      </c>
      <c r="B253" s="572"/>
      <c r="C253" s="588" t="str">
        <f>IF(ISNUMBER($B253),(VLOOKUP($B253,'Signal, ITMS &amp; Lighting Items'!$A$5:$G$468,2,FALSE)),IF(ISTEXT($B253),(VLOOKUP($B253,'Signal, ITMS &amp; Lighting Items'!$A$5:$G$468,2,FALSE))," "))</f>
        <v xml:space="preserve"> </v>
      </c>
      <c r="D253" s="576"/>
      <c r="E253" s="589" t="str">
        <f>IF(ISNUMBER($B253),(VLOOKUP($B253,'Signal, ITMS &amp; Lighting Items'!$A$5:$G$468,4,FALSE)),IF(ISTEXT($B253),(VLOOKUP($B253,'Signal, ITMS &amp; Lighting Items'!$A$5:$G$468,4,FALSE))," "))</f>
        <v xml:space="preserve"> </v>
      </c>
      <c r="F253" s="575" t="str">
        <f>IF(ISNUMBER($B253),(VLOOKUP($B253,'Signal, ITMS &amp; Lighting Items'!$A$5:$G$468,3,FALSE)),IF(ISTEXT($B253),(VLOOKUP($B253,'Signal, ITMS &amp; Lighting Items'!$A$5:$G$468,3,FALSE))," "))</f>
        <v xml:space="preserve"> </v>
      </c>
      <c r="G253" s="590" t="str">
        <f>IF(ISNUMBER($B253),(VLOOKUP($B253,'Signal, ITMS &amp; Lighting Items'!$A$5:$G$468,5,FALSE)),IF(ISTEXT($B253),(VLOOKUP($B253,'Signal, ITMS &amp; Lighting Items'!$A$5:$G$468,5,FALSE))," "))</f>
        <v xml:space="preserve"> </v>
      </c>
      <c r="H253" s="590" t="str">
        <f>IF(ISNUMBER($B253),(VLOOKUP($B253,'Signal, ITMS &amp; Lighting Items'!$A$5:$G$468,6,FALSE)),IF(ISTEXT($B253),(VLOOKUP($B253,'Signal, ITMS &amp; Lighting Items'!$A$5:$G$468,6,FALSE))," "))</f>
        <v xml:space="preserve"> </v>
      </c>
      <c r="I253" s="590" t="str">
        <f>IF(ISNUMBER($B253),(VLOOKUP($B253,'Signal, ITMS &amp; Lighting Items'!$A$5:$G$468,7,FALSE)),IF(ISTEXT($B253),(VLOOKUP($B253,'Signal, ITMS &amp; Lighting Items'!$A$5:$G$468,7,FALSE))," "))</f>
        <v xml:space="preserve"> </v>
      </c>
      <c r="J253" s="591" t="str">
        <f t="shared" si="21"/>
        <v/>
      </c>
      <c r="K253" s="591" t="str">
        <f t="shared" si="22"/>
        <v/>
      </c>
      <c r="L253" s="591" t="str">
        <f t="shared" si="20"/>
        <v/>
      </c>
    </row>
    <row r="254" spans="1:12" s="165" customFormat="1" ht="12.75" customHeight="1">
      <c r="A254" s="577">
        <v>15</v>
      </c>
      <c r="B254" s="572"/>
      <c r="C254" s="588" t="str">
        <f>IF(ISNUMBER($B254),(VLOOKUP($B254,'Signal, ITMS &amp; Lighting Items'!$A$5:$G$468,2,FALSE)),IF(ISTEXT($B254),(VLOOKUP($B254,'Signal, ITMS &amp; Lighting Items'!$A$5:$G$468,2,FALSE))," "))</f>
        <v xml:space="preserve"> </v>
      </c>
      <c r="D254" s="576"/>
      <c r="E254" s="589" t="str">
        <f>IF(ISNUMBER($B254),(VLOOKUP($B254,'Signal, ITMS &amp; Lighting Items'!$A$5:$G$468,4,FALSE)),IF(ISTEXT($B254),(VLOOKUP($B254,'Signal, ITMS &amp; Lighting Items'!$A$5:$G$468,4,FALSE))," "))</f>
        <v xml:space="preserve"> </v>
      </c>
      <c r="F254" s="575" t="str">
        <f>IF(ISNUMBER($B254),(VLOOKUP($B254,'Signal, ITMS &amp; Lighting Items'!$A$5:$G$468,3,FALSE)),IF(ISTEXT($B254),(VLOOKUP($B254,'Signal, ITMS &amp; Lighting Items'!$A$5:$G$468,3,FALSE))," "))</f>
        <v xml:space="preserve"> </v>
      </c>
      <c r="G254" s="590" t="str">
        <f>IF(ISNUMBER($B254),(VLOOKUP($B254,'Signal, ITMS &amp; Lighting Items'!$A$5:$G$468,5,FALSE)),IF(ISTEXT($B254),(VLOOKUP($B254,'Signal, ITMS &amp; Lighting Items'!$A$5:$G$468,5,FALSE))," "))</f>
        <v xml:space="preserve"> </v>
      </c>
      <c r="H254" s="590" t="str">
        <f>IF(ISNUMBER($B254),(VLOOKUP($B254,'Signal, ITMS &amp; Lighting Items'!$A$5:$G$468,6,FALSE)),IF(ISTEXT($B254),(VLOOKUP($B254,'Signal, ITMS &amp; Lighting Items'!$A$5:$G$468,6,FALSE))," "))</f>
        <v xml:space="preserve"> </v>
      </c>
      <c r="I254" s="590" t="str">
        <f>IF(ISNUMBER($B254),(VLOOKUP($B254,'Signal, ITMS &amp; Lighting Items'!$A$5:$G$468,7,FALSE)),IF(ISTEXT($B254),(VLOOKUP($B254,'Signal, ITMS &amp; Lighting Items'!$A$5:$G$468,7,FALSE))," "))</f>
        <v xml:space="preserve"> </v>
      </c>
      <c r="J254" s="591" t="str">
        <f t="shared" si="21"/>
        <v/>
      </c>
      <c r="K254" s="591" t="str">
        <f t="shared" si="22"/>
        <v/>
      </c>
      <c r="L254" s="591" t="str">
        <f t="shared" si="20"/>
        <v/>
      </c>
    </row>
    <row r="255" spans="1:12" s="165" customFormat="1" ht="12.75" customHeight="1">
      <c r="A255" s="577">
        <v>16</v>
      </c>
      <c r="B255" s="572"/>
      <c r="C255" s="588" t="str">
        <f>IF(ISNUMBER($B255),(VLOOKUP($B255,'Signal, ITMS &amp; Lighting Items'!$A$5:$G$468,2,FALSE)),IF(ISTEXT($B255),(VLOOKUP($B255,'Signal, ITMS &amp; Lighting Items'!$A$5:$G$468,2,FALSE))," "))</f>
        <v xml:space="preserve"> </v>
      </c>
      <c r="D255" s="576"/>
      <c r="E255" s="589" t="str">
        <f>IF(ISNUMBER($B255),(VLOOKUP($B255,'Signal, ITMS &amp; Lighting Items'!$A$5:$G$468,4,FALSE)),IF(ISTEXT($B255),(VLOOKUP($B255,'Signal, ITMS &amp; Lighting Items'!$A$5:$G$468,4,FALSE))," "))</f>
        <v xml:space="preserve"> </v>
      </c>
      <c r="F255" s="575" t="str">
        <f>IF(ISNUMBER($B255),(VLOOKUP($B255,'Signal, ITMS &amp; Lighting Items'!$A$5:$G$468,3,FALSE)),IF(ISTEXT($B255),(VLOOKUP($B255,'Signal, ITMS &amp; Lighting Items'!$A$5:$G$468,3,FALSE))," "))</f>
        <v xml:space="preserve"> </v>
      </c>
      <c r="G255" s="590" t="str">
        <f>IF(ISNUMBER($B255),(VLOOKUP($B255,'Signal, ITMS &amp; Lighting Items'!$A$5:$G$468,5,FALSE)),IF(ISTEXT($B255),(VLOOKUP($B255,'Signal, ITMS &amp; Lighting Items'!$A$5:$G$468,5,FALSE))," "))</f>
        <v xml:space="preserve"> </v>
      </c>
      <c r="H255" s="590" t="str">
        <f>IF(ISNUMBER($B255),(VLOOKUP($B255,'Signal, ITMS &amp; Lighting Items'!$A$5:$G$468,6,FALSE)),IF(ISTEXT($B255),(VLOOKUP($B255,'Signal, ITMS &amp; Lighting Items'!$A$5:$G$468,6,FALSE))," "))</f>
        <v xml:space="preserve"> </v>
      </c>
      <c r="I255" s="590" t="str">
        <f>IF(ISNUMBER($B255),(VLOOKUP($B255,'Signal, ITMS &amp; Lighting Items'!$A$5:$G$468,7,FALSE)),IF(ISTEXT($B255),(VLOOKUP($B255,'Signal, ITMS &amp; Lighting Items'!$A$5:$G$468,7,FALSE))," "))</f>
        <v xml:space="preserve"> </v>
      </c>
      <c r="J255" s="591" t="str">
        <f t="shared" si="21"/>
        <v/>
      </c>
      <c r="K255" s="591" t="str">
        <f t="shared" si="22"/>
        <v/>
      </c>
      <c r="L255" s="591" t="str">
        <f t="shared" si="20"/>
        <v/>
      </c>
    </row>
    <row r="256" spans="1:12" s="165" customFormat="1" ht="12.75" customHeight="1">
      <c r="A256" s="577">
        <v>17</v>
      </c>
      <c r="B256" s="572"/>
      <c r="C256" s="588" t="str">
        <f>IF(ISNUMBER($B256),(VLOOKUP($B256,'Signal, ITMS &amp; Lighting Items'!$A$5:$G$468,2,FALSE)),IF(ISTEXT($B256),(VLOOKUP($B256,'Signal, ITMS &amp; Lighting Items'!$A$5:$G$468,2,FALSE))," "))</f>
        <v xml:space="preserve"> </v>
      </c>
      <c r="D256" s="576"/>
      <c r="E256" s="589" t="str">
        <f>IF(ISNUMBER($B256),(VLOOKUP($B256,'Signal, ITMS &amp; Lighting Items'!$A$5:$G$468,4,FALSE)),IF(ISTEXT($B256),(VLOOKUP($B256,'Signal, ITMS &amp; Lighting Items'!$A$5:$G$468,4,FALSE))," "))</f>
        <v xml:space="preserve"> </v>
      </c>
      <c r="F256" s="575" t="str">
        <f>IF(ISNUMBER($B256),(VLOOKUP($B256,'Signal, ITMS &amp; Lighting Items'!$A$5:$G$468,3,FALSE)),IF(ISTEXT($B256),(VLOOKUP($B256,'Signal, ITMS &amp; Lighting Items'!$A$5:$G$468,3,FALSE))," "))</f>
        <v xml:space="preserve"> </v>
      </c>
      <c r="G256" s="590" t="str">
        <f>IF(ISNUMBER($B256),(VLOOKUP($B256,'Signal, ITMS &amp; Lighting Items'!$A$5:$G$468,5,FALSE)),IF(ISTEXT($B256),(VLOOKUP($B256,'Signal, ITMS &amp; Lighting Items'!$A$5:$G$468,5,FALSE))," "))</f>
        <v xml:space="preserve"> </v>
      </c>
      <c r="H256" s="590" t="str">
        <f>IF(ISNUMBER($B256),(VLOOKUP($B256,'Signal, ITMS &amp; Lighting Items'!$A$5:$G$468,6,FALSE)),IF(ISTEXT($B256),(VLOOKUP($B256,'Signal, ITMS &amp; Lighting Items'!$A$5:$G$468,6,FALSE))," "))</f>
        <v xml:space="preserve"> </v>
      </c>
      <c r="I256" s="590" t="str">
        <f>IF(ISNUMBER($B256),(VLOOKUP($B256,'Signal, ITMS &amp; Lighting Items'!$A$5:$G$468,7,FALSE)),IF(ISTEXT($B256),(VLOOKUP($B256,'Signal, ITMS &amp; Lighting Items'!$A$5:$G$468,7,FALSE))," "))</f>
        <v xml:space="preserve"> </v>
      </c>
      <c r="J256" s="591" t="str">
        <f t="shared" si="21"/>
        <v/>
      </c>
      <c r="K256" s="591" t="str">
        <f t="shared" si="22"/>
        <v/>
      </c>
      <c r="L256" s="591" t="str">
        <f t="shared" si="20"/>
        <v/>
      </c>
    </row>
    <row r="257" spans="1:12" s="165" customFormat="1" ht="12.75" customHeight="1">
      <c r="A257" s="577">
        <v>18</v>
      </c>
      <c r="B257" s="572"/>
      <c r="C257" s="588" t="str">
        <f>IF(ISNUMBER($B257),(VLOOKUP($B257,'Signal, ITMS &amp; Lighting Items'!$A$5:$G$468,2,FALSE)),IF(ISTEXT($B257),(VLOOKUP($B257,'Signal, ITMS &amp; Lighting Items'!$A$5:$G$468,2,FALSE))," "))</f>
        <v xml:space="preserve"> </v>
      </c>
      <c r="D257" s="576"/>
      <c r="E257" s="589" t="str">
        <f>IF(ISNUMBER($B257),(VLOOKUP($B257,'Signal, ITMS &amp; Lighting Items'!$A$5:$G$468,4,FALSE)),IF(ISTEXT($B257),(VLOOKUP($B257,'Signal, ITMS &amp; Lighting Items'!$A$5:$G$468,4,FALSE))," "))</f>
        <v xml:space="preserve"> </v>
      </c>
      <c r="F257" s="575" t="str">
        <f>IF(ISNUMBER($B257),(VLOOKUP($B257,'Signal, ITMS &amp; Lighting Items'!$A$5:$G$468,3,FALSE)),IF(ISTEXT($B257),(VLOOKUP($B257,'Signal, ITMS &amp; Lighting Items'!$A$5:$G$468,3,FALSE))," "))</f>
        <v xml:space="preserve"> </v>
      </c>
      <c r="G257" s="590" t="str">
        <f>IF(ISNUMBER($B257),(VLOOKUP($B257,'Signal, ITMS &amp; Lighting Items'!$A$5:$G$468,5,FALSE)),IF(ISTEXT($B257),(VLOOKUP($B257,'Signal, ITMS &amp; Lighting Items'!$A$5:$G$468,5,FALSE))," "))</f>
        <v xml:space="preserve"> </v>
      </c>
      <c r="H257" s="590" t="str">
        <f>IF(ISNUMBER($B257),(VLOOKUP($B257,'Signal, ITMS &amp; Lighting Items'!$A$5:$G$468,6,FALSE)),IF(ISTEXT($B257),(VLOOKUP($B257,'Signal, ITMS &amp; Lighting Items'!$A$5:$G$468,6,FALSE))," "))</f>
        <v xml:space="preserve"> </v>
      </c>
      <c r="I257" s="590" t="str">
        <f>IF(ISNUMBER($B257),(VLOOKUP($B257,'Signal, ITMS &amp; Lighting Items'!$A$5:$G$468,7,FALSE)),IF(ISTEXT($B257),(VLOOKUP($B257,'Signal, ITMS &amp; Lighting Items'!$A$5:$G$468,7,FALSE))," "))</f>
        <v xml:space="preserve"> </v>
      </c>
      <c r="J257" s="591" t="str">
        <f t="shared" si="21"/>
        <v/>
      </c>
      <c r="K257" s="591" t="str">
        <f t="shared" si="22"/>
        <v/>
      </c>
      <c r="L257" s="591" t="str">
        <f t="shared" si="20"/>
        <v/>
      </c>
    </row>
    <row r="258" spans="1:12" s="165" customFormat="1" ht="12.75" customHeight="1">
      <c r="A258" s="577">
        <v>19</v>
      </c>
      <c r="B258" s="572"/>
      <c r="C258" s="588" t="str">
        <f>IF(ISNUMBER($B258),(VLOOKUP($B258,'Signal, ITMS &amp; Lighting Items'!$A$5:$G$468,2,FALSE)),IF(ISTEXT($B258),(VLOOKUP($B258,'Signal, ITMS &amp; Lighting Items'!$A$5:$G$468,2,FALSE))," "))</f>
        <v xml:space="preserve"> </v>
      </c>
      <c r="D258" s="576"/>
      <c r="E258" s="589" t="str">
        <f>IF(ISNUMBER($B258),(VLOOKUP($B258,'Signal, ITMS &amp; Lighting Items'!$A$5:$G$468,4,FALSE)),IF(ISTEXT($B258),(VLOOKUP($B258,'Signal, ITMS &amp; Lighting Items'!$A$5:$G$468,4,FALSE))," "))</f>
        <v xml:space="preserve"> </v>
      </c>
      <c r="F258" s="575" t="str">
        <f>IF(ISNUMBER($B258),(VLOOKUP($B258,'Signal, ITMS &amp; Lighting Items'!$A$5:$G$468,3,FALSE)),IF(ISTEXT($B258),(VLOOKUP($B258,'Signal, ITMS &amp; Lighting Items'!$A$5:$G$468,3,FALSE))," "))</f>
        <v xml:space="preserve"> </v>
      </c>
      <c r="G258" s="590" t="str">
        <f>IF(ISNUMBER($B258),(VLOOKUP($B258,'Signal, ITMS &amp; Lighting Items'!$A$5:$G$468,5,FALSE)),IF(ISTEXT($B258),(VLOOKUP($B258,'Signal, ITMS &amp; Lighting Items'!$A$5:$G$468,5,FALSE))," "))</f>
        <v xml:space="preserve"> </v>
      </c>
      <c r="H258" s="590" t="str">
        <f>IF(ISNUMBER($B258),(VLOOKUP($B258,'Signal, ITMS &amp; Lighting Items'!$A$5:$G$468,6,FALSE)),IF(ISTEXT($B258),(VLOOKUP($B258,'Signal, ITMS &amp; Lighting Items'!$A$5:$G$468,6,FALSE))," "))</f>
        <v xml:space="preserve"> </v>
      </c>
      <c r="I258" s="590" t="str">
        <f>IF(ISNUMBER($B258),(VLOOKUP($B258,'Signal, ITMS &amp; Lighting Items'!$A$5:$G$468,7,FALSE)),IF(ISTEXT($B258),(VLOOKUP($B258,'Signal, ITMS &amp; Lighting Items'!$A$5:$G$468,7,FALSE))," "))</f>
        <v xml:space="preserve"> </v>
      </c>
      <c r="J258" s="591" t="str">
        <f t="shared" si="21"/>
        <v/>
      </c>
      <c r="K258" s="591" t="str">
        <f t="shared" si="22"/>
        <v/>
      </c>
      <c r="L258" s="591" t="str">
        <f t="shared" si="20"/>
        <v/>
      </c>
    </row>
    <row r="259" spans="1:12" s="165" customFormat="1" ht="12.75" customHeight="1">
      <c r="A259" s="577">
        <v>20</v>
      </c>
      <c r="B259" s="572"/>
      <c r="C259" s="588" t="str">
        <f>IF(ISNUMBER($B259),(VLOOKUP($B259,'Signal, ITMS &amp; Lighting Items'!$A$5:$G$468,2,FALSE)),IF(ISTEXT($B259),(VLOOKUP($B259,'Signal, ITMS &amp; Lighting Items'!$A$5:$G$468,2,FALSE))," "))</f>
        <v xml:space="preserve"> </v>
      </c>
      <c r="D259" s="576"/>
      <c r="E259" s="589" t="str">
        <f>IF(ISNUMBER($B259),(VLOOKUP($B259,'Signal, ITMS &amp; Lighting Items'!$A$5:$G$468,4,FALSE)),IF(ISTEXT($B259),(VLOOKUP($B259,'Signal, ITMS &amp; Lighting Items'!$A$5:$G$468,4,FALSE))," "))</f>
        <v xml:space="preserve"> </v>
      </c>
      <c r="F259" s="575" t="str">
        <f>IF(ISNUMBER($B259),(VLOOKUP($B259,'Signal, ITMS &amp; Lighting Items'!$A$5:$G$468,3,FALSE)),IF(ISTEXT($B259),(VLOOKUP($B259,'Signal, ITMS &amp; Lighting Items'!$A$5:$G$468,3,FALSE))," "))</f>
        <v xml:space="preserve"> </v>
      </c>
      <c r="G259" s="590" t="str">
        <f>IF(ISNUMBER($B259),(VLOOKUP($B259,'Signal, ITMS &amp; Lighting Items'!$A$5:$G$468,5,FALSE)),IF(ISTEXT($B259),(VLOOKUP($B259,'Signal, ITMS &amp; Lighting Items'!$A$5:$G$468,5,FALSE))," "))</f>
        <v xml:space="preserve"> </v>
      </c>
      <c r="H259" s="590" t="str">
        <f>IF(ISNUMBER($B259),(VLOOKUP($B259,'Signal, ITMS &amp; Lighting Items'!$A$5:$G$468,6,FALSE)),IF(ISTEXT($B259),(VLOOKUP($B259,'Signal, ITMS &amp; Lighting Items'!$A$5:$G$468,6,FALSE))," "))</f>
        <v xml:space="preserve"> </v>
      </c>
      <c r="I259" s="590" t="str">
        <f>IF(ISNUMBER($B259),(VLOOKUP($B259,'Signal, ITMS &amp; Lighting Items'!$A$5:$G$468,7,FALSE)),IF(ISTEXT($B259),(VLOOKUP($B259,'Signal, ITMS &amp; Lighting Items'!$A$5:$G$468,7,FALSE))," "))</f>
        <v xml:space="preserve"> </v>
      </c>
      <c r="J259" s="591" t="str">
        <f t="shared" si="21"/>
        <v/>
      </c>
      <c r="K259" s="591" t="str">
        <f t="shared" si="22"/>
        <v/>
      </c>
      <c r="L259" s="591" t="str">
        <f t="shared" si="20"/>
        <v/>
      </c>
    </row>
    <row r="260" spans="1:12" s="165" customFormat="1" ht="12.75" customHeight="1">
      <c r="A260" s="577">
        <v>21</v>
      </c>
      <c r="B260" s="572"/>
      <c r="C260" s="588" t="str">
        <f>IF(ISNUMBER($B260),(VLOOKUP($B260,'Signal, ITMS &amp; Lighting Items'!$A$5:$G$468,2,FALSE)),IF(ISTEXT($B260),(VLOOKUP($B260,'Signal, ITMS &amp; Lighting Items'!$A$5:$G$468,2,FALSE))," "))</f>
        <v xml:space="preserve"> </v>
      </c>
      <c r="D260" s="576"/>
      <c r="E260" s="589" t="str">
        <f>IF(ISNUMBER($B260),(VLOOKUP($B260,'Signal, ITMS &amp; Lighting Items'!$A$5:$G$468,4,FALSE)),IF(ISTEXT($B260),(VLOOKUP($B260,'Signal, ITMS &amp; Lighting Items'!$A$5:$G$468,4,FALSE))," "))</f>
        <v xml:space="preserve"> </v>
      </c>
      <c r="F260" s="575" t="str">
        <f>IF(ISNUMBER($B260),(VLOOKUP($B260,'Signal, ITMS &amp; Lighting Items'!$A$5:$G$468,3,FALSE)),IF(ISTEXT($B260),(VLOOKUP($B260,'Signal, ITMS &amp; Lighting Items'!$A$5:$G$468,3,FALSE))," "))</f>
        <v xml:space="preserve"> </v>
      </c>
      <c r="G260" s="590" t="str">
        <f>IF(ISNUMBER($B260),(VLOOKUP($B260,'Signal, ITMS &amp; Lighting Items'!$A$5:$G$468,5,FALSE)),IF(ISTEXT($B260),(VLOOKUP($B260,'Signal, ITMS &amp; Lighting Items'!$A$5:$G$468,5,FALSE))," "))</f>
        <v xml:space="preserve"> </v>
      </c>
      <c r="H260" s="590" t="str">
        <f>IF(ISNUMBER($B260),(VLOOKUP($B260,'Signal, ITMS &amp; Lighting Items'!$A$5:$G$468,6,FALSE)),IF(ISTEXT($B260),(VLOOKUP($B260,'Signal, ITMS &amp; Lighting Items'!$A$5:$G$468,6,FALSE))," "))</f>
        <v xml:space="preserve"> </v>
      </c>
      <c r="I260" s="590" t="str">
        <f>IF(ISNUMBER($B260),(VLOOKUP($B260,'Signal, ITMS &amp; Lighting Items'!$A$5:$G$468,7,FALSE)),IF(ISTEXT($B260),(VLOOKUP($B260,'Signal, ITMS &amp; Lighting Items'!$A$5:$G$468,7,FALSE))," "))</f>
        <v xml:space="preserve"> </v>
      </c>
      <c r="J260" s="591" t="str">
        <f t="shared" si="21"/>
        <v/>
      </c>
      <c r="K260" s="591" t="str">
        <f t="shared" si="22"/>
        <v/>
      </c>
      <c r="L260" s="591" t="str">
        <f t="shared" si="20"/>
        <v/>
      </c>
    </row>
    <row r="261" spans="1:12" s="165" customFormat="1" ht="12.75" customHeight="1">
      <c r="A261" s="577">
        <v>22</v>
      </c>
      <c r="B261" s="572"/>
      <c r="C261" s="588" t="str">
        <f>IF(ISNUMBER($B261),(VLOOKUP($B261,'Signal, ITMS &amp; Lighting Items'!$A$5:$G$468,2,FALSE)),IF(ISTEXT($B261),(VLOOKUP($B261,'Signal, ITMS &amp; Lighting Items'!$A$5:$G$468,2,FALSE))," "))</f>
        <v xml:space="preserve"> </v>
      </c>
      <c r="D261" s="576"/>
      <c r="E261" s="589" t="str">
        <f>IF(ISNUMBER($B261),(VLOOKUP($B261,'Signal, ITMS &amp; Lighting Items'!$A$5:$G$468,4,FALSE)),IF(ISTEXT($B261),(VLOOKUP($B261,'Signal, ITMS &amp; Lighting Items'!$A$5:$G$468,4,FALSE))," "))</f>
        <v xml:space="preserve"> </v>
      </c>
      <c r="F261" s="575" t="str">
        <f>IF(ISNUMBER($B261),(VLOOKUP($B261,'Signal, ITMS &amp; Lighting Items'!$A$5:$G$468,3,FALSE)),IF(ISTEXT($B261),(VLOOKUP($B261,'Signal, ITMS &amp; Lighting Items'!$A$5:$G$468,3,FALSE))," "))</f>
        <v xml:space="preserve"> </v>
      </c>
      <c r="G261" s="590" t="str">
        <f>IF(ISNUMBER($B261),(VLOOKUP($B261,'Signal, ITMS &amp; Lighting Items'!$A$5:$G$468,5,FALSE)),IF(ISTEXT($B261),(VLOOKUP($B261,'Signal, ITMS &amp; Lighting Items'!$A$5:$G$468,5,FALSE))," "))</f>
        <v xml:space="preserve"> </v>
      </c>
      <c r="H261" s="590" t="str">
        <f>IF(ISNUMBER($B261),(VLOOKUP($B261,'Signal, ITMS &amp; Lighting Items'!$A$5:$G$468,6,FALSE)),IF(ISTEXT($B261),(VLOOKUP($B261,'Signal, ITMS &amp; Lighting Items'!$A$5:$G$468,6,FALSE))," "))</f>
        <v xml:space="preserve"> </v>
      </c>
      <c r="I261" s="590" t="str">
        <f>IF(ISNUMBER($B261),(VLOOKUP($B261,'Signal, ITMS &amp; Lighting Items'!$A$5:$G$468,7,FALSE)),IF(ISTEXT($B261),(VLOOKUP($B261,'Signal, ITMS &amp; Lighting Items'!$A$5:$G$468,7,FALSE))," "))</f>
        <v xml:space="preserve"> </v>
      </c>
      <c r="J261" s="591" t="str">
        <f t="shared" si="21"/>
        <v/>
      </c>
      <c r="K261" s="591" t="str">
        <f t="shared" si="22"/>
        <v/>
      </c>
      <c r="L261" s="591" t="str">
        <f t="shared" si="20"/>
        <v/>
      </c>
    </row>
    <row r="262" spans="1:12" s="165" customFormat="1" ht="12.75" customHeight="1">
      <c r="A262" s="577">
        <v>23</v>
      </c>
      <c r="B262" s="572"/>
      <c r="C262" s="588" t="str">
        <f>IF(ISNUMBER($B262),(VLOOKUP($B262,'Signal, ITMS &amp; Lighting Items'!$A$5:$G$468,2,FALSE)),IF(ISTEXT($B262),(VLOOKUP($B262,'Signal, ITMS &amp; Lighting Items'!$A$5:$G$468,2,FALSE))," "))</f>
        <v xml:space="preserve"> </v>
      </c>
      <c r="D262" s="576"/>
      <c r="E262" s="589" t="str">
        <f>IF(ISNUMBER($B262),(VLOOKUP($B262,'Signal, ITMS &amp; Lighting Items'!$A$5:$G$468,4,FALSE)),IF(ISTEXT($B262),(VLOOKUP($B262,'Signal, ITMS &amp; Lighting Items'!$A$5:$G$468,4,FALSE))," "))</f>
        <v xml:space="preserve"> </v>
      </c>
      <c r="F262" s="575" t="str">
        <f>IF(ISNUMBER($B262),(VLOOKUP($B262,'Signal, ITMS &amp; Lighting Items'!$A$5:$G$468,3,FALSE)),IF(ISTEXT($B262),(VLOOKUP($B262,'Signal, ITMS &amp; Lighting Items'!$A$5:$G$468,3,FALSE))," "))</f>
        <v xml:space="preserve"> </v>
      </c>
      <c r="G262" s="590" t="str">
        <f>IF(ISNUMBER($B262),(VLOOKUP($B262,'Signal, ITMS &amp; Lighting Items'!$A$5:$G$468,5,FALSE)),IF(ISTEXT($B262),(VLOOKUP($B262,'Signal, ITMS &amp; Lighting Items'!$A$5:$G$468,5,FALSE))," "))</f>
        <v xml:space="preserve"> </v>
      </c>
      <c r="H262" s="590" t="str">
        <f>IF(ISNUMBER($B262),(VLOOKUP($B262,'Signal, ITMS &amp; Lighting Items'!$A$5:$G$468,6,FALSE)),IF(ISTEXT($B262),(VLOOKUP($B262,'Signal, ITMS &amp; Lighting Items'!$A$5:$G$468,6,FALSE))," "))</f>
        <v xml:space="preserve"> </v>
      </c>
      <c r="I262" s="590" t="str">
        <f>IF(ISNUMBER($B262),(VLOOKUP($B262,'Signal, ITMS &amp; Lighting Items'!$A$5:$G$468,7,FALSE)),IF(ISTEXT($B262),(VLOOKUP($B262,'Signal, ITMS &amp; Lighting Items'!$A$5:$G$468,7,FALSE))," "))</f>
        <v xml:space="preserve"> </v>
      </c>
      <c r="J262" s="591" t="str">
        <f t="shared" si="21"/>
        <v/>
      </c>
      <c r="K262" s="591" t="str">
        <f t="shared" si="22"/>
        <v/>
      </c>
      <c r="L262" s="591" t="str">
        <f t="shared" si="20"/>
        <v/>
      </c>
    </row>
    <row r="263" spans="1:12" s="165" customFormat="1" ht="12.75" customHeight="1">
      <c r="A263" s="577">
        <v>24</v>
      </c>
      <c r="B263" s="572"/>
      <c r="C263" s="588" t="str">
        <f>IF(ISNUMBER($B263),(VLOOKUP($B263,'Signal, ITMS &amp; Lighting Items'!$A$5:$G$468,2,FALSE)),IF(ISTEXT($B263),(VLOOKUP($B263,'Signal, ITMS &amp; Lighting Items'!$A$5:$G$468,2,FALSE))," "))</f>
        <v xml:space="preserve"> </v>
      </c>
      <c r="D263" s="576"/>
      <c r="E263" s="589" t="str">
        <f>IF(ISNUMBER($B263),(VLOOKUP($B263,'Signal, ITMS &amp; Lighting Items'!$A$5:$G$468,4,FALSE)),IF(ISTEXT($B263),(VLOOKUP($B263,'Signal, ITMS &amp; Lighting Items'!$A$5:$G$468,4,FALSE))," "))</f>
        <v xml:space="preserve"> </v>
      </c>
      <c r="F263" s="575" t="str">
        <f>IF(ISNUMBER($B263),(VLOOKUP($B263,'Signal, ITMS &amp; Lighting Items'!$A$5:$G$468,3,FALSE)),IF(ISTEXT($B263),(VLOOKUP($B263,'Signal, ITMS &amp; Lighting Items'!$A$5:$G$468,3,FALSE))," "))</f>
        <v xml:space="preserve"> </v>
      </c>
      <c r="G263" s="590" t="str">
        <f>IF(ISNUMBER($B263),(VLOOKUP($B263,'Signal, ITMS &amp; Lighting Items'!$A$5:$G$468,5,FALSE)),IF(ISTEXT($B263),(VLOOKUP($B263,'Signal, ITMS &amp; Lighting Items'!$A$5:$G$468,5,FALSE))," "))</f>
        <v xml:space="preserve"> </v>
      </c>
      <c r="H263" s="590" t="str">
        <f>IF(ISNUMBER($B263),(VLOOKUP($B263,'Signal, ITMS &amp; Lighting Items'!$A$5:$G$468,6,FALSE)),IF(ISTEXT($B263),(VLOOKUP($B263,'Signal, ITMS &amp; Lighting Items'!$A$5:$G$468,6,FALSE))," "))</f>
        <v xml:space="preserve"> </v>
      </c>
      <c r="I263" s="590" t="str">
        <f>IF(ISNUMBER($B263),(VLOOKUP($B263,'Signal, ITMS &amp; Lighting Items'!$A$5:$G$468,7,FALSE)),IF(ISTEXT($B263),(VLOOKUP($B263,'Signal, ITMS &amp; Lighting Items'!$A$5:$G$468,7,FALSE))," "))</f>
        <v xml:space="preserve"> </v>
      </c>
      <c r="J263" s="591" t="str">
        <f t="shared" si="21"/>
        <v/>
      </c>
      <c r="K263" s="591" t="str">
        <f t="shared" si="22"/>
        <v/>
      </c>
      <c r="L263" s="591" t="str">
        <f t="shared" si="20"/>
        <v/>
      </c>
    </row>
    <row r="264" spans="1:12" s="165" customFormat="1" ht="12.75" customHeight="1">
      <c r="A264" s="577">
        <v>25</v>
      </c>
      <c r="B264" s="572"/>
      <c r="C264" s="588" t="str">
        <f>IF(ISNUMBER($B264),(VLOOKUP($B264,'Signal, ITMS &amp; Lighting Items'!$A$5:$G$468,2,FALSE)),IF(ISTEXT($B264),(VLOOKUP($B264,'Signal, ITMS &amp; Lighting Items'!$A$5:$G$468,2,FALSE))," "))</f>
        <v xml:space="preserve"> </v>
      </c>
      <c r="D264" s="576"/>
      <c r="E264" s="589" t="str">
        <f>IF(ISNUMBER($B264),(VLOOKUP($B264,'Signal, ITMS &amp; Lighting Items'!$A$5:$G$468,4,FALSE)),IF(ISTEXT($B264),(VLOOKUP($B264,'Signal, ITMS &amp; Lighting Items'!$A$5:$G$468,4,FALSE))," "))</f>
        <v xml:space="preserve"> </v>
      </c>
      <c r="F264" s="575" t="str">
        <f>IF(ISNUMBER($B264),(VLOOKUP($B264,'Signal, ITMS &amp; Lighting Items'!$A$5:$G$468,3,FALSE)),IF(ISTEXT($B264),(VLOOKUP($B264,'Signal, ITMS &amp; Lighting Items'!$A$5:$G$468,3,FALSE))," "))</f>
        <v xml:space="preserve"> </v>
      </c>
      <c r="G264" s="590" t="str">
        <f>IF(ISNUMBER($B264),(VLOOKUP($B264,'Signal, ITMS &amp; Lighting Items'!$A$5:$G$468,5,FALSE)),IF(ISTEXT($B264),(VLOOKUP($B264,'Signal, ITMS &amp; Lighting Items'!$A$5:$G$468,5,FALSE))," "))</f>
        <v xml:space="preserve"> </v>
      </c>
      <c r="H264" s="590" t="str">
        <f>IF(ISNUMBER($B264),(VLOOKUP($B264,'Signal, ITMS &amp; Lighting Items'!$A$5:$G$468,6,FALSE)),IF(ISTEXT($B264),(VLOOKUP($B264,'Signal, ITMS &amp; Lighting Items'!$A$5:$G$468,6,FALSE))," "))</f>
        <v xml:space="preserve"> </v>
      </c>
      <c r="I264" s="590" t="str">
        <f>IF(ISNUMBER($B264),(VLOOKUP($B264,'Signal, ITMS &amp; Lighting Items'!$A$5:$G$468,7,FALSE)),IF(ISTEXT($B264),(VLOOKUP($B264,'Signal, ITMS &amp; Lighting Items'!$A$5:$G$468,7,FALSE))," "))</f>
        <v xml:space="preserve"> </v>
      </c>
      <c r="J264" s="591" t="str">
        <f t="shared" si="21"/>
        <v/>
      </c>
      <c r="K264" s="591" t="str">
        <f t="shared" si="22"/>
        <v/>
      </c>
      <c r="L264" s="591" t="str">
        <f t="shared" si="20"/>
        <v/>
      </c>
    </row>
    <row r="265" spans="1:12" s="165" customFormat="1" ht="12.75" customHeight="1">
      <c r="A265" s="577">
        <v>26</v>
      </c>
      <c r="B265" s="572"/>
      <c r="C265" s="588" t="str">
        <f>IF(ISNUMBER($B265),(VLOOKUP($B265,'Signal, ITMS &amp; Lighting Items'!$A$5:$G$468,2,FALSE)),IF(ISTEXT($B265),(VLOOKUP($B265,'Signal, ITMS &amp; Lighting Items'!$A$5:$G$468,2,FALSE))," "))</f>
        <v xml:space="preserve"> </v>
      </c>
      <c r="D265" s="576"/>
      <c r="E265" s="589" t="str">
        <f>IF(ISNUMBER($B265),(VLOOKUP($B265,'Signal, ITMS &amp; Lighting Items'!$A$5:$G$468,4,FALSE)),IF(ISTEXT($B265),(VLOOKUP($B265,'Signal, ITMS &amp; Lighting Items'!$A$5:$G$468,4,FALSE))," "))</f>
        <v xml:space="preserve"> </v>
      </c>
      <c r="F265" s="575" t="str">
        <f>IF(ISNUMBER($B265),(VLOOKUP($B265,'Signal, ITMS &amp; Lighting Items'!$A$5:$G$468,3,FALSE)),IF(ISTEXT($B265),(VLOOKUP($B265,'Signal, ITMS &amp; Lighting Items'!$A$5:$G$468,3,FALSE))," "))</f>
        <v xml:space="preserve"> </v>
      </c>
      <c r="G265" s="590" t="str">
        <f>IF(ISNUMBER($B265),(VLOOKUP($B265,'Signal, ITMS &amp; Lighting Items'!$A$5:$G$468,5,FALSE)),IF(ISTEXT($B265),(VLOOKUP($B265,'Signal, ITMS &amp; Lighting Items'!$A$5:$G$468,5,FALSE))," "))</f>
        <v xml:space="preserve"> </v>
      </c>
      <c r="H265" s="590" t="str">
        <f>IF(ISNUMBER($B265),(VLOOKUP($B265,'Signal, ITMS &amp; Lighting Items'!$A$5:$G$468,6,FALSE)),IF(ISTEXT($B265),(VLOOKUP($B265,'Signal, ITMS &amp; Lighting Items'!$A$5:$G$468,6,FALSE))," "))</f>
        <v xml:space="preserve"> </v>
      </c>
      <c r="I265" s="590" t="str">
        <f>IF(ISNUMBER($B265),(VLOOKUP($B265,'Signal, ITMS &amp; Lighting Items'!$A$5:$G$468,7,FALSE)),IF(ISTEXT($B265),(VLOOKUP($B265,'Signal, ITMS &amp; Lighting Items'!$A$5:$G$468,7,FALSE))," "))</f>
        <v xml:space="preserve"> </v>
      </c>
      <c r="J265" s="591" t="str">
        <f t="shared" si="21"/>
        <v/>
      </c>
      <c r="K265" s="591" t="str">
        <f t="shared" si="22"/>
        <v/>
      </c>
      <c r="L265" s="591" t="str">
        <f t="shared" si="20"/>
        <v/>
      </c>
    </row>
    <row r="266" spans="1:12" s="165" customFormat="1" ht="12.75" customHeight="1">
      <c r="A266" s="577">
        <v>27</v>
      </c>
      <c r="B266" s="572"/>
      <c r="C266" s="588" t="str">
        <f>IF(ISNUMBER($B266),(VLOOKUP($B266,'Signal, ITMS &amp; Lighting Items'!$A$5:$G$468,2,FALSE)),IF(ISTEXT($B266),(VLOOKUP($B266,'Signal, ITMS &amp; Lighting Items'!$A$5:$G$468,2,FALSE))," "))</f>
        <v xml:space="preserve"> </v>
      </c>
      <c r="D266" s="576"/>
      <c r="E266" s="589" t="str">
        <f>IF(ISNUMBER($B266),(VLOOKUP($B266,'Signal, ITMS &amp; Lighting Items'!$A$5:$G$468,4,FALSE)),IF(ISTEXT($B266),(VLOOKUP($B266,'Signal, ITMS &amp; Lighting Items'!$A$5:$G$468,4,FALSE))," "))</f>
        <v xml:space="preserve"> </v>
      </c>
      <c r="F266" s="575" t="str">
        <f>IF(ISNUMBER($B266),(VLOOKUP($B266,'Signal, ITMS &amp; Lighting Items'!$A$5:$G$468,3,FALSE)),IF(ISTEXT($B266),(VLOOKUP($B266,'Signal, ITMS &amp; Lighting Items'!$A$5:$G$468,3,FALSE))," "))</f>
        <v xml:space="preserve"> </v>
      </c>
      <c r="G266" s="590" t="str">
        <f>IF(ISNUMBER($B266),(VLOOKUP($B266,'Signal, ITMS &amp; Lighting Items'!$A$5:$G$468,5,FALSE)),IF(ISTEXT($B266),(VLOOKUP($B266,'Signal, ITMS &amp; Lighting Items'!$A$5:$G$468,5,FALSE))," "))</f>
        <v xml:space="preserve"> </v>
      </c>
      <c r="H266" s="590" t="str">
        <f>IF(ISNUMBER($B266),(VLOOKUP($B266,'Signal, ITMS &amp; Lighting Items'!$A$5:$G$468,6,FALSE)),IF(ISTEXT($B266),(VLOOKUP($B266,'Signal, ITMS &amp; Lighting Items'!$A$5:$G$468,6,FALSE))," "))</f>
        <v xml:space="preserve"> </v>
      </c>
      <c r="I266" s="590" t="str">
        <f>IF(ISNUMBER($B266),(VLOOKUP($B266,'Signal, ITMS &amp; Lighting Items'!$A$5:$G$468,7,FALSE)),IF(ISTEXT($B266),(VLOOKUP($B266,'Signal, ITMS &amp; Lighting Items'!$A$5:$G$468,7,FALSE))," "))</f>
        <v xml:space="preserve"> </v>
      </c>
      <c r="J266" s="591" t="str">
        <f t="shared" si="21"/>
        <v/>
      </c>
      <c r="K266" s="591" t="str">
        <f t="shared" si="22"/>
        <v/>
      </c>
      <c r="L266" s="591" t="str">
        <f t="shared" si="20"/>
        <v/>
      </c>
    </row>
    <row r="267" spans="1:12" s="165" customFormat="1" ht="12.75" customHeight="1">
      <c r="A267" s="577">
        <v>28</v>
      </c>
      <c r="B267" s="572"/>
      <c r="C267" s="588" t="str">
        <f>IF(ISNUMBER($B267),(VLOOKUP($B267,'Signal, ITMS &amp; Lighting Items'!$A$5:$G$468,2,FALSE)),IF(ISTEXT($B267),(VLOOKUP($B267,'Signal, ITMS &amp; Lighting Items'!$A$5:$G$468,2,FALSE))," "))</f>
        <v xml:space="preserve"> </v>
      </c>
      <c r="D267" s="576"/>
      <c r="E267" s="589" t="str">
        <f>IF(ISNUMBER($B267),(VLOOKUP($B267,'Signal, ITMS &amp; Lighting Items'!$A$5:$G$468,4,FALSE)),IF(ISTEXT($B267),(VLOOKUP($B267,'Signal, ITMS &amp; Lighting Items'!$A$5:$G$468,4,FALSE))," "))</f>
        <v xml:space="preserve"> </v>
      </c>
      <c r="F267" s="575" t="str">
        <f>IF(ISNUMBER($B267),(VLOOKUP($B267,'Signal, ITMS &amp; Lighting Items'!$A$5:$G$468,3,FALSE)),IF(ISTEXT($B267),(VLOOKUP($B267,'Signal, ITMS &amp; Lighting Items'!$A$5:$G$468,3,FALSE))," "))</f>
        <v xml:space="preserve"> </v>
      </c>
      <c r="G267" s="590" t="str">
        <f>IF(ISNUMBER($B267),(VLOOKUP($B267,'Signal, ITMS &amp; Lighting Items'!$A$5:$G$468,5,FALSE)),IF(ISTEXT($B267),(VLOOKUP($B267,'Signal, ITMS &amp; Lighting Items'!$A$5:$G$468,5,FALSE))," "))</f>
        <v xml:space="preserve"> </v>
      </c>
      <c r="H267" s="590" t="str">
        <f>IF(ISNUMBER($B267),(VLOOKUP($B267,'Signal, ITMS &amp; Lighting Items'!$A$5:$G$468,6,FALSE)),IF(ISTEXT($B267),(VLOOKUP($B267,'Signal, ITMS &amp; Lighting Items'!$A$5:$G$468,6,FALSE))," "))</f>
        <v xml:space="preserve"> </v>
      </c>
      <c r="I267" s="590" t="str">
        <f>IF(ISNUMBER($B267),(VLOOKUP($B267,'Signal, ITMS &amp; Lighting Items'!$A$5:$G$468,7,FALSE)),IF(ISTEXT($B267),(VLOOKUP($B267,'Signal, ITMS &amp; Lighting Items'!$A$5:$G$468,7,FALSE))," "))</f>
        <v xml:space="preserve"> </v>
      </c>
      <c r="J267" s="591" t="str">
        <f t="shared" si="21"/>
        <v/>
      </c>
      <c r="K267" s="591" t="str">
        <f t="shared" si="22"/>
        <v/>
      </c>
      <c r="L267" s="591" t="str">
        <f t="shared" si="20"/>
        <v/>
      </c>
    </row>
    <row r="268" spans="1:12" s="165" customFormat="1" ht="12.75" customHeight="1">
      <c r="A268" s="577">
        <v>29</v>
      </c>
      <c r="B268" s="572"/>
      <c r="C268" s="588" t="str">
        <f>IF(ISNUMBER($B268),(VLOOKUP($B268,'Signal, ITMS &amp; Lighting Items'!$A$5:$G$468,2,FALSE)),IF(ISTEXT($B268),(VLOOKUP($B268,'Signal, ITMS &amp; Lighting Items'!$A$5:$G$468,2,FALSE))," "))</f>
        <v xml:space="preserve"> </v>
      </c>
      <c r="D268" s="576"/>
      <c r="E268" s="589" t="str">
        <f>IF(ISNUMBER($B268),(VLOOKUP($B268,'Signal, ITMS &amp; Lighting Items'!$A$5:$G$468,4,FALSE)),IF(ISTEXT($B268),(VLOOKUP($B268,'Signal, ITMS &amp; Lighting Items'!$A$5:$G$468,4,FALSE))," "))</f>
        <v xml:space="preserve"> </v>
      </c>
      <c r="F268" s="575" t="str">
        <f>IF(ISNUMBER($B268),(VLOOKUP($B268,'Signal, ITMS &amp; Lighting Items'!$A$5:$G$468,3,FALSE)),IF(ISTEXT($B268),(VLOOKUP($B268,'Signal, ITMS &amp; Lighting Items'!$A$5:$G$468,3,FALSE))," "))</f>
        <v xml:space="preserve"> </v>
      </c>
      <c r="G268" s="590" t="str">
        <f>IF(ISNUMBER($B268),(VLOOKUP($B268,'Signal, ITMS &amp; Lighting Items'!$A$5:$G$468,5,FALSE)),IF(ISTEXT($B268),(VLOOKUP($B268,'Signal, ITMS &amp; Lighting Items'!$A$5:$G$468,5,FALSE))," "))</f>
        <v xml:space="preserve"> </v>
      </c>
      <c r="H268" s="590" t="str">
        <f>IF(ISNUMBER($B268),(VLOOKUP($B268,'Signal, ITMS &amp; Lighting Items'!$A$5:$G$468,6,FALSE)),IF(ISTEXT($B268),(VLOOKUP($B268,'Signal, ITMS &amp; Lighting Items'!$A$5:$G$468,6,FALSE))," "))</f>
        <v xml:space="preserve"> </v>
      </c>
      <c r="I268" s="590" t="str">
        <f>IF(ISNUMBER($B268),(VLOOKUP($B268,'Signal, ITMS &amp; Lighting Items'!$A$5:$G$468,7,FALSE)),IF(ISTEXT($B268),(VLOOKUP($B268,'Signal, ITMS &amp; Lighting Items'!$A$5:$G$468,7,FALSE))," "))</f>
        <v xml:space="preserve"> </v>
      </c>
      <c r="J268" s="591" t="str">
        <f t="shared" si="21"/>
        <v/>
      </c>
      <c r="K268" s="591" t="str">
        <f t="shared" si="22"/>
        <v/>
      </c>
      <c r="L268" s="591" t="str">
        <f t="shared" si="20"/>
        <v/>
      </c>
    </row>
    <row r="269" spans="1:12" s="165" customFormat="1" ht="12.75" customHeight="1" thickBot="1">
      <c r="A269" s="600">
        <v>30</v>
      </c>
      <c r="B269" s="592"/>
      <c r="C269" s="593" t="str">
        <f>IF(ISNUMBER($B269),(VLOOKUP($B269,'Signal, ITMS &amp; Lighting Items'!$A$5:$G$468,2,FALSE)),IF(ISTEXT($B269),(VLOOKUP($B269,'Signal, ITMS &amp; Lighting Items'!$A$5:$G$468,2,FALSE))," "))</f>
        <v xml:space="preserve"> </v>
      </c>
      <c r="D269" s="594"/>
      <c r="E269" s="595" t="str">
        <f>IF(ISNUMBER($B269),(VLOOKUP($B269,'Signal, ITMS &amp; Lighting Items'!$A$5:$G$468,4,FALSE)),IF(ISTEXT($B269),(VLOOKUP($B269,'Signal, ITMS &amp; Lighting Items'!$A$5:$G$468,4,FALSE))," "))</f>
        <v xml:space="preserve"> </v>
      </c>
      <c r="F269" s="596" t="str">
        <f>IF(ISNUMBER($B269),(VLOOKUP($B269,'Signal, ITMS &amp; Lighting Items'!$A$5:$G$468,3,FALSE)),IF(ISTEXT($B269),(VLOOKUP($B269,'Signal, ITMS &amp; Lighting Items'!$A$5:$G$468,3,FALSE))," "))</f>
        <v xml:space="preserve"> </v>
      </c>
      <c r="G269" s="597" t="str">
        <f>IF(ISNUMBER($B269),(VLOOKUP($B269,'Signal, ITMS &amp; Lighting Items'!$A$5:$G$468,5,FALSE)),IF(ISTEXT($B269),(VLOOKUP($B269,'Signal, ITMS &amp; Lighting Items'!$A$5:$G$468,5,FALSE))," "))</f>
        <v xml:space="preserve"> </v>
      </c>
      <c r="H269" s="597" t="str">
        <f>IF(ISNUMBER($B269),(VLOOKUP($B269,'Signal, ITMS &amp; Lighting Items'!$A$5:$G$468,6,FALSE)),IF(ISTEXT($B269),(VLOOKUP($B269,'Signal, ITMS &amp; Lighting Items'!$A$5:$G$468,6,FALSE))," "))</f>
        <v xml:space="preserve"> </v>
      </c>
      <c r="I269" s="597" t="str">
        <f>IF(ISNUMBER($B269),(VLOOKUP($B269,'Signal, ITMS &amp; Lighting Items'!$A$5:$G$468,7,FALSE)),IF(ISTEXT($B269),(VLOOKUP($B269,'Signal, ITMS &amp; Lighting Items'!$A$5:$G$468,7,FALSE))," "))</f>
        <v xml:space="preserve"> </v>
      </c>
      <c r="J269" s="598" t="str">
        <f t="shared" si="21"/>
        <v/>
      </c>
      <c r="K269" s="598" t="str">
        <f t="shared" si="22"/>
        <v/>
      </c>
      <c r="L269" s="598" t="str">
        <f t="shared" si="20"/>
        <v/>
      </c>
    </row>
    <row r="270" spans="1:12" s="165" customFormat="1" ht="12.75" customHeight="1" thickTop="1">
      <c r="A270" s="629"/>
      <c r="B270" s="629"/>
      <c r="C270" s="629" t="s">
        <v>576</v>
      </c>
      <c r="D270" s="629"/>
      <c r="E270" s="630"/>
      <c r="F270" s="637" t="s">
        <v>440</v>
      </c>
      <c r="G270" s="204" t="s">
        <v>202</v>
      </c>
      <c r="H270" s="614"/>
      <c r="I270" s="204" t="s">
        <v>202</v>
      </c>
      <c r="J270" s="602">
        <f>SUM(J240:J269)</f>
        <v>0</v>
      </c>
      <c r="K270" s="602">
        <f t="shared" ref="K270:L270" si="23">SUM(K240:K269)</f>
        <v>0</v>
      </c>
      <c r="L270" s="602">
        <f t="shared" si="23"/>
        <v>0</v>
      </c>
    </row>
    <row r="271" spans="1:12" s="165" customFormat="1" ht="12.75" customHeight="1">
      <c r="A271" s="629"/>
      <c r="B271" s="629"/>
      <c r="C271" s="629"/>
      <c r="D271" s="629"/>
      <c r="E271" s="630"/>
      <c r="F271" s="631"/>
      <c r="G271" s="632"/>
      <c r="H271" s="632"/>
      <c r="I271" s="637"/>
      <c r="J271" s="634"/>
      <c r="K271" s="634"/>
      <c r="L271" s="635"/>
    </row>
    <row r="272" spans="1:12" s="165" customFormat="1" ht="12.75" customHeight="1">
      <c r="E272" s="213" t="s">
        <v>231</v>
      </c>
      <c r="F272" s="217" t="str">
        <f>F238</f>
        <v>[Insert Signal Name and Number]</v>
      </c>
      <c r="G272" s="848" t="s">
        <v>574</v>
      </c>
      <c r="H272" s="848"/>
      <c r="I272" s="849"/>
      <c r="J272" s="850" t="s">
        <v>575</v>
      </c>
      <c r="K272" s="850"/>
      <c r="L272" s="851"/>
    </row>
    <row r="273" spans="1:12" s="165" customFormat="1" ht="12.75" customHeight="1">
      <c r="A273" s="166" t="s">
        <v>571</v>
      </c>
      <c r="B273" s="166" t="s">
        <v>10</v>
      </c>
      <c r="C273" s="166" t="s">
        <v>572</v>
      </c>
      <c r="D273" s="166" t="s">
        <v>573</v>
      </c>
      <c r="E273" s="166" t="s">
        <v>9</v>
      </c>
      <c r="F273" s="214" t="s">
        <v>438</v>
      </c>
      <c r="G273" s="193" t="s">
        <v>352</v>
      </c>
      <c r="H273" s="193" t="s">
        <v>351</v>
      </c>
      <c r="I273" s="193" t="s">
        <v>4692</v>
      </c>
      <c r="J273" s="71" t="s">
        <v>352</v>
      </c>
      <c r="K273" s="71" t="s">
        <v>351</v>
      </c>
      <c r="L273" s="71" t="s">
        <v>4692</v>
      </c>
    </row>
    <row r="274" spans="1:12" s="165" customFormat="1" ht="12.75" customHeight="1">
      <c r="A274" s="577">
        <v>1</v>
      </c>
      <c r="B274" s="572"/>
      <c r="C274" s="588" t="str">
        <f>IF(ISNUMBER($B274),(VLOOKUP($B274,'Signal, ITMS &amp; Lighting Items'!$A$5:$G$468,2,FALSE)),IF(ISTEXT($B274),(VLOOKUP($B274,'Signal, ITMS &amp; Lighting Items'!$A$5:$G$468,2,FALSE))," "))</f>
        <v xml:space="preserve"> </v>
      </c>
      <c r="D274" s="576"/>
      <c r="E274" s="589" t="str">
        <f>IF(ISNUMBER($B274),(VLOOKUP($B274,'Signal, ITMS &amp; Lighting Items'!$A$5:$G$468,4,FALSE)),IF(ISTEXT($B274),(VLOOKUP($B274,'Signal, ITMS &amp; Lighting Items'!$A$5:$G$468,4,FALSE))," "))</f>
        <v xml:space="preserve"> </v>
      </c>
      <c r="F274" s="575" t="str">
        <f>IF(ISNUMBER($B274),(VLOOKUP($B274,'Signal, ITMS &amp; Lighting Items'!$A$5:$G$468,3,FALSE)),IF(ISTEXT($B274),(VLOOKUP($B274,'Signal, ITMS &amp; Lighting Items'!$A$5:$G$468,3,FALSE))," "))</f>
        <v xml:space="preserve"> </v>
      </c>
      <c r="G274" s="590" t="str">
        <f>IF(ISNUMBER($B274),(VLOOKUP($B274,'Signal, ITMS &amp; Lighting Items'!$A$5:$G$468,5,FALSE)),IF(ISTEXT($B274),(VLOOKUP($B274,'Signal, ITMS &amp; Lighting Items'!$A$5:$G$468,5,FALSE))," "))</f>
        <v xml:space="preserve"> </v>
      </c>
      <c r="H274" s="590" t="str">
        <f>IF(ISNUMBER($B274),(VLOOKUP($B274,'Signal, ITMS &amp; Lighting Items'!$A$5:$G$468,6,FALSE)),IF(ISTEXT($B274),(VLOOKUP($B274,'Signal, ITMS &amp; Lighting Items'!$A$5:$G$468,6,FALSE))," "))</f>
        <v xml:space="preserve"> </v>
      </c>
      <c r="I274" s="590" t="str">
        <f>IF(ISNUMBER($B274),(VLOOKUP($B274,'Signal, ITMS &amp; Lighting Items'!$A$5:$G$468,7,FALSE)),IF(ISTEXT($B274),(VLOOKUP($B274,'Signal, ITMS &amp; Lighting Items'!$A$5:$G$468,7,FALSE))," "))</f>
        <v xml:space="preserve"> </v>
      </c>
      <c r="J274" s="591" t="str">
        <f>IF(ISNUMBER($D274),($D274*$G274),"")</f>
        <v/>
      </c>
      <c r="K274" s="591" t="str">
        <f>IF(ISNUMBER($D274),($D274*$H274),"")</f>
        <v/>
      </c>
      <c r="L274" s="591" t="str">
        <f t="shared" ref="L274:L303" si="24">IF(ISNUMBER($D274),($D274*$I274),"")</f>
        <v/>
      </c>
    </row>
    <row r="275" spans="1:12" s="165" customFormat="1" ht="12.75" customHeight="1">
      <c r="A275" s="577">
        <v>2</v>
      </c>
      <c r="B275" s="572"/>
      <c r="C275" s="588" t="str">
        <f>IF(ISNUMBER($B275),(VLOOKUP($B275,'Signal, ITMS &amp; Lighting Items'!$A$5:$G$468,2,FALSE)),IF(ISTEXT($B275),(VLOOKUP($B275,'Signal, ITMS &amp; Lighting Items'!$A$5:$G$468,2,FALSE))," "))</f>
        <v xml:space="preserve"> </v>
      </c>
      <c r="D275" s="576"/>
      <c r="E275" s="589" t="str">
        <f>IF(ISNUMBER($B275),(VLOOKUP($B275,'Signal, ITMS &amp; Lighting Items'!$A$5:$G$468,4,FALSE)),IF(ISTEXT($B275),(VLOOKUP($B275,'Signal, ITMS &amp; Lighting Items'!$A$5:$G$468,4,FALSE))," "))</f>
        <v xml:space="preserve"> </v>
      </c>
      <c r="F275" s="575" t="str">
        <f>IF(ISNUMBER($B275),(VLOOKUP($B275,'Signal, ITMS &amp; Lighting Items'!$A$5:$G$468,3,FALSE)),IF(ISTEXT($B275),(VLOOKUP($B275,'Signal, ITMS &amp; Lighting Items'!$A$5:$G$468,3,FALSE))," "))</f>
        <v xml:space="preserve"> </v>
      </c>
      <c r="G275" s="590" t="str">
        <f>IF(ISNUMBER($B275),(VLOOKUP($B275,'Signal, ITMS &amp; Lighting Items'!$A$5:$G$468,5,FALSE)),IF(ISTEXT($B275),(VLOOKUP($B275,'Signal, ITMS &amp; Lighting Items'!$A$5:$G$468,5,FALSE))," "))</f>
        <v xml:space="preserve"> </v>
      </c>
      <c r="H275" s="590" t="str">
        <f>IF(ISNUMBER($B275),(VLOOKUP($B275,'Signal, ITMS &amp; Lighting Items'!$A$5:$G$468,6,FALSE)),IF(ISTEXT($B275),(VLOOKUP($B275,'Signal, ITMS &amp; Lighting Items'!$A$5:$G$468,6,FALSE))," "))</f>
        <v xml:space="preserve"> </v>
      </c>
      <c r="I275" s="590" t="str">
        <f>IF(ISNUMBER($B275),(VLOOKUP($B275,'Signal, ITMS &amp; Lighting Items'!$A$5:$G$468,7,FALSE)),IF(ISTEXT($B275),(VLOOKUP($B275,'Signal, ITMS &amp; Lighting Items'!$A$5:$G$468,7,FALSE))," "))</f>
        <v xml:space="preserve"> </v>
      </c>
      <c r="J275" s="591" t="str">
        <f t="shared" ref="J275:J303" si="25">IF(ISNUMBER($D275),($D275*$G275),"")</f>
        <v/>
      </c>
      <c r="K275" s="591" t="str">
        <f t="shared" ref="K275:K303" si="26">IF(ISNUMBER($D275),($D275*$H275),"")</f>
        <v/>
      </c>
      <c r="L275" s="591" t="str">
        <f t="shared" si="24"/>
        <v/>
      </c>
    </row>
    <row r="276" spans="1:12" s="165" customFormat="1" ht="12.75" customHeight="1">
      <c r="A276" s="577">
        <v>3</v>
      </c>
      <c r="B276" s="572"/>
      <c r="C276" s="588" t="str">
        <f>IF(ISNUMBER($B276),(VLOOKUP($B276,'Signal, ITMS &amp; Lighting Items'!$A$5:$G$468,2,FALSE)),IF(ISTEXT($B276),(VLOOKUP($B276,'Signal, ITMS &amp; Lighting Items'!$A$5:$G$468,2,FALSE))," "))</f>
        <v xml:space="preserve"> </v>
      </c>
      <c r="D276" s="576"/>
      <c r="E276" s="589" t="str">
        <f>IF(ISNUMBER($B276),(VLOOKUP($B276,'Signal, ITMS &amp; Lighting Items'!$A$5:$G$468,4,FALSE)),IF(ISTEXT($B276),(VLOOKUP($B276,'Signal, ITMS &amp; Lighting Items'!$A$5:$G$468,4,FALSE))," "))</f>
        <v xml:space="preserve"> </v>
      </c>
      <c r="F276" s="575" t="str">
        <f>IF(ISNUMBER($B276),(VLOOKUP($B276,'Signal, ITMS &amp; Lighting Items'!$A$5:$G$468,3,FALSE)),IF(ISTEXT($B276),(VLOOKUP($B276,'Signal, ITMS &amp; Lighting Items'!$A$5:$G$468,3,FALSE))," "))</f>
        <v xml:space="preserve"> </v>
      </c>
      <c r="G276" s="590" t="str">
        <f>IF(ISNUMBER($B276),(VLOOKUP($B276,'Signal, ITMS &amp; Lighting Items'!$A$5:$G$468,5,FALSE)),IF(ISTEXT($B276),(VLOOKUP($B276,'Signal, ITMS &amp; Lighting Items'!$A$5:$G$468,5,FALSE))," "))</f>
        <v xml:space="preserve"> </v>
      </c>
      <c r="H276" s="590" t="str">
        <f>IF(ISNUMBER($B276),(VLOOKUP($B276,'Signal, ITMS &amp; Lighting Items'!$A$5:$G$468,6,FALSE)),IF(ISTEXT($B276),(VLOOKUP($B276,'Signal, ITMS &amp; Lighting Items'!$A$5:$G$468,6,FALSE))," "))</f>
        <v xml:space="preserve"> </v>
      </c>
      <c r="I276" s="590" t="str">
        <f>IF(ISNUMBER($B276),(VLOOKUP($B276,'Signal, ITMS &amp; Lighting Items'!$A$5:$G$468,7,FALSE)),IF(ISTEXT($B276),(VLOOKUP($B276,'Signal, ITMS &amp; Lighting Items'!$A$5:$G$468,7,FALSE))," "))</f>
        <v xml:space="preserve"> </v>
      </c>
      <c r="J276" s="591" t="str">
        <f t="shared" si="25"/>
        <v/>
      </c>
      <c r="K276" s="591" t="str">
        <f t="shared" si="26"/>
        <v/>
      </c>
      <c r="L276" s="591" t="str">
        <f t="shared" si="24"/>
        <v/>
      </c>
    </row>
    <row r="277" spans="1:12" s="165" customFormat="1" ht="12.75" customHeight="1">
      <c r="A277" s="577">
        <v>4</v>
      </c>
      <c r="B277" s="572"/>
      <c r="C277" s="588" t="str">
        <f>IF(ISNUMBER($B277),(VLOOKUP($B277,'Signal, ITMS &amp; Lighting Items'!$A$5:$G$468,2,FALSE)),IF(ISTEXT($B277),(VLOOKUP($B277,'Signal, ITMS &amp; Lighting Items'!$A$5:$G$468,2,FALSE))," "))</f>
        <v xml:space="preserve"> </v>
      </c>
      <c r="D277" s="576"/>
      <c r="E277" s="589" t="str">
        <f>IF(ISNUMBER($B277),(VLOOKUP($B277,'Signal, ITMS &amp; Lighting Items'!$A$5:$G$468,4,FALSE)),IF(ISTEXT($B277),(VLOOKUP($B277,'Signal, ITMS &amp; Lighting Items'!$A$5:$G$468,4,FALSE))," "))</f>
        <v xml:space="preserve"> </v>
      </c>
      <c r="F277" s="575" t="str">
        <f>IF(ISNUMBER($B277),(VLOOKUP($B277,'Signal, ITMS &amp; Lighting Items'!$A$5:$G$468,3,FALSE)),IF(ISTEXT($B277),(VLOOKUP($B277,'Signal, ITMS &amp; Lighting Items'!$A$5:$G$468,3,FALSE))," "))</f>
        <v xml:space="preserve"> </v>
      </c>
      <c r="G277" s="590" t="str">
        <f>IF(ISNUMBER($B277),(VLOOKUP($B277,'Signal, ITMS &amp; Lighting Items'!$A$5:$G$468,5,FALSE)),IF(ISTEXT($B277),(VLOOKUP($B277,'Signal, ITMS &amp; Lighting Items'!$A$5:$G$468,5,FALSE))," "))</f>
        <v xml:space="preserve"> </v>
      </c>
      <c r="H277" s="590" t="str">
        <f>IF(ISNUMBER($B277),(VLOOKUP($B277,'Signal, ITMS &amp; Lighting Items'!$A$5:$G$468,6,FALSE)),IF(ISTEXT($B277),(VLOOKUP($B277,'Signal, ITMS &amp; Lighting Items'!$A$5:$G$468,6,FALSE))," "))</f>
        <v xml:space="preserve"> </v>
      </c>
      <c r="I277" s="590" t="str">
        <f>IF(ISNUMBER($B277),(VLOOKUP($B277,'Signal, ITMS &amp; Lighting Items'!$A$5:$G$468,7,FALSE)),IF(ISTEXT($B277),(VLOOKUP($B277,'Signal, ITMS &amp; Lighting Items'!$A$5:$G$468,7,FALSE))," "))</f>
        <v xml:space="preserve"> </v>
      </c>
      <c r="J277" s="591" t="str">
        <f t="shared" si="25"/>
        <v/>
      </c>
      <c r="K277" s="591" t="str">
        <f t="shared" si="26"/>
        <v/>
      </c>
      <c r="L277" s="591" t="str">
        <f t="shared" si="24"/>
        <v/>
      </c>
    </row>
    <row r="278" spans="1:12" s="165" customFormat="1" ht="12.75" customHeight="1">
      <c r="A278" s="577">
        <v>5</v>
      </c>
      <c r="B278" s="572"/>
      <c r="C278" s="588" t="str">
        <f>IF(ISNUMBER($B278),(VLOOKUP($B278,'Signal, ITMS &amp; Lighting Items'!$A$5:$G$468,2,FALSE)),IF(ISTEXT($B278),(VLOOKUP($B278,'Signal, ITMS &amp; Lighting Items'!$A$5:$G$468,2,FALSE))," "))</f>
        <v xml:space="preserve"> </v>
      </c>
      <c r="D278" s="576"/>
      <c r="E278" s="589" t="str">
        <f>IF(ISNUMBER($B278),(VLOOKUP($B278,'Signal, ITMS &amp; Lighting Items'!$A$5:$G$468,4,FALSE)),IF(ISTEXT($B278),(VLOOKUP($B278,'Signal, ITMS &amp; Lighting Items'!$A$5:$G$468,4,FALSE))," "))</f>
        <v xml:space="preserve"> </v>
      </c>
      <c r="F278" s="575" t="str">
        <f>IF(ISNUMBER($B278),(VLOOKUP($B278,'Signal, ITMS &amp; Lighting Items'!$A$5:$G$468,3,FALSE)),IF(ISTEXT($B278),(VLOOKUP($B278,'Signal, ITMS &amp; Lighting Items'!$A$5:$G$468,3,FALSE))," "))</f>
        <v xml:space="preserve"> </v>
      </c>
      <c r="G278" s="590" t="str">
        <f>IF(ISNUMBER($B278),(VLOOKUP($B278,'Signal, ITMS &amp; Lighting Items'!$A$5:$G$468,5,FALSE)),IF(ISTEXT($B278),(VLOOKUP($B278,'Signal, ITMS &amp; Lighting Items'!$A$5:$G$468,5,FALSE))," "))</f>
        <v xml:space="preserve"> </v>
      </c>
      <c r="H278" s="590" t="str">
        <f>IF(ISNUMBER($B278),(VLOOKUP($B278,'Signal, ITMS &amp; Lighting Items'!$A$5:$G$468,6,FALSE)),IF(ISTEXT($B278),(VLOOKUP($B278,'Signal, ITMS &amp; Lighting Items'!$A$5:$G$468,6,FALSE))," "))</f>
        <v xml:space="preserve"> </v>
      </c>
      <c r="I278" s="590" t="str">
        <f>IF(ISNUMBER($B278),(VLOOKUP($B278,'Signal, ITMS &amp; Lighting Items'!$A$5:$G$468,7,FALSE)),IF(ISTEXT($B278),(VLOOKUP($B278,'Signal, ITMS &amp; Lighting Items'!$A$5:$G$468,7,FALSE))," "))</f>
        <v xml:space="preserve"> </v>
      </c>
      <c r="J278" s="591" t="str">
        <f t="shared" si="25"/>
        <v/>
      </c>
      <c r="K278" s="591" t="str">
        <f t="shared" si="26"/>
        <v/>
      </c>
      <c r="L278" s="591" t="str">
        <f t="shared" si="24"/>
        <v/>
      </c>
    </row>
    <row r="279" spans="1:12" s="165" customFormat="1" ht="12.75" customHeight="1">
      <c r="A279" s="577">
        <v>6</v>
      </c>
      <c r="B279" s="572"/>
      <c r="C279" s="588" t="str">
        <f>IF(ISNUMBER($B279),(VLOOKUP($B279,'Signal, ITMS &amp; Lighting Items'!$A$5:$G$468,2,FALSE)),IF(ISTEXT($B279),(VLOOKUP($B279,'Signal, ITMS &amp; Lighting Items'!$A$5:$G$468,2,FALSE))," "))</f>
        <v xml:space="preserve"> </v>
      </c>
      <c r="D279" s="576"/>
      <c r="E279" s="589" t="str">
        <f>IF(ISNUMBER($B279),(VLOOKUP($B279,'Signal, ITMS &amp; Lighting Items'!$A$5:$G$468,4,FALSE)),IF(ISTEXT($B279),(VLOOKUP($B279,'Signal, ITMS &amp; Lighting Items'!$A$5:$G$468,4,FALSE))," "))</f>
        <v xml:space="preserve"> </v>
      </c>
      <c r="F279" s="575" t="str">
        <f>IF(ISNUMBER($B279),(VLOOKUP($B279,'Signal, ITMS &amp; Lighting Items'!$A$5:$G$468,3,FALSE)),IF(ISTEXT($B279),(VLOOKUP($B279,'Signal, ITMS &amp; Lighting Items'!$A$5:$G$468,3,FALSE))," "))</f>
        <v xml:space="preserve"> </v>
      </c>
      <c r="G279" s="590" t="str">
        <f>IF(ISNUMBER($B279),(VLOOKUP($B279,'Signal, ITMS &amp; Lighting Items'!$A$5:$G$468,5,FALSE)),IF(ISTEXT($B279),(VLOOKUP($B279,'Signal, ITMS &amp; Lighting Items'!$A$5:$G$468,5,FALSE))," "))</f>
        <v xml:space="preserve"> </v>
      </c>
      <c r="H279" s="590" t="str">
        <f>IF(ISNUMBER($B279),(VLOOKUP($B279,'Signal, ITMS &amp; Lighting Items'!$A$5:$G$468,6,FALSE)),IF(ISTEXT($B279),(VLOOKUP($B279,'Signal, ITMS &amp; Lighting Items'!$A$5:$G$468,6,FALSE))," "))</f>
        <v xml:space="preserve"> </v>
      </c>
      <c r="I279" s="590" t="str">
        <f>IF(ISNUMBER($B279),(VLOOKUP($B279,'Signal, ITMS &amp; Lighting Items'!$A$5:$G$468,7,FALSE)),IF(ISTEXT($B279),(VLOOKUP($B279,'Signal, ITMS &amp; Lighting Items'!$A$5:$G$468,7,FALSE))," "))</f>
        <v xml:space="preserve"> </v>
      </c>
      <c r="J279" s="591" t="str">
        <f t="shared" si="25"/>
        <v/>
      </c>
      <c r="K279" s="591" t="str">
        <f t="shared" si="26"/>
        <v/>
      </c>
      <c r="L279" s="591" t="str">
        <f t="shared" si="24"/>
        <v/>
      </c>
    </row>
    <row r="280" spans="1:12" s="165" customFormat="1" ht="12.75" customHeight="1">
      <c r="A280" s="577">
        <v>7</v>
      </c>
      <c r="B280" s="572"/>
      <c r="C280" s="588" t="str">
        <f>IF(ISNUMBER($B280),(VLOOKUP($B280,'Signal, ITMS &amp; Lighting Items'!$A$5:$G$468,2,FALSE)),IF(ISTEXT($B280),(VLOOKUP($B280,'Signal, ITMS &amp; Lighting Items'!$A$5:$G$468,2,FALSE))," "))</f>
        <v xml:space="preserve"> </v>
      </c>
      <c r="D280" s="576"/>
      <c r="E280" s="589" t="str">
        <f>IF(ISNUMBER($B280),(VLOOKUP($B280,'Signal, ITMS &amp; Lighting Items'!$A$5:$G$468,4,FALSE)),IF(ISTEXT($B280),(VLOOKUP($B280,'Signal, ITMS &amp; Lighting Items'!$A$5:$G$468,4,FALSE))," "))</f>
        <v xml:space="preserve"> </v>
      </c>
      <c r="F280" s="575" t="str">
        <f>IF(ISNUMBER($B280),(VLOOKUP($B280,'Signal, ITMS &amp; Lighting Items'!$A$5:$G$468,3,FALSE)),IF(ISTEXT($B280),(VLOOKUP($B280,'Signal, ITMS &amp; Lighting Items'!$A$5:$G$468,3,FALSE))," "))</f>
        <v xml:space="preserve"> </v>
      </c>
      <c r="G280" s="590" t="str">
        <f>IF(ISNUMBER($B280),(VLOOKUP($B280,'Signal, ITMS &amp; Lighting Items'!$A$5:$G$468,5,FALSE)),IF(ISTEXT($B280),(VLOOKUP($B280,'Signal, ITMS &amp; Lighting Items'!$A$5:$G$468,5,FALSE))," "))</f>
        <v xml:space="preserve"> </v>
      </c>
      <c r="H280" s="590" t="str">
        <f>IF(ISNUMBER($B280),(VLOOKUP($B280,'Signal, ITMS &amp; Lighting Items'!$A$5:$G$468,6,FALSE)),IF(ISTEXT($B280),(VLOOKUP($B280,'Signal, ITMS &amp; Lighting Items'!$A$5:$G$468,6,FALSE))," "))</f>
        <v xml:space="preserve"> </v>
      </c>
      <c r="I280" s="590" t="str">
        <f>IF(ISNUMBER($B280),(VLOOKUP($B280,'Signal, ITMS &amp; Lighting Items'!$A$5:$G$468,7,FALSE)),IF(ISTEXT($B280),(VLOOKUP($B280,'Signal, ITMS &amp; Lighting Items'!$A$5:$G$468,7,FALSE))," "))</f>
        <v xml:space="preserve"> </v>
      </c>
      <c r="J280" s="591" t="str">
        <f t="shared" si="25"/>
        <v/>
      </c>
      <c r="K280" s="591" t="str">
        <f t="shared" si="26"/>
        <v/>
      </c>
      <c r="L280" s="591" t="str">
        <f t="shared" si="24"/>
        <v/>
      </c>
    </row>
    <row r="281" spans="1:12" s="165" customFormat="1" ht="12.75" customHeight="1">
      <c r="A281" s="577">
        <v>8</v>
      </c>
      <c r="B281" s="572"/>
      <c r="C281" s="588" t="str">
        <f>IF(ISNUMBER($B281),(VLOOKUP($B281,'Signal, ITMS &amp; Lighting Items'!$A$5:$G$468,2,FALSE)),IF(ISTEXT($B281),(VLOOKUP($B281,'Signal, ITMS &amp; Lighting Items'!$A$5:$G$468,2,FALSE))," "))</f>
        <v xml:space="preserve"> </v>
      </c>
      <c r="D281" s="576"/>
      <c r="E281" s="589" t="str">
        <f>IF(ISNUMBER($B281),(VLOOKUP($B281,'Signal, ITMS &amp; Lighting Items'!$A$5:$G$468,4,FALSE)),IF(ISTEXT($B281),(VLOOKUP($B281,'Signal, ITMS &amp; Lighting Items'!$A$5:$G$468,4,FALSE))," "))</f>
        <v xml:space="preserve"> </v>
      </c>
      <c r="F281" s="575" t="str">
        <f>IF(ISNUMBER($B281),(VLOOKUP($B281,'Signal, ITMS &amp; Lighting Items'!$A$5:$G$468,3,FALSE)),IF(ISTEXT($B281),(VLOOKUP($B281,'Signal, ITMS &amp; Lighting Items'!$A$5:$G$468,3,FALSE))," "))</f>
        <v xml:space="preserve"> </v>
      </c>
      <c r="G281" s="590" t="str">
        <f>IF(ISNUMBER($B281),(VLOOKUP($B281,'Signal, ITMS &amp; Lighting Items'!$A$5:$G$468,5,FALSE)),IF(ISTEXT($B281),(VLOOKUP($B281,'Signal, ITMS &amp; Lighting Items'!$A$5:$G$468,5,FALSE))," "))</f>
        <v xml:space="preserve"> </v>
      </c>
      <c r="H281" s="590" t="str">
        <f>IF(ISNUMBER($B281),(VLOOKUP($B281,'Signal, ITMS &amp; Lighting Items'!$A$5:$G$468,6,FALSE)),IF(ISTEXT($B281),(VLOOKUP($B281,'Signal, ITMS &amp; Lighting Items'!$A$5:$G$468,6,FALSE))," "))</f>
        <v xml:space="preserve"> </v>
      </c>
      <c r="I281" s="590" t="str">
        <f>IF(ISNUMBER($B281),(VLOOKUP($B281,'Signal, ITMS &amp; Lighting Items'!$A$5:$G$468,7,FALSE)),IF(ISTEXT($B281),(VLOOKUP($B281,'Signal, ITMS &amp; Lighting Items'!$A$5:$G$468,7,FALSE))," "))</f>
        <v xml:space="preserve"> </v>
      </c>
      <c r="J281" s="591" t="str">
        <f t="shared" si="25"/>
        <v/>
      </c>
      <c r="K281" s="591" t="str">
        <f t="shared" si="26"/>
        <v/>
      </c>
      <c r="L281" s="591" t="str">
        <f t="shared" si="24"/>
        <v/>
      </c>
    </row>
    <row r="282" spans="1:12" s="165" customFormat="1" ht="12.75" customHeight="1">
      <c r="A282" s="577">
        <v>9</v>
      </c>
      <c r="B282" s="572"/>
      <c r="C282" s="588" t="str">
        <f>IF(ISNUMBER($B282),(VLOOKUP($B282,'Signal, ITMS &amp; Lighting Items'!$A$5:$G$468,2,FALSE)),IF(ISTEXT($B282),(VLOOKUP($B282,'Signal, ITMS &amp; Lighting Items'!$A$5:$G$468,2,FALSE))," "))</f>
        <v xml:space="preserve"> </v>
      </c>
      <c r="D282" s="576"/>
      <c r="E282" s="589" t="str">
        <f>IF(ISNUMBER($B282),(VLOOKUP($B282,'Signal, ITMS &amp; Lighting Items'!$A$5:$G$468,4,FALSE)),IF(ISTEXT($B282),(VLOOKUP($B282,'Signal, ITMS &amp; Lighting Items'!$A$5:$G$468,4,FALSE))," "))</f>
        <v xml:space="preserve"> </v>
      </c>
      <c r="F282" s="575" t="str">
        <f>IF(ISNUMBER($B282),(VLOOKUP($B282,'Signal, ITMS &amp; Lighting Items'!$A$5:$G$468,3,FALSE)),IF(ISTEXT($B282),(VLOOKUP($B282,'Signal, ITMS &amp; Lighting Items'!$A$5:$G$468,3,FALSE))," "))</f>
        <v xml:space="preserve"> </v>
      </c>
      <c r="G282" s="590" t="str">
        <f>IF(ISNUMBER($B282),(VLOOKUP($B282,'Signal, ITMS &amp; Lighting Items'!$A$5:$G$468,5,FALSE)),IF(ISTEXT($B282),(VLOOKUP($B282,'Signal, ITMS &amp; Lighting Items'!$A$5:$G$468,5,FALSE))," "))</f>
        <v xml:space="preserve"> </v>
      </c>
      <c r="H282" s="590" t="str">
        <f>IF(ISNUMBER($B282),(VLOOKUP($B282,'Signal, ITMS &amp; Lighting Items'!$A$5:$G$468,6,FALSE)),IF(ISTEXT($B282),(VLOOKUP($B282,'Signal, ITMS &amp; Lighting Items'!$A$5:$G$468,6,FALSE))," "))</f>
        <v xml:space="preserve"> </v>
      </c>
      <c r="I282" s="590" t="str">
        <f>IF(ISNUMBER($B282),(VLOOKUP($B282,'Signal, ITMS &amp; Lighting Items'!$A$5:$G$468,7,FALSE)),IF(ISTEXT($B282),(VLOOKUP($B282,'Signal, ITMS &amp; Lighting Items'!$A$5:$G$468,7,FALSE))," "))</f>
        <v xml:space="preserve"> </v>
      </c>
      <c r="J282" s="591" t="str">
        <f t="shared" si="25"/>
        <v/>
      </c>
      <c r="K282" s="591" t="str">
        <f t="shared" si="26"/>
        <v/>
      </c>
      <c r="L282" s="591" t="str">
        <f t="shared" si="24"/>
        <v/>
      </c>
    </row>
    <row r="283" spans="1:12" s="165" customFormat="1" ht="12.75" customHeight="1">
      <c r="A283" s="577">
        <v>10</v>
      </c>
      <c r="B283" s="572"/>
      <c r="C283" s="588" t="str">
        <f>IF(ISNUMBER($B283),(VLOOKUP($B283,'Signal, ITMS &amp; Lighting Items'!$A$5:$G$468,2,FALSE)),IF(ISTEXT($B283),(VLOOKUP($B283,'Signal, ITMS &amp; Lighting Items'!$A$5:$G$468,2,FALSE))," "))</f>
        <v xml:space="preserve"> </v>
      </c>
      <c r="D283" s="576"/>
      <c r="E283" s="589" t="str">
        <f>IF(ISNUMBER($B283),(VLOOKUP($B283,'Signal, ITMS &amp; Lighting Items'!$A$5:$G$468,4,FALSE)),IF(ISTEXT($B283),(VLOOKUP($B283,'Signal, ITMS &amp; Lighting Items'!$A$5:$G$468,4,FALSE))," "))</f>
        <v xml:space="preserve"> </v>
      </c>
      <c r="F283" s="575" t="str">
        <f>IF(ISNUMBER($B283),(VLOOKUP($B283,'Signal, ITMS &amp; Lighting Items'!$A$5:$G$468,3,FALSE)),IF(ISTEXT($B283),(VLOOKUP($B283,'Signal, ITMS &amp; Lighting Items'!$A$5:$G$468,3,FALSE))," "))</f>
        <v xml:space="preserve"> </v>
      </c>
      <c r="G283" s="590" t="str">
        <f>IF(ISNUMBER($B283),(VLOOKUP($B283,'Signal, ITMS &amp; Lighting Items'!$A$5:$G$468,5,FALSE)),IF(ISTEXT($B283),(VLOOKUP($B283,'Signal, ITMS &amp; Lighting Items'!$A$5:$G$468,5,FALSE))," "))</f>
        <v xml:space="preserve"> </v>
      </c>
      <c r="H283" s="590" t="str">
        <f>IF(ISNUMBER($B283),(VLOOKUP($B283,'Signal, ITMS &amp; Lighting Items'!$A$5:$G$468,6,FALSE)),IF(ISTEXT($B283),(VLOOKUP($B283,'Signal, ITMS &amp; Lighting Items'!$A$5:$G$468,6,FALSE))," "))</f>
        <v xml:space="preserve"> </v>
      </c>
      <c r="I283" s="590" t="str">
        <f>IF(ISNUMBER($B283),(VLOOKUP($B283,'Signal, ITMS &amp; Lighting Items'!$A$5:$G$468,7,FALSE)),IF(ISTEXT($B283),(VLOOKUP($B283,'Signal, ITMS &amp; Lighting Items'!$A$5:$G$468,7,FALSE))," "))</f>
        <v xml:space="preserve"> </v>
      </c>
      <c r="J283" s="591" t="str">
        <f t="shared" si="25"/>
        <v/>
      </c>
      <c r="K283" s="591" t="str">
        <f t="shared" si="26"/>
        <v/>
      </c>
      <c r="L283" s="591" t="str">
        <f t="shared" si="24"/>
        <v/>
      </c>
    </row>
    <row r="284" spans="1:12" s="165" customFormat="1" ht="12.75" customHeight="1">
      <c r="A284" s="577">
        <v>11</v>
      </c>
      <c r="B284" s="572"/>
      <c r="C284" s="588" t="str">
        <f>IF(ISNUMBER($B284),(VLOOKUP($B284,'Signal, ITMS &amp; Lighting Items'!$A$5:$G$468,2,FALSE)),IF(ISTEXT($B284),(VLOOKUP($B284,'Signal, ITMS &amp; Lighting Items'!$A$5:$G$468,2,FALSE))," "))</f>
        <v xml:space="preserve"> </v>
      </c>
      <c r="D284" s="576"/>
      <c r="E284" s="589" t="str">
        <f>IF(ISNUMBER($B284),(VLOOKUP($B284,'Signal, ITMS &amp; Lighting Items'!$A$5:$G$468,4,FALSE)),IF(ISTEXT($B284),(VLOOKUP($B284,'Signal, ITMS &amp; Lighting Items'!$A$5:$G$468,4,FALSE))," "))</f>
        <v xml:space="preserve"> </v>
      </c>
      <c r="F284" s="575" t="str">
        <f>IF(ISNUMBER($B284),(VLOOKUP($B284,'Signal, ITMS &amp; Lighting Items'!$A$5:$G$468,3,FALSE)),IF(ISTEXT($B284),(VLOOKUP($B284,'Signal, ITMS &amp; Lighting Items'!$A$5:$G$468,3,FALSE))," "))</f>
        <v xml:space="preserve"> </v>
      </c>
      <c r="G284" s="590" t="str">
        <f>IF(ISNUMBER($B284),(VLOOKUP($B284,'Signal, ITMS &amp; Lighting Items'!$A$5:$G$468,5,FALSE)),IF(ISTEXT($B284),(VLOOKUP($B284,'Signal, ITMS &amp; Lighting Items'!$A$5:$G$468,5,FALSE))," "))</f>
        <v xml:space="preserve"> </v>
      </c>
      <c r="H284" s="590" t="str">
        <f>IF(ISNUMBER($B284),(VLOOKUP($B284,'Signal, ITMS &amp; Lighting Items'!$A$5:$G$468,6,FALSE)),IF(ISTEXT($B284),(VLOOKUP($B284,'Signal, ITMS &amp; Lighting Items'!$A$5:$G$468,6,FALSE))," "))</f>
        <v xml:space="preserve"> </v>
      </c>
      <c r="I284" s="590" t="str">
        <f>IF(ISNUMBER($B284),(VLOOKUP($B284,'Signal, ITMS &amp; Lighting Items'!$A$5:$G$468,7,FALSE)),IF(ISTEXT($B284),(VLOOKUP($B284,'Signal, ITMS &amp; Lighting Items'!$A$5:$G$468,7,FALSE))," "))</f>
        <v xml:space="preserve"> </v>
      </c>
      <c r="J284" s="591" t="str">
        <f t="shared" si="25"/>
        <v/>
      </c>
      <c r="K284" s="591" t="str">
        <f t="shared" si="26"/>
        <v/>
      </c>
      <c r="L284" s="591" t="str">
        <f t="shared" si="24"/>
        <v/>
      </c>
    </row>
    <row r="285" spans="1:12" s="165" customFormat="1" ht="12.75" customHeight="1">
      <c r="A285" s="577">
        <v>12</v>
      </c>
      <c r="B285" s="572"/>
      <c r="C285" s="588" t="str">
        <f>IF(ISNUMBER($B285),(VLOOKUP($B285,'Signal, ITMS &amp; Lighting Items'!$A$5:$G$468,2,FALSE)),IF(ISTEXT($B285),(VLOOKUP($B285,'Signal, ITMS &amp; Lighting Items'!$A$5:$G$468,2,FALSE))," "))</f>
        <v xml:space="preserve"> </v>
      </c>
      <c r="D285" s="576"/>
      <c r="E285" s="589" t="str">
        <f>IF(ISNUMBER($B285),(VLOOKUP($B285,'Signal, ITMS &amp; Lighting Items'!$A$5:$G$468,4,FALSE)),IF(ISTEXT($B285),(VLOOKUP($B285,'Signal, ITMS &amp; Lighting Items'!$A$5:$G$468,4,FALSE))," "))</f>
        <v xml:space="preserve"> </v>
      </c>
      <c r="F285" s="575" t="str">
        <f>IF(ISNUMBER($B285),(VLOOKUP($B285,'Signal, ITMS &amp; Lighting Items'!$A$5:$G$468,3,FALSE)),IF(ISTEXT($B285),(VLOOKUP($B285,'Signal, ITMS &amp; Lighting Items'!$A$5:$G$468,3,FALSE))," "))</f>
        <v xml:space="preserve"> </v>
      </c>
      <c r="G285" s="590" t="str">
        <f>IF(ISNUMBER($B285),(VLOOKUP($B285,'Signal, ITMS &amp; Lighting Items'!$A$5:$G$468,5,FALSE)),IF(ISTEXT($B285),(VLOOKUP($B285,'Signal, ITMS &amp; Lighting Items'!$A$5:$G$468,5,FALSE))," "))</f>
        <v xml:space="preserve"> </v>
      </c>
      <c r="H285" s="590" t="str">
        <f>IF(ISNUMBER($B285),(VLOOKUP($B285,'Signal, ITMS &amp; Lighting Items'!$A$5:$G$468,6,FALSE)),IF(ISTEXT($B285),(VLOOKUP($B285,'Signal, ITMS &amp; Lighting Items'!$A$5:$G$468,6,FALSE))," "))</f>
        <v xml:space="preserve"> </v>
      </c>
      <c r="I285" s="590" t="str">
        <f>IF(ISNUMBER($B285),(VLOOKUP($B285,'Signal, ITMS &amp; Lighting Items'!$A$5:$G$468,7,FALSE)),IF(ISTEXT($B285),(VLOOKUP($B285,'Signal, ITMS &amp; Lighting Items'!$A$5:$G$468,7,FALSE))," "))</f>
        <v xml:space="preserve"> </v>
      </c>
      <c r="J285" s="591" t="str">
        <f t="shared" si="25"/>
        <v/>
      </c>
      <c r="K285" s="591" t="str">
        <f t="shared" si="26"/>
        <v/>
      </c>
      <c r="L285" s="591" t="str">
        <f t="shared" si="24"/>
        <v/>
      </c>
    </row>
    <row r="286" spans="1:12" s="165" customFormat="1" ht="12.75" customHeight="1">
      <c r="A286" s="577">
        <v>13</v>
      </c>
      <c r="B286" s="572"/>
      <c r="C286" s="588" t="str">
        <f>IF(ISNUMBER($B286),(VLOOKUP($B286,'Signal, ITMS &amp; Lighting Items'!$A$5:$G$468,2,FALSE)),IF(ISTEXT($B286),(VLOOKUP($B286,'Signal, ITMS &amp; Lighting Items'!$A$5:$G$468,2,FALSE))," "))</f>
        <v xml:space="preserve"> </v>
      </c>
      <c r="D286" s="576"/>
      <c r="E286" s="589" t="str">
        <f>IF(ISNUMBER($B286),(VLOOKUP($B286,'Signal, ITMS &amp; Lighting Items'!$A$5:$G$468,4,FALSE)),IF(ISTEXT($B286),(VLOOKUP($B286,'Signal, ITMS &amp; Lighting Items'!$A$5:$G$468,4,FALSE))," "))</f>
        <v xml:space="preserve"> </v>
      </c>
      <c r="F286" s="575" t="str">
        <f>IF(ISNUMBER($B286),(VLOOKUP($B286,'Signal, ITMS &amp; Lighting Items'!$A$5:$G$468,3,FALSE)),IF(ISTEXT($B286),(VLOOKUP($B286,'Signal, ITMS &amp; Lighting Items'!$A$5:$G$468,3,FALSE))," "))</f>
        <v xml:space="preserve"> </v>
      </c>
      <c r="G286" s="590" t="str">
        <f>IF(ISNUMBER($B286),(VLOOKUP($B286,'Signal, ITMS &amp; Lighting Items'!$A$5:$G$468,5,FALSE)),IF(ISTEXT($B286),(VLOOKUP($B286,'Signal, ITMS &amp; Lighting Items'!$A$5:$G$468,5,FALSE))," "))</f>
        <v xml:space="preserve"> </v>
      </c>
      <c r="H286" s="590" t="str">
        <f>IF(ISNUMBER($B286),(VLOOKUP($B286,'Signal, ITMS &amp; Lighting Items'!$A$5:$G$468,6,FALSE)),IF(ISTEXT($B286),(VLOOKUP($B286,'Signal, ITMS &amp; Lighting Items'!$A$5:$G$468,6,FALSE))," "))</f>
        <v xml:space="preserve"> </v>
      </c>
      <c r="I286" s="590" t="str">
        <f>IF(ISNUMBER($B286),(VLOOKUP($B286,'Signal, ITMS &amp; Lighting Items'!$A$5:$G$468,7,FALSE)),IF(ISTEXT($B286),(VLOOKUP($B286,'Signal, ITMS &amp; Lighting Items'!$A$5:$G$468,7,FALSE))," "))</f>
        <v xml:space="preserve"> </v>
      </c>
      <c r="J286" s="591" t="str">
        <f t="shared" si="25"/>
        <v/>
      </c>
      <c r="K286" s="591" t="str">
        <f t="shared" si="26"/>
        <v/>
      </c>
      <c r="L286" s="591" t="str">
        <f t="shared" si="24"/>
        <v/>
      </c>
    </row>
    <row r="287" spans="1:12" s="165" customFormat="1" ht="12.75" customHeight="1">
      <c r="A287" s="577">
        <v>14</v>
      </c>
      <c r="B287" s="572"/>
      <c r="C287" s="588" t="str">
        <f>IF(ISNUMBER($B287),(VLOOKUP($B287,'Signal, ITMS &amp; Lighting Items'!$A$5:$G$468,2,FALSE)),IF(ISTEXT($B287),(VLOOKUP($B287,'Signal, ITMS &amp; Lighting Items'!$A$5:$G$468,2,FALSE))," "))</f>
        <v xml:space="preserve"> </v>
      </c>
      <c r="D287" s="576"/>
      <c r="E287" s="589" t="str">
        <f>IF(ISNUMBER($B287),(VLOOKUP($B287,'Signal, ITMS &amp; Lighting Items'!$A$5:$G$468,4,FALSE)),IF(ISTEXT($B287),(VLOOKUP($B287,'Signal, ITMS &amp; Lighting Items'!$A$5:$G$468,4,FALSE))," "))</f>
        <v xml:space="preserve"> </v>
      </c>
      <c r="F287" s="575" t="str">
        <f>IF(ISNUMBER($B287),(VLOOKUP($B287,'Signal, ITMS &amp; Lighting Items'!$A$5:$G$468,3,FALSE)),IF(ISTEXT($B287),(VLOOKUP($B287,'Signal, ITMS &amp; Lighting Items'!$A$5:$G$468,3,FALSE))," "))</f>
        <v xml:space="preserve"> </v>
      </c>
      <c r="G287" s="590" t="str">
        <f>IF(ISNUMBER($B287),(VLOOKUP($B287,'Signal, ITMS &amp; Lighting Items'!$A$5:$G$468,5,FALSE)),IF(ISTEXT($B287),(VLOOKUP($B287,'Signal, ITMS &amp; Lighting Items'!$A$5:$G$468,5,FALSE))," "))</f>
        <v xml:space="preserve"> </v>
      </c>
      <c r="H287" s="590" t="str">
        <f>IF(ISNUMBER($B287),(VLOOKUP($B287,'Signal, ITMS &amp; Lighting Items'!$A$5:$G$468,6,FALSE)),IF(ISTEXT($B287),(VLOOKUP($B287,'Signal, ITMS &amp; Lighting Items'!$A$5:$G$468,6,FALSE))," "))</f>
        <v xml:space="preserve"> </v>
      </c>
      <c r="I287" s="590" t="str">
        <f>IF(ISNUMBER($B287),(VLOOKUP($B287,'Signal, ITMS &amp; Lighting Items'!$A$5:$G$468,7,FALSE)),IF(ISTEXT($B287),(VLOOKUP($B287,'Signal, ITMS &amp; Lighting Items'!$A$5:$G$468,7,FALSE))," "))</f>
        <v xml:space="preserve"> </v>
      </c>
      <c r="J287" s="591" t="str">
        <f t="shared" si="25"/>
        <v/>
      </c>
      <c r="K287" s="591" t="str">
        <f t="shared" si="26"/>
        <v/>
      </c>
      <c r="L287" s="591" t="str">
        <f t="shared" si="24"/>
        <v/>
      </c>
    </row>
    <row r="288" spans="1:12" s="165" customFormat="1" ht="12.75" customHeight="1">
      <c r="A288" s="577">
        <v>15</v>
      </c>
      <c r="B288" s="572"/>
      <c r="C288" s="588" t="str">
        <f>IF(ISNUMBER($B288),(VLOOKUP($B288,'Signal, ITMS &amp; Lighting Items'!$A$5:$G$468,2,FALSE)),IF(ISTEXT($B288),(VLOOKUP($B288,'Signal, ITMS &amp; Lighting Items'!$A$5:$G$468,2,FALSE))," "))</f>
        <v xml:space="preserve"> </v>
      </c>
      <c r="D288" s="576"/>
      <c r="E288" s="589" t="str">
        <f>IF(ISNUMBER($B288),(VLOOKUP($B288,'Signal, ITMS &amp; Lighting Items'!$A$5:$G$468,4,FALSE)),IF(ISTEXT($B288),(VLOOKUP($B288,'Signal, ITMS &amp; Lighting Items'!$A$5:$G$468,4,FALSE))," "))</f>
        <v xml:space="preserve"> </v>
      </c>
      <c r="F288" s="575" t="str">
        <f>IF(ISNUMBER($B288),(VLOOKUP($B288,'Signal, ITMS &amp; Lighting Items'!$A$5:$G$468,3,FALSE)),IF(ISTEXT($B288),(VLOOKUP($B288,'Signal, ITMS &amp; Lighting Items'!$A$5:$G$468,3,FALSE))," "))</f>
        <v xml:space="preserve"> </v>
      </c>
      <c r="G288" s="590" t="str">
        <f>IF(ISNUMBER($B288),(VLOOKUP($B288,'Signal, ITMS &amp; Lighting Items'!$A$5:$G$468,5,FALSE)),IF(ISTEXT($B288),(VLOOKUP($B288,'Signal, ITMS &amp; Lighting Items'!$A$5:$G$468,5,FALSE))," "))</f>
        <v xml:space="preserve"> </v>
      </c>
      <c r="H288" s="590" t="str">
        <f>IF(ISNUMBER($B288),(VLOOKUP($B288,'Signal, ITMS &amp; Lighting Items'!$A$5:$G$468,6,FALSE)),IF(ISTEXT($B288),(VLOOKUP($B288,'Signal, ITMS &amp; Lighting Items'!$A$5:$G$468,6,FALSE))," "))</f>
        <v xml:space="preserve"> </v>
      </c>
      <c r="I288" s="590" t="str">
        <f>IF(ISNUMBER($B288),(VLOOKUP($B288,'Signal, ITMS &amp; Lighting Items'!$A$5:$G$468,7,FALSE)),IF(ISTEXT($B288),(VLOOKUP($B288,'Signal, ITMS &amp; Lighting Items'!$A$5:$G$468,7,FALSE))," "))</f>
        <v xml:space="preserve"> </v>
      </c>
      <c r="J288" s="591" t="str">
        <f t="shared" si="25"/>
        <v/>
      </c>
      <c r="K288" s="591" t="str">
        <f t="shared" si="26"/>
        <v/>
      </c>
      <c r="L288" s="591" t="str">
        <f t="shared" si="24"/>
        <v/>
      </c>
    </row>
    <row r="289" spans="1:12" s="165" customFormat="1" ht="12.75" customHeight="1">
      <c r="A289" s="577">
        <v>16</v>
      </c>
      <c r="B289" s="572"/>
      <c r="C289" s="588" t="str">
        <f>IF(ISNUMBER($B289),(VLOOKUP($B289,'Signal, ITMS &amp; Lighting Items'!$A$5:$G$468,2,FALSE)),IF(ISTEXT($B289),(VLOOKUP($B289,'Signal, ITMS &amp; Lighting Items'!$A$5:$G$468,2,FALSE))," "))</f>
        <v xml:space="preserve"> </v>
      </c>
      <c r="D289" s="576"/>
      <c r="E289" s="589" t="str">
        <f>IF(ISNUMBER($B289),(VLOOKUP($B289,'Signal, ITMS &amp; Lighting Items'!$A$5:$G$468,4,FALSE)),IF(ISTEXT($B289),(VLOOKUP($B289,'Signal, ITMS &amp; Lighting Items'!$A$5:$G$468,4,FALSE))," "))</f>
        <v xml:space="preserve"> </v>
      </c>
      <c r="F289" s="575" t="str">
        <f>IF(ISNUMBER($B289),(VLOOKUP($B289,'Signal, ITMS &amp; Lighting Items'!$A$5:$G$468,3,FALSE)),IF(ISTEXT($B289),(VLOOKUP($B289,'Signal, ITMS &amp; Lighting Items'!$A$5:$G$468,3,FALSE))," "))</f>
        <v xml:space="preserve"> </v>
      </c>
      <c r="G289" s="590" t="str">
        <f>IF(ISNUMBER($B289),(VLOOKUP($B289,'Signal, ITMS &amp; Lighting Items'!$A$5:$G$468,5,FALSE)),IF(ISTEXT($B289),(VLOOKUP($B289,'Signal, ITMS &amp; Lighting Items'!$A$5:$G$468,5,FALSE))," "))</f>
        <v xml:space="preserve"> </v>
      </c>
      <c r="H289" s="590" t="str">
        <f>IF(ISNUMBER($B289),(VLOOKUP($B289,'Signal, ITMS &amp; Lighting Items'!$A$5:$G$468,6,FALSE)),IF(ISTEXT($B289),(VLOOKUP($B289,'Signal, ITMS &amp; Lighting Items'!$A$5:$G$468,6,FALSE))," "))</f>
        <v xml:space="preserve"> </v>
      </c>
      <c r="I289" s="590" t="str">
        <f>IF(ISNUMBER($B289),(VLOOKUP($B289,'Signal, ITMS &amp; Lighting Items'!$A$5:$G$468,7,FALSE)),IF(ISTEXT($B289),(VLOOKUP($B289,'Signal, ITMS &amp; Lighting Items'!$A$5:$G$468,7,FALSE))," "))</f>
        <v xml:space="preserve"> </v>
      </c>
      <c r="J289" s="591" t="str">
        <f t="shared" si="25"/>
        <v/>
      </c>
      <c r="K289" s="591" t="str">
        <f t="shared" si="26"/>
        <v/>
      </c>
      <c r="L289" s="591" t="str">
        <f t="shared" si="24"/>
        <v/>
      </c>
    </row>
    <row r="290" spans="1:12" s="165" customFormat="1" ht="12.75" customHeight="1">
      <c r="A290" s="577">
        <v>17</v>
      </c>
      <c r="B290" s="572"/>
      <c r="C290" s="588" t="str">
        <f>IF(ISNUMBER($B290),(VLOOKUP($B290,'Signal, ITMS &amp; Lighting Items'!$A$5:$G$468,2,FALSE)),IF(ISTEXT($B290),(VLOOKUP($B290,'Signal, ITMS &amp; Lighting Items'!$A$5:$G$468,2,FALSE))," "))</f>
        <v xml:space="preserve"> </v>
      </c>
      <c r="D290" s="576"/>
      <c r="E290" s="589" t="str">
        <f>IF(ISNUMBER($B290),(VLOOKUP($B290,'Signal, ITMS &amp; Lighting Items'!$A$5:$G$468,4,FALSE)),IF(ISTEXT($B290),(VLOOKUP($B290,'Signal, ITMS &amp; Lighting Items'!$A$5:$G$468,4,FALSE))," "))</f>
        <v xml:space="preserve"> </v>
      </c>
      <c r="F290" s="575" t="str">
        <f>IF(ISNUMBER($B290),(VLOOKUP($B290,'Signal, ITMS &amp; Lighting Items'!$A$5:$G$468,3,FALSE)),IF(ISTEXT($B290),(VLOOKUP($B290,'Signal, ITMS &amp; Lighting Items'!$A$5:$G$468,3,FALSE))," "))</f>
        <v xml:space="preserve"> </v>
      </c>
      <c r="G290" s="590" t="str">
        <f>IF(ISNUMBER($B290),(VLOOKUP($B290,'Signal, ITMS &amp; Lighting Items'!$A$5:$G$468,5,FALSE)),IF(ISTEXT($B290),(VLOOKUP($B290,'Signal, ITMS &amp; Lighting Items'!$A$5:$G$468,5,FALSE))," "))</f>
        <v xml:space="preserve"> </v>
      </c>
      <c r="H290" s="590" t="str">
        <f>IF(ISNUMBER($B290),(VLOOKUP($B290,'Signal, ITMS &amp; Lighting Items'!$A$5:$G$468,6,FALSE)),IF(ISTEXT($B290),(VLOOKUP($B290,'Signal, ITMS &amp; Lighting Items'!$A$5:$G$468,6,FALSE))," "))</f>
        <v xml:space="preserve"> </v>
      </c>
      <c r="I290" s="590" t="str">
        <f>IF(ISNUMBER($B290),(VLOOKUP($B290,'Signal, ITMS &amp; Lighting Items'!$A$5:$G$468,7,FALSE)),IF(ISTEXT($B290),(VLOOKUP($B290,'Signal, ITMS &amp; Lighting Items'!$A$5:$G$468,7,FALSE))," "))</f>
        <v xml:space="preserve"> </v>
      </c>
      <c r="J290" s="591" t="str">
        <f t="shared" si="25"/>
        <v/>
      </c>
      <c r="K290" s="591" t="str">
        <f t="shared" si="26"/>
        <v/>
      </c>
      <c r="L290" s="591" t="str">
        <f t="shared" si="24"/>
        <v/>
      </c>
    </row>
    <row r="291" spans="1:12" s="165" customFormat="1" ht="12.75" customHeight="1">
      <c r="A291" s="577">
        <v>18</v>
      </c>
      <c r="B291" s="572"/>
      <c r="C291" s="588" t="str">
        <f>IF(ISNUMBER($B291),(VLOOKUP($B291,'Signal, ITMS &amp; Lighting Items'!$A$5:$G$468,2,FALSE)),IF(ISTEXT($B291),(VLOOKUP($B291,'Signal, ITMS &amp; Lighting Items'!$A$5:$G$468,2,FALSE))," "))</f>
        <v xml:space="preserve"> </v>
      </c>
      <c r="D291" s="576"/>
      <c r="E291" s="589" t="str">
        <f>IF(ISNUMBER($B291),(VLOOKUP($B291,'Signal, ITMS &amp; Lighting Items'!$A$5:$G$468,4,FALSE)),IF(ISTEXT($B291),(VLOOKUP($B291,'Signal, ITMS &amp; Lighting Items'!$A$5:$G$468,4,FALSE))," "))</f>
        <v xml:space="preserve"> </v>
      </c>
      <c r="F291" s="575" t="str">
        <f>IF(ISNUMBER($B291),(VLOOKUP($B291,'Signal, ITMS &amp; Lighting Items'!$A$5:$G$468,3,FALSE)),IF(ISTEXT($B291),(VLOOKUP($B291,'Signal, ITMS &amp; Lighting Items'!$A$5:$G$468,3,FALSE))," "))</f>
        <v xml:space="preserve"> </v>
      </c>
      <c r="G291" s="590" t="str">
        <f>IF(ISNUMBER($B291),(VLOOKUP($B291,'Signal, ITMS &amp; Lighting Items'!$A$5:$G$468,5,FALSE)),IF(ISTEXT($B291),(VLOOKUP($B291,'Signal, ITMS &amp; Lighting Items'!$A$5:$G$468,5,FALSE))," "))</f>
        <v xml:space="preserve"> </v>
      </c>
      <c r="H291" s="590" t="str">
        <f>IF(ISNUMBER($B291),(VLOOKUP($B291,'Signal, ITMS &amp; Lighting Items'!$A$5:$G$468,6,FALSE)),IF(ISTEXT($B291),(VLOOKUP($B291,'Signal, ITMS &amp; Lighting Items'!$A$5:$G$468,6,FALSE))," "))</f>
        <v xml:space="preserve"> </v>
      </c>
      <c r="I291" s="590" t="str">
        <f>IF(ISNUMBER($B291),(VLOOKUP($B291,'Signal, ITMS &amp; Lighting Items'!$A$5:$G$468,7,FALSE)),IF(ISTEXT($B291),(VLOOKUP($B291,'Signal, ITMS &amp; Lighting Items'!$A$5:$G$468,7,FALSE))," "))</f>
        <v xml:space="preserve"> </v>
      </c>
      <c r="J291" s="591" t="str">
        <f t="shared" si="25"/>
        <v/>
      </c>
      <c r="K291" s="591" t="str">
        <f t="shared" si="26"/>
        <v/>
      </c>
      <c r="L291" s="591" t="str">
        <f t="shared" si="24"/>
        <v/>
      </c>
    </row>
    <row r="292" spans="1:12" s="165" customFormat="1" ht="12.75" customHeight="1">
      <c r="A292" s="577">
        <v>19</v>
      </c>
      <c r="B292" s="572"/>
      <c r="C292" s="588" t="str">
        <f>IF(ISNUMBER($B292),(VLOOKUP($B292,'Signal, ITMS &amp; Lighting Items'!$A$5:$G$468,2,FALSE)),IF(ISTEXT($B292),(VLOOKUP($B292,'Signal, ITMS &amp; Lighting Items'!$A$5:$G$468,2,FALSE))," "))</f>
        <v xml:space="preserve"> </v>
      </c>
      <c r="D292" s="576"/>
      <c r="E292" s="589" t="str">
        <f>IF(ISNUMBER($B292),(VLOOKUP($B292,'Signal, ITMS &amp; Lighting Items'!$A$5:$G$468,4,FALSE)),IF(ISTEXT($B292),(VLOOKUP($B292,'Signal, ITMS &amp; Lighting Items'!$A$5:$G$468,4,FALSE))," "))</f>
        <v xml:space="preserve"> </v>
      </c>
      <c r="F292" s="575" t="str">
        <f>IF(ISNUMBER($B292),(VLOOKUP($B292,'Signal, ITMS &amp; Lighting Items'!$A$5:$G$468,3,FALSE)),IF(ISTEXT($B292),(VLOOKUP($B292,'Signal, ITMS &amp; Lighting Items'!$A$5:$G$468,3,FALSE))," "))</f>
        <v xml:space="preserve"> </v>
      </c>
      <c r="G292" s="590" t="str">
        <f>IF(ISNUMBER($B292),(VLOOKUP($B292,'Signal, ITMS &amp; Lighting Items'!$A$5:$G$468,5,FALSE)),IF(ISTEXT($B292),(VLOOKUP($B292,'Signal, ITMS &amp; Lighting Items'!$A$5:$G$468,5,FALSE))," "))</f>
        <v xml:space="preserve"> </v>
      </c>
      <c r="H292" s="590" t="str">
        <f>IF(ISNUMBER($B292),(VLOOKUP($B292,'Signal, ITMS &amp; Lighting Items'!$A$5:$G$468,6,FALSE)),IF(ISTEXT($B292),(VLOOKUP($B292,'Signal, ITMS &amp; Lighting Items'!$A$5:$G$468,6,FALSE))," "))</f>
        <v xml:space="preserve"> </v>
      </c>
      <c r="I292" s="590" t="str">
        <f>IF(ISNUMBER($B292),(VLOOKUP($B292,'Signal, ITMS &amp; Lighting Items'!$A$5:$G$468,7,FALSE)),IF(ISTEXT($B292),(VLOOKUP($B292,'Signal, ITMS &amp; Lighting Items'!$A$5:$G$468,7,FALSE))," "))</f>
        <v xml:space="preserve"> </v>
      </c>
      <c r="J292" s="591" t="str">
        <f t="shared" si="25"/>
        <v/>
      </c>
      <c r="K292" s="591" t="str">
        <f t="shared" si="26"/>
        <v/>
      </c>
      <c r="L292" s="591" t="str">
        <f t="shared" si="24"/>
        <v/>
      </c>
    </row>
    <row r="293" spans="1:12" s="165" customFormat="1" ht="12.75" customHeight="1">
      <c r="A293" s="577">
        <v>20</v>
      </c>
      <c r="B293" s="572"/>
      <c r="C293" s="588" t="str">
        <f>IF(ISNUMBER($B293),(VLOOKUP($B293,'Signal, ITMS &amp; Lighting Items'!$A$5:$G$468,2,FALSE)),IF(ISTEXT($B293),(VLOOKUP($B293,'Signal, ITMS &amp; Lighting Items'!$A$5:$G$468,2,FALSE))," "))</f>
        <v xml:space="preserve"> </v>
      </c>
      <c r="D293" s="576"/>
      <c r="E293" s="589" t="str">
        <f>IF(ISNUMBER($B293),(VLOOKUP($B293,'Signal, ITMS &amp; Lighting Items'!$A$5:$G$468,4,FALSE)),IF(ISTEXT($B293),(VLOOKUP($B293,'Signal, ITMS &amp; Lighting Items'!$A$5:$G$468,4,FALSE))," "))</f>
        <v xml:space="preserve"> </v>
      </c>
      <c r="F293" s="575" t="str">
        <f>IF(ISNUMBER($B293),(VLOOKUP($B293,'Signal, ITMS &amp; Lighting Items'!$A$5:$G$468,3,FALSE)),IF(ISTEXT($B293),(VLOOKUP($B293,'Signal, ITMS &amp; Lighting Items'!$A$5:$G$468,3,FALSE))," "))</f>
        <v xml:space="preserve"> </v>
      </c>
      <c r="G293" s="590" t="str">
        <f>IF(ISNUMBER($B293),(VLOOKUP($B293,'Signal, ITMS &amp; Lighting Items'!$A$5:$G$468,5,FALSE)),IF(ISTEXT($B293),(VLOOKUP($B293,'Signal, ITMS &amp; Lighting Items'!$A$5:$G$468,5,FALSE))," "))</f>
        <v xml:space="preserve"> </v>
      </c>
      <c r="H293" s="590" t="str">
        <f>IF(ISNUMBER($B293),(VLOOKUP($B293,'Signal, ITMS &amp; Lighting Items'!$A$5:$G$468,6,FALSE)),IF(ISTEXT($B293),(VLOOKUP($B293,'Signal, ITMS &amp; Lighting Items'!$A$5:$G$468,6,FALSE))," "))</f>
        <v xml:space="preserve"> </v>
      </c>
      <c r="I293" s="590" t="str">
        <f>IF(ISNUMBER($B293),(VLOOKUP($B293,'Signal, ITMS &amp; Lighting Items'!$A$5:$G$468,7,FALSE)),IF(ISTEXT($B293),(VLOOKUP($B293,'Signal, ITMS &amp; Lighting Items'!$A$5:$G$468,7,FALSE))," "))</f>
        <v xml:space="preserve"> </v>
      </c>
      <c r="J293" s="591" t="str">
        <f t="shared" si="25"/>
        <v/>
      </c>
      <c r="K293" s="591" t="str">
        <f t="shared" si="26"/>
        <v/>
      </c>
      <c r="L293" s="591" t="str">
        <f t="shared" si="24"/>
        <v/>
      </c>
    </row>
    <row r="294" spans="1:12" s="165" customFormat="1" ht="12.75" customHeight="1">
      <c r="A294" s="577">
        <v>21</v>
      </c>
      <c r="B294" s="572"/>
      <c r="C294" s="588" t="str">
        <f>IF(ISNUMBER($B294),(VLOOKUP($B294,'Signal, ITMS &amp; Lighting Items'!$A$5:$G$468,2,FALSE)),IF(ISTEXT($B294),(VLOOKUP($B294,'Signal, ITMS &amp; Lighting Items'!$A$5:$G$468,2,FALSE))," "))</f>
        <v xml:space="preserve"> </v>
      </c>
      <c r="D294" s="576"/>
      <c r="E294" s="589" t="str">
        <f>IF(ISNUMBER($B294),(VLOOKUP($B294,'Signal, ITMS &amp; Lighting Items'!$A$5:$G$468,4,FALSE)),IF(ISTEXT($B294),(VLOOKUP($B294,'Signal, ITMS &amp; Lighting Items'!$A$5:$G$468,4,FALSE))," "))</f>
        <v xml:space="preserve"> </v>
      </c>
      <c r="F294" s="575" t="str">
        <f>IF(ISNUMBER($B294),(VLOOKUP($B294,'Signal, ITMS &amp; Lighting Items'!$A$5:$G$468,3,FALSE)),IF(ISTEXT($B294),(VLOOKUP($B294,'Signal, ITMS &amp; Lighting Items'!$A$5:$G$468,3,FALSE))," "))</f>
        <v xml:space="preserve"> </v>
      </c>
      <c r="G294" s="590" t="str">
        <f>IF(ISNUMBER($B294),(VLOOKUP($B294,'Signal, ITMS &amp; Lighting Items'!$A$5:$G$468,5,FALSE)),IF(ISTEXT($B294),(VLOOKUP($B294,'Signal, ITMS &amp; Lighting Items'!$A$5:$G$468,5,FALSE))," "))</f>
        <v xml:space="preserve"> </v>
      </c>
      <c r="H294" s="590" t="str">
        <f>IF(ISNUMBER($B294),(VLOOKUP($B294,'Signal, ITMS &amp; Lighting Items'!$A$5:$G$468,6,FALSE)),IF(ISTEXT($B294),(VLOOKUP($B294,'Signal, ITMS &amp; Lighting Items'!$A$5:$G$468,6,FALSE))," "))</f>
        <v xml:space="preserve"> </v>
      </c>
      <c r="I294" s="590" t="str">
        <f>IF(ISNUMBER($B294),(VLOOKUP($B294,'Signal, ITMS &amp; Lighting Items'!$A$5:$G$468,7,FALSE)),IF(ISTEXT($B294),(VLOOKUP($B294,'Signal, ITMS &amp; Lighting Items'!$A$5:$G$468,7,FALSE))," "))</f>
        <v xml:space="preserve"> </v>
      </c>
      <c r="J294" s="591" t="str">
        <f t="shared" si="25"/>
        <v/>
      </c>
      <c r="K294" s="591" t="str">
        <f t="shared" si="26"/>
        <v/>
      </c>
      <c r="L294" s="591" t="str">
        <f t="shared" si="24"/>
        <v/>
      </c>
    </row>
    <row r="295" spans="1:12" s="165" customFormat="1" ht="12.75" customHeight="1">
      <c r="A295" s="577">
        <v>22</v>
      </c>
      <c r="B295" s="572"/>
      <c r="C295" s="588" t="str">
        <f>IF(ISNUMBER($B295),(VLOOKUP($B295,'Signal, ITMS &amp; Lighting Items'!$A$5:$G$468,2,FALSE)),IF(ISTEXT($B295),(VLOOKUP($B295,'Signal, ITMS &amp; Lighting Items'!$A$5:$G$468,2,FALSE))," "))</f>
        <v xml:space="preserve"> </v>
      </c>
      <c r="D295" s="576"/>
      <c r="E295" s="589" t="str">
        <f>IF(ISNUMBER($B295),(VLOOKUP($B295,'Signal, ITMS &amp; Lighting Items'!$A$5:$G$468,4,FALSE)),IF(ISTEXT($B295),(VLOOKUP($B295,'Signal, ITMS &amp; Lighting Items'!$A$5:$G$468,4,FALSE))," "))</f>
        <v xml:space="preserve"> </v>
      </c>
      <c r="F295" s="575" t="str">
        <f>IF(ISNUMBER($B295),(VLOOKUP($B295,'Signal, ITMS &amp; Lighting Items'!$A$5:$G$468,3,FALSE)),IF(ISTEXT($B295),(VLOOKUP($B295,'Signal, ITMS &amp; Lighting Items'!$A$5:$G$468,3,FALSE))," "))</f>
        <v xml:space="preserve"> </v>
      </c>
      <c r="G295" s="590" t="str">
        <f>IF(ISNUMBER($B295),(VLOOKUP($B295,'Signal, ITMS &amp; Lighting Items'!$A$5:$G$468,5,FALSE)),IF(ISTEXT($B295),(VLOOKUP($B295,'Signal, ITMS &amp; Lighting Items'!$A$5:$G$468,5,FALSE))," "))</f>
        <v xml:space="preserve"> </v>
      </c>
      <c r="H295" s="590" t="str">
        <f>IF(ISNUMBER($B295),(VLOOKUP($B295,'Signal, ITMS &amp; Lighting Items'!$A$5:$G$468,6,FALSE)),IF(ISTEXT($B295),(VLOOKUP($B295,'Signal, ITMS &amp; Lighting Items'!$A$5:$G$468,6,FALSE))," "))</f>
        <v xml:space="preserve"> </v>
      </c>
      <c r="I295" s="590" t="str">
        <f>IF(ISNUMBER($B295),(VLOOKUP($B295,'Signal, ITMS &amp; Lighting Items'!$A$5:$G$468,7,FALSE)),IF(ISTEXT($B295),(VLOOKUP($B295,'Signal, ITMS &amp; Lighting Items'!$A$5:$G$468,7,FALSE))," "))</f>
        <v xml:space="preserve"> </v>
      </c>
      <c r="J295" s="591" t="str">
        <f t="shared" si="25"/>
        <v/>
      </c>
      <c r="K295" s="591" t="str">
        <f t="shared" si="26"/>
        <v/>
      </c>
      <c r="L295" s="591" t="str">
        <f t="shared" si="24"/>
        <v/>
      </c>
    </row>
    <row r="296" spans="1:12" s="165" customFormat="1" ht="12.75" customHeight="1">
      <c r="A296" s="577">
        <v>23</v>
      </c>
      <c r="B296" s="572"/>
      <c r="C296" s="588" t="str">
        <f>IF(ISNUMBER($B296),(VLOOKUP($B296,'Signal, ITMS &amp; Lighting Items'!$A$5:$G$468,2,FALSE)),IF(ISTEXT($B296),(VLOOKUP($B296,'Signal, ITMS &amp; Lighting Items'!$A$5:$G$468,2,FALSE))," "))</f>
        <v xml:space="preserve"> </v>
      </c>
      <c r="D296" s="576"/>
      <c r="E296" s="589" t="str">
        <f>IF(ISNUMBER($B296),(VLOOKUP($B296,'Signal, ITMS &amp; Lighting Items'!$A$5:$G$468,4,FALSE)),IF(ISTEXT($B296),(VLOOKUP($B296,'Signal, ITMS &amp; Lighting Items'!$A$5:$G$468,4,FALSE))," "))</f>
        <v xml:space="preserve"> </v>
      </c>
      <c r="F296" s="575" t="str">
        <f>IF(ISNUMBER($B296),(VLOOKUP($B296,'Signal, ITMS &amp; Lighting Items'!$A$5:$G$468,3,FALSE)),IF(ISTEXT($B296),(VLOOKUP($B296,'Signal, ITMS &amp; Lighting Items'!$A$5:$G$468,3,FALSE))," "))</f>
        <v xml:space="preserve"> </v>
      </c>
      <c r="G296" s="590" t="str">
        <f>IF(ISNUMBER($B296),(VLOOKUP($B296,'Signal, ITMS &amp; Lighting Items'!$A$5:$G$468,5,FALSE)),IF(ISTEXT($B296),(VLOOKUP($B296,'Signal, ITMS &amp; Lighting Items'!$A$5:$G$468,5,FALSE))," "))</f>
        <v xml:space="preserve"> </v>
      </c>
      <c r="H296" s="590" t="str">
        <f>IF(ISNUMBER($B296),(VLOOKUP($B296,'Signal, ITMS &amp; Lighting Items'!$A$5:$G$468,6,FALSE)),IF(ISTEXT($B296),(VLOOKUP($B296,'Signal, ITMS &amp; Lighting Items'!$A$5:$G$468,6,FALSE))," "))</f>
        <v xml:space="preserve"> </v>
      </c>
      <c r="I296" s="590" t="str">
        <f>IF(ISNUMBER($B296),(VLOOKUP($B296,'Signal, ITMS &amp; Lighting Items'!$A$5:$G$468,7,FALSE)),IF(ISTEXT($B296),(VLOOKUP($B296,'Signal, ITMS &amp; Lighting Items'!$A$5:$G$468,7,FALSE))," "))</f>
        <v xml:space="preserve"> </v>
      </c>
      <c r="J296" s="591" t="str">
        <f t="shared" si="25"/>
        <v/>
      </c>
      <c r="K296" s="591" t="str">
        <f t="shared" si="26"/>
        <v/>
      </c>
      <c r="L296" s="591" t="str">
        <f t="shared" si="24"/>
        <v/>
      </c>
    </row>
    <row r="297" spans="1:12" s="165" customFormat="1" ht="12.75" customHeight="1">
      <c r="A297" s="577">
        <v>24</v>
      </c>
      <c r="B297" s="572"/>
      <c r="C297" s="588" t="str">
        <f>IF(ISNUMBER($B297),(VLOOKUP($B297,'Signal, ITMS &amp; Lighting Items'!$A$5:$G$468,2,FALSE)),IF(ISTEXT($B297),(VLOOKUP($B297,'Signal, ITMS &amp; Lighting Items'!$A$5:$G$468,2,FALSE))," "))</f>
        <v xml:space="preserve"> </v>
      </c>
      <c r="D297" s="576"/>
      <c r="E297" s="589" t="str">
        <f>IF(ISNUMBER($B297),(VLOOKUP($B297,'Signal, ITMS &amp; Lighting Items'!$A$5:$G$468,4,FALSE)),IF(ISTEXT($B297),(VLOOKUP($B297,'Signal, ITMS &amp; Lighting Items'!$A$5:$G$468,4,FALSE))," "))</f>
        <v xml:space="preserve"> </v>
      </c>
      <c r="F297" s="575" t="str">
        <f>IF(ISNUMBER($B297),(VLOOKUP($B297,'Signal, ITMS &amp; Lighting Items'!$A$5:$G$468,3,FALSE)),IF(ISTEXT($B297),(VLOOKUP($B297,'Signal, ITMS &amp; Lighting Items'!$A$5:$G$468,3,FALSE))," "))</f>
        <v xml:space="preserve"> </v>
      </c>
      <c r="G297" s="590" t="str">
        <f>IF(ISNUMBER($B297),(VLOOKUP($B297,'Signal, ITMS &amp; Lighting Items'!$A$5:$G$468,5,FALSE)),IF(ISTEXT($B297),(VLOOKUP($B297,'Signal, ITMS &amp; Lighting Items'!$A$5:$G$468,5,FALSE))," "))</f>
        <v xml:space="preserve"> </v>
      </c>
      <c r="H297" s="590" t="str">
        <f>IF(ISNUMBER($B297),(VLOOKUP($B297,'Signal, ITMS &amp; Lighting Items'!$A$5:$G$468,6,FALSE)),IF(ISTEXT($B297),(VLOOKUP($B297,'Signal, ITMS &amp; Lighting Items'!$A$5:$G$468,6,FALSE))," "))</f>
        <v xml:space="preserve"> </v>
      </c>
      <c r="I297" s="590" t="str">
        <f>IF(ISNUMBER($B297),(VLOOKUP($B297,'Signal, ITMS &amp; Lighting Items'!$A$5:$G$468,7,FALSE)),IF(ISTEXT($B297),(VLOOKUP($B297,'Signal, ITMS &amp; Lighting Items'!$A$5:$G$468,7,FALSE))," "))</f>
        <v xml:space="preserve"> </v>
      </c>
      <c r="J297" s="591" t="str">
        <f t="shared" si="25"/>
        <v/>
      </c>
      <c r="K297" s="591" t="str">
        <f t="shared" si="26"/>
        <v/>
      </c>
      <c r="L297" s="591" t="str">
        <f t="shared" si="24"/>
        <v/>
      </c>
    </row>
    <row r="298" spans="1:12" s="165" customFormat="1" ht="12.75" customHeight="1">
      <c r="A298" s="577">
        <v>25</v>
      </c>
      <c r="B298" s="572"/>
      <c r="C298" s="588" t="str">
        <f>IF(ISNUMBER($B298),(VLOOKUP($B298,'Signal, ITMS &amp; Lighting Items'!$A$5:$G$468,2,FALSE)),IF(ISTEXT($B298),(VLOOKUP($B298,'Signal, ITMS &amp; Lighting Items'!$A$5:$G$468,2,FALSE))," "))</f>
        <v xml:space="preserve"> </v>
      </c>
      <c r="D298" s="576"/>
      <c r="E298" s="589" t="str">
        <f>IF(ISNUMBER($B298),(VLOOKUP($B298,'Signal, ITMS &amp; Lighting Items'!$A$5:$G$468,4,FALSE)),IF(ISTEXT($B298),(VLOOKUP($B298,'Signal, ITMS &amp; Lighting Items'!$A$5:$G$468,4,FALSE))," "))</f>
        <v xml:space="preserve"> </v>
      </c>
      <c r="F298" s="575" t="str">
        <f>IF(ISNUMBER($B298),(VLOOKUP($B298,'Signal, ITMS &amp; Lighting Items'!$A$5:$G$468,3,FALSE)),IF(ISTEXT($B298),(VLOOKUP($B298,'Signal, ITMS &amp; Lighting Items'!$A$5:$G$468,3,FALSE))," "))</f>
        <v xml:space="preserve"> </v>
      </c>
      <c r="G298" s="590" t="str">
        <f>IF(ISNUMBER($B298),(VLOOKUP($B298,'Signal, ITMS &amp; Lighting Items'!$A$5:$G$468,5,FALSE)),IF(ISTEXT($B298),(VLOOKUP($B298,'Signal, ITMS &amp; Lighting Items'!$A$5:$G$468,5,FALSE))," "))</f>
        <v xml:space="preserve"> </v>
      </c>
      <c r="H298" s="590" t="str">
        <f>IF(ISNUMBER($B298),(VLOOKUP($B298,'Signal, ITMS &amp; Lighting Items'!$A$5:$G$468,6,FALSE)),IF(ISTEXT($B298),(VLOOKUP($B298,'Signal, ITMS &amp; Lighting Items'!$A$5:$G$468,6,FALSE))," "))</f>
        <v xml:space="preserve"> </v>
      </c>
      <c r="I298" s="590" t="str">
        <f>IF(ISNUMBER($B298),(VLOOKUP($B298,'Signal, ITMS &amp; Lighting Items'!$A$5:$G$468,7,FALSE)),IF(ISTEXT($B298),(VLOOKUP($B298,'Signal, ITMS &amp; Lighting Items'!$A$5:$G$468,7,FALSE))," "))</f>
        <v xml:space="preserve"> </v>
      </c>
      <c r="J298" s="591" t="str">
        <f t="shared" si="25"/>
        <v/>
      </c>
      <c r="K298" s="591" t="str">
        <f t="shared" si="26"/>
        <v/>
      </c>
      <c r="L298" s="591" t="str">
        <f t="shared" si="24"/>
        <v/>
      </c>
    </row>
    <row r="299" spans="1:12" s="165" customFormat="1" ht="12.75" customHeight="1">
      <c r="A299" s="577">
        <v>26</v>
      </c>
      <c r="B299" s="572"/>
      <c r="C299" s="588" t="str">
        <f>IF(ISNUMBER($B299),(VLOOKUP($B299,'Signal, ITMS &amp; Lighting Items'!$A$5:$G$468,2,FALSE)),IF(ISTEXT($B299),(VLOOKUP($B299,'Signal, ITMS &amp; Lighting Items'!$A$5:$G$468,2,FALSE))," "))</f>
        <v xml:space="preserve"> </v>
      </c>
      <c r="D299" s="576"/>
      <c r="E299" s="589" t="str">
        <f>IF(ISNUMBER($B299),(VLOOKUP($B299,'Signal, ITMS &amp; Lighting Items'!$A$5:$G$468,4,FALSE)),IF(ISTEXT($B299),(VLOOKUP($B299,'Signal, ITMS &amp; Lighting Items'!$A$5:$G$468,4,FALSE))," "))</f>
        <v xml:space="preserve"> </v>
      </c>
      <c r="F299" s="575" t="str">
        <f>IF(ISNUMBER($B299),(VLOOKUP($B299,'Signal, ITMS &amp; Lighting Items'!$A$5:$G$468,3,FALSE)),IF(ISTEXT($B299),(VLOOKUP($B299,'Signal, ITMS &amp; Lighting Items'!$A$5:$G$468,3,FALSE))," "))</f>
        <v xml:space="preserve"> </v>
      </c>
      <c r="G299" s="590" t="str">
        <f>IF(ISNUMBER($B299),(VLOOKUP($B299,'Signal, ITMS &amp; Lighting Items'!$A$5:$G$468,5,FALSE)),IF(ISTEXT($B299),(VLOOKUP($B299,'Signal, ITMS &amp; Lighting Items'!$A$5:$G$468,5,FALSE))," "))</f>
        <v xml:space="preserve"> </v>
      </c>
      <c r="H299" s="590" t="str">
        <f>IF(ISNUMBER($B299),(VLOOKUP($B299,'Signal, ITMS &amp; Lighting Items'!$A$5:$G$468,6,FALSE)),IF(ISTEXT($B299),(VLOOKUP($B299,'Signal, ITMS &amp; Lighting Items'!$A$5:$G$468,6,FALSE))," "))</f>
        <v xml:space="preserve"> </v>
      </c>
      <c r="I299" s="590" t="str">
        <f>IF(ISNUMBER($B299),(VLOOKUP($B299,'Signal, ITMS &amp; Lighting Items'!$A$5:$G$468,7,FALSE)),IF(ISTEXT($B299),(VLOOKUP($B299,'Signal, ITMS &amp; Lighting Items'!$A$5:$G$468,7,FALSE))," "))</f>
        <v xml:space="preserve"> </v>
      </c>
      <c r="J299" s="591" t="str">
        <f t="shared" si="25"/>
        <v/>
      </c>
      <c r="K299" s="591" t="str">
        <f t="shared" si="26"/>
        <v/>
      </c>
      <c r="L299" s="591" t="str">
        <f t="shared" si="24"/>
        <v/>
      </c>
    </row>
    <row r="300" spans="1:12" s="165" customFormat="1" ht="12.75" customHeight="1">
      <c r="A300" s="577">
        <v>27</v>
      </c>
      <c r="B300" s="572"/>
      <c r="C300" s="588" t="str">
        <f>IF(ISNUMBER($B300),(VLOOKUP($B300,'Signal, ITMS &amp; Lighting Items'!$A$5:$G$468,2,FALSE)),IF(ISTEXT($B300),(VLOOKUP($B300,'Signal, ITMS &amp; Lighting Items'!$A$5:$G$468,2,FALSE))," "))</f>
        <v xml:space="preserve"> </v>
      </c>
      <c r="D300" s="576"/>
      <c r="E300" s="589" t="str">
        <f>IF(ISNUMBER($B300),(VLOOKUP($B300,'Signal, ITMS &amp; Lighting Items'!$A$5:$G$468,4,FALSE)),IF(ISTEXT($B300),(VLOOKUP($B300,'Signal, ITMS &amp; Lighting Items'!$A$5:$G$468,4,FALSE))," "))</f>
        <v xml:space="preserve"> </v>
      </c>
      <c r="F300" s="575" t="str">
        <f>IF(ISNUMBER($B300),(VLOOKUP($B300,'Signal, ITMS &amp; Lighting Items'!$A$5:$G$468,3,FALSE)),IF(ISTEXT($B300),(VLOOKUP($B300,'Signal, ITMS &amp; Lighting Items'!$A$5:$G$468,3,FALSE))," "))</f>
        <v xml:space="preserve"> </v>
      </c>
      <c r="G300" s="590" t="str">
        <f>IF(ISNUMBER($B300),(VLOOKUP($B300,'Signal, ITMS &amp; Lighting Items'!$A$5:$G$468,5,FALSE)),IF(ISTEXT($B300),(VLOOKUP($B300,'Signal, ITMS &amp; Lighting Items'!$A$5:$G$468,5,FALSE))," "))</f>
        <v xml:space="preserve"> </v>
      </c>
      <c r="H300" s="590" t="str">
        <f>IF(ISNUMBER($B300),(VLOOKUP($B300,'Signal, ITMS &amp; Lighting Items'!$A$5:$G$468,6,FALSE)),IF(ISTEXT($B300),(VLOOKUP($B300,'Signal, ITMS &amp; Lighting Items'!$A$5:$G$468,6,FALSE))," "))</f>
        <v xml:space="preserve"> </v>
      </c>
      <c r="I300" s="590" t="str">
        <f>IF(ISNUMBER($B300),(VLOOKUP($B300,'Signal, ITMS &amp; Lighting Items'!$A$5:$G$468,7,FALSE)),IF(ISTEXT($B300),(VLOOKUP($B300,'Signal, ITMS &amp; Lighting Items'!$A$5:$G$468,7,FALSE))," "))</f>
        <v xml:space="preserve"> </v>
      </c>
      <c r="J300" s="591" t="str">
        <f t="shared" si="25"/>
        <v/>
      </c>
      <c r="K300" s="591" t="str">
        <f t="shared" si="26"/>
        <v/>
      </c>
      <c r="L300" s="591" t="str">
        <f t="shared" si="24"/>
        <v/>
      </c>
    </row>
    <row r="301" spans="1:12" s="165" customFormat="1" ht="12.75" customHeight="1">
      <c r="A301" s="577">
        <v>28</v>
      </c>
      <c r="B301" s="572"/>
      <c r="C301" s="588" t="str">
        <f>IF(ISNUMBER($B301),(VLOOKUP($B301,'Signal, ITMS &amp; Lighting Items'!$A$5:$G$468,2,FALSE)),IF(ISTEXT($B301),(VLOOKUP($B301,'Signal, ITMS &amp; Lighting Items'!$A$5:$G$468,2,FALSE))," "))</f>
        <v xml:space="preserve"> </v>
      </c>
      <c r="D301" s="576"/>
      <c r="E301" s="589" t="str">
        <f>IF(ISNUMBER($B301),(VLOOKUP($B301,'Signal, ITMS &amp; Lighting Items'!$A$5:$G$468,4,FALSE)),IF(ISTEXT($B301),(VLOOKUP($B301,'Signal, ITMS &amp; Lighting Items'!$A$5:$G$468,4,FALSE))," "))</f>
        <v xml:space="preserve"> </v>
      </c>
      <c r="F301" s="575" t="str">
        <f>IF(ISNUMBER($B301),(VLOOKUP($B301,'Signal, ITMS &amp; Lighting Items'!$A$5:$G$468,3,FALSE)),IF(ISTEXT($B301),(VLOOKUP($B301,'Signal, ITMS &amp; Lighting Items'!$A$5:$G$468,3,FALSE))," "))</f>
        <v xml:space="preserve"> </v>
      </c>
      <c r="G301" s="590" t="str">
        <f>IF(ISNUMBER($B301),(VLOOKUP($B301,'Signal, ITMS &amp; Lighting Items'!$A$5:$G$468,5,FALSE)),IF(ISTEXT($B301),(VLOOKUP($B301,'Signal, ITMS &amp; Lighting Items'!$A$5:$G$468,5,FALSE))," "))</f>
        <v xml:space="preserve"> </v>
      </c>
      <c r="H301" s="590" t="str">
        <f>IF(ISNUMBER($B301),(VLOOKUP($B301,'Signal, ITMS &amp; Lighting Items'!$A$5:$G$468,6,FALSE)),IF(ISTEXT($B301),(VLOOKUP($B301,'Signal, ITMS &amp; Lighting Items'!$A$5:$G$468,6,FALSE))," "))</f>
        <v xml:space="preserve"> </v>
      </c>
      <c r="I301" s="590" t="str">
        <f>IF(ISNUMBER($B301),(VLOOKUP($B301,'Signal, ITMS &amp; Lighting Items'!$A$5:$G$468,7,FALSE)),IF(ISTEXT($B301),(VLOOKUP($B301,'Signal, ITMS &amp; Lighting Items'!$A$5:$G$468,7,FALSE))," "))</f>
        <v xml:space="preserve"> </v>
      </c>
      <c r="J301" s="591" t="str">
        <f t="shared" si="25"/>
        <v/>
      </c>
      <c r="K301" s="591" t="str">
        <f t="shared" si="26"/>
        <v/>
      </c>
      <c r="L301" s="591" t="str">
        <f t="shared" si="24"/>
        <v/>
      </c>
    </row>
    <row r="302" spans="1:12" s="165" customFormat="1" ht="12.75" customHeight="1">
      <c r="A302" s="577">
        <v>29</v>
      </c>
      <c r="B302" s="572"/>
      <c r="C302" s="588" t="str">
        <f>IF(ISNUMBER($B302),(VLOOKUP($B302,'Signal, ITMS &amp; Lighting Items'!$A$5:$G$468,2,FALSE)),IF(ISTEXT($B302),(VLOOKUP($B302,'Signal, ITMS &amp; Lighting Items'!$A$5:$G$468,2,FALSE))," "))</f>
        <v xml:space="preserve"> </v>
      </c>
      <c r="D302" s="576"/>
      <c r="E302" s="589" t="str">
        <f>IF(ISNUMBER($B302),(VLOOKUP($B302,'Signal, ITMS &amp; Lighting Items'!$A$5:$G$468,4,FALSE)),IF(ISTEXT($B302),(VLOOKUP($B302,'Signal, ITMS &amp; Lighting Items'!$A$5:$G$468,4,FALSE))," "))</f>
        <v xml:space="preserve"> </v>
      </c>
      <c r="F302" s="575" t="str">
        <f>IF(ISNUMBER($B302),(VLOOKUP($B302,'Signal, ITMS &amp; Lighting Items'!$A$5:$G$468,3,FALSE)),IF(ISTEXT($B302),(VLOOKUP($B302,'Signal, ITMS &amp; Lighting Items'!$A$5:$G$468,3,FALSE))," "))</f>
        <v xml:space="preserve"> </v>
      </c>
      <c r="G302" s="590" t="str">
        <f>IF(ISNUMBER($B302),(VLOOKUP($B302,'Signal, ITMS &amp; Lighting Items'!$A$5:$G$468,5,FALSE)),IF(ISTEXT($B302),(VLOOKUP($B302,'Signal, ITMS &amp; Lighting Items'!$A$5:$G$468,5,FALSE))," "))</f>
        <v xml:space="preserve"> </v>
      </c>
      <c r="H302" s="590" t="str">
        <f>IF(ISNUMBER($B302),(VLOOKUP($B302,'Signal, ITMS &amp; Lighting Items'!$A$5:$G$468,6,FALSE)),IF(ISTEXT($B302),(VLOOKUP($B302,'Signal, ITMS &amp; Lighting Items'!$A$5:$G$468,6,FALSE))," "))</f>
        <v xml:space="preserve"> </v>
      </c>
      <c r="I302" s="590" t="str">
        <f>IF(ISNUMBER($B302),(VLOOKUP($B302,'Signal, ITMS &amp; Lighting Items'!$A$5:$G$468,7,FALSE)),IF(ISTEXT($B302),(VLOOKUP($B302,'Signal, ITMS &amp; Lighting Items'!$A$5:$G$468,7,FALSE))," "))</f>
        <v xml:space="preserve"> </v>
      </c>
      <c r="J302" s="591" t="str">
        <f t="shared" si="25"/>
        <v/>
      </c>
      <c r="K302" s="591" t="str">
        <f t="shared" si="26"/>
        <v/>
      </c>
      <c r="L302" s="591" t="str">
        <f t="shared" si="24"/>
        <v/>
      </c>
    </row>
    <row r="303" spans="1:12" s="165" customFormat="1" ht="12.75" customHeight="1" thickBot="1">
      <c r="A303" s="600">
        <v>30</v>
      </c>
      <c r="B303" s="592"/>
      <c r="C303" s="593" t="str">
        <f>IF(ISNUMBER($B303),(VLOOKUP($B303,'Signal, ITMS &amp; Lighting Items'!$A$5:$G$468,2,FALSE)),IF(ISTEXT($B303),(VLOOKUP($B303,'Signal, ITMS &amp; Lighting Items'!$A$5:$G$468,2,FALSE))," "))</f>
        <v xml:space="preserve"> </v>
      </c>
      <c r="D303" s="594"/>
      <c r="E303" s="595" t="str">
        <f>IF(ISNUMBER($B303),(VLOOKUP($B303,'Signal, ITMS &amp; Lighting Items'!$A$5:$G$468,4,FALSE)),IF(ISTEXT($B303),(VLOOKUP($B303,'Signal, ITMS &amp; Lighting Items'!$A$5:$G$468,4,FALSE))," "))</f>
        <v xml:space="preserve"> </v>
      </c>
      <c r="F303" s="596" t="str">
        <f>IF(ISNUMBER($B303),(VLOOKUP($B303,'Signal, ITMS &amp; Lighting Items'!$A$5:$G$468,3,FALSE)),IF(ISTEXT($B303),(VLOOKUP($B303,'Signal, ITMS &amp; Lighting Items'!$A$5:$G$468,3,FALSE))," "))</f>
        <v xml:space="preserve"> </v>
      </c>
      <c r="G303" s="597" t="str">
        <f>IF(ISNUMBER($B303),(VLOOKUP($B303,'Signal, ITMS &amp; Lighting Items'!$A$5:$G$468,5,FALSE)),IF(ISTEXT($B303),(VLOOKUP($B303,'Signal, ITMS &amp; Lighting Items'!$A$5:$G$468,5,FALSE))," "))</f>
        <v xml:space="preserve"> </v>
      </c>
      <c r="H303" s="597" t="str">
        <f>IF(ISNUMBER($B303),(VLOOKUP($B303,'Signal, ITMS &amp; Lighting Items'!$A$5:$G$468,6,FALSE)),IF(ISTEXT($B303),(VLOOKUP($B303,'Signal, ITMS &amp; Lighting Items'!$A$5:$G$468,6,FALSE))," "))</f>
        <v xml:space="preserve"> </v>
      </c>
      <c r="I303" s="597" t="str">
        <f>IF(ISNUMBER($B303),(VLOOKUP($B303,'Signal, ITMS &amp; Lighting Items'!$A$5:$G$468,7,FALSE)),IF(ISTEXT($B303),(VLOOKUP($B303,'Signal, ITMS &amp; Lighting Items'!$A$5:$G$468,7,FALSE))," "))</f>
        <v xml:space="preserve"> </v>
      </c>
      <c r="J303" s="598" t="str">
        <f t="shared" si="25"/>
        <v/>
      </c>
      <c r="K303" s="598" t="str">
        <f t="shared" si="26"/>
        <v/>
      </c>
      <c r="L303" s="598" t="str">
        <f t="shared" si="24"/>
        <v/>
      </c>
    </row>
    <row r="304" spans="1:12" s="165" customFormat="1" ht="12.75" customHeight="1" thickTop="1">
      <c r="A304" s="629"/>
      <c r="B304" s="629"/>
      <c r="C304" s="629" t="s">
        <v>576</v>
      </c>
      <c r="D304" s="629"/>
      <c r="E304" s="630"/>
      <c r="F304" s="640" t="s">
        <v>437</v>
      </c>
      <c r="G304" s="204" t="s">
        <v>202</v>
      </c>
      <c r="H304" s="614"/>
      <c r="I304" s="204" t="s">
        <v>202</v>
      </c>
      <c r="J304" s="607">
        <f>SUM(J274:J303)</f>
        <v>0</v>
      </c>
      <c r="K304" s="607">
        <f>SUM(K274:K303)</f>
        <v>0</v>
      </c>
      <c r="L304" s="603">
        <f>SUM(L274:L303)</f>
        <v>0</v>
      </c>
    </row>
    <row r="305" spans="1:12" s="165" customFormat="1" ht="12.75" customHeight="1">
      <c r="A305" s="629"/>
      <c r="B305" s="629"/>
      <c r="C305" s="629"/>
      <c r="D305" s="629"/>
      <c r="E305" s="630"/>
      <c r="F305" s="631"/>
      <c r="G305" s="632"/>
      <c r="H305" s="632"/>
      <c r="I305" s="640"/>
      <c r="J305" s="641"/>
      <c r="K305" s="641"/>
      <c r="L305" s="635"/>
    </row>
    <row r="306" spans="1:12" s="165" customFormat="1" ht="12.75" customHeight="1">
      <c r="E306" s="213" t="s">
        <v>231</v>
      </c>
      <c r="F306" s="217" t="str">
        <f>F238</f>
        <v>[Insert Signal Name and Number]</v>
      </c>
      <c r="G306" s="848" t="s">
        <v>574</v>
      </c>
      <c r="H306" s="848"/>
      <c r="I306" s="849"/>
      <c r="J306" s="850" t="s">
        <v>575</v>
      </c>
      <c r="K306" s="850"/>
      <c r="L306" s="851"/>
    </row>
    <row r="307" spans="1:12" s="165" customFormat="1" ht="12.75" customHeight="1">
      <c r="A307" s="166" t="s">
        <v>571</v>
      </c>
      <c r="B307" s="166" t="s">
        <v>10</v>
      </c>
      <c r="C307" s="166" t="s">
        <v>572</v>
      </c>
      <c r="D307" s="166" t="s">
        <v>573</v>
      </c>
      <c r="E307" s="166" t="s">
        <v>9</v>
      </c>
      <c r="F307" s="214" t="s">
        <v>436</v>
      </c>
      <c r="G307" s="193" t="s">
        <v>352</v>
      </c>
      <c r="H307" s="193" t="s">
        <v>351</v>
      </c>
      <c r="I307" s="193" t="s">
        <v>4692</v>
      </c>
      <c r="J307" s="71" t="s">
        <v>352</v>
      </c>
      <c r="K307" s="71" t="s">
        <v>351</v>
      </c>
      <c r="L307" s="71" t="s">
        <v>4692</v>
      </c>
    </row>
    <row r="308" spans="1:12" s="167" customFormat="1" ht="12.75" customHeight="1">
      <c r="A308" s="577">
        <v>1</v>
      </c>
      <c r="B308" s="572"/>
      <c r="C308" s="588" t="str">
        <f>IF(ISNUMBER($B308),(VLOOKUP($B308,'Signal, ITMS &amp; Lighting Items'!$A$5:$G$468,2,FALSE)),IF(ISTEXT($B308),(VLOOKUP($B308,'Signal, ITMS &amp; Lighting Items'!$A$5:$G$468,2,FALSE))," "))</f>
        <v xml:space="preserve"> </v>
      </c>
      <c r="D308" s="576"/>
      <c r="E308" s="589" t="str">
        <f>IF(ISNUMBER($B308),(VLOOKUP($B308,'Signal, ITMS &amp; Lighting Items'!$A$5:$G$468,4,FALSE)),IF(ISTEXT($B308),(VLOOKUP($B308,'Signal, ITMS &amp; Lighting Items'!$A$5:$G$468,4,FALSE))," "))</f>
        <v xml:space="preserve"> </v>
      </c>
      <c r="F308" s="575" t="str">
        <f>IF(ISNUMBER($B308),(VLOOKUP($B308,'Signal, ITMS &amp; Lighting Items'!$A$5:$G$468,3,FALSE)),IF(ISTEXT($B308),(VLOOKUP($B308,'Signal, ITMS &amp; Lighting Items'!$A$5:$G$468,3,FALSE))," "))</f>
        <v xml:space="preserve"> </v>
      </c>
      <c r="G308" s="590" t="str">
        <f>IF(ISNUMBER($B308),(VLOOKUP($B308,'Signal, ITMS &amp; Lighting Items'!$A$5:$G$468,5,FALSE)),IF(ISTEXT($B308),(VLOOKUP($B308,'Signal, ITMS &amp; Lighting Items'!$A$5:$G$468,5,FALSE))," "))</f>
        <v xml:space="preserve"> </v>
      </c>
      <c r="H308" s="590" t="str">
        <f>IF(ISNUMBER($B308),(VLOOKUP($B308,'Signal, ITMS &amp; Lighting Items'!$A$5:$G$468,6,FALSE)),IF(ISTEXT($B308),(VLOOKUP($B308,'Signal, ITMS &amp; Lighting Items'!$A$5:$G$468,6,FALSE))," "))</f>
        <v xml:space="preserve"> </v>
      </c>
      <c r="I308" s="590" t="str">
        <f>IF(ISNUMBER($B308),(VLOOKUP($B308,'Signal, ITMS &amp; Lighting Items'!$A$5:$G$468,7,FALSE)),IF(ISTEXT($B308),(VLOOKUP($B308,'Signal, ITMS &amp; Lighting Items'!$A$5:$G$468,7,FALSE))," "))</f>
        <v xml:space="preserve"> </v>
      </c>
      <c r="J308" s="591" t="str">
        <f>IF(ISNUMBER($D308),($D308*$G308),"")</f>
        <v/>
      </c>
      <c r="K308" s="591" t="str">
        <f>IF(ISNUMBER($D308),($D308*$H308),"")</f>
        <v/>
      </c>
      <c r="L308" s="591" t="str">
        <f t="shared" ref="L308:L337" si="27">IF(ISNUMBER($D308),($D308*$I308),"")</f>
        <v/>
      </c>
    </row>
    <row r="309" spans="1:12" s="165" customFormat="1" ht="12.75" customHeight="1">
      <c r="A309" s="577">
        <v>2</v>
      </c>
      <c r="B309" s="572"/>
      <c r="C309" s="588" t="str">
        <f>IF(ISNUMBER($B309),(VLOOKUP($B309,'Signal, ITMS &amp; Lighting Items'!$A$5:$G$468,2,FALSE)),IF(ISTEXT($B309),(VLOOKUP($B309,'Signal, ITMS &amp; Lighting Items'!$A$5:$G$468,2,FALSE))," "))</f>
        <v xml:space="preserve"> </v>
      </c>
      <c r="D309" s="576"/>
      <c r="E309" s="589" t="str">
        <f>IF(ISNUMBER($B309),(VLOOKUP($B309,'Signal, ITMS &amp; Lighting Items'!$A$5:$G$468,4,FALSE)),IF(ISTEXT($B309),(VLOOKUP($B309,'Signal, ITMS &amp; Lighting Items'!$A$5:$G$468,4,FALSE))," "))</f>
        <v xml:space="preserve"> </v>
      </c>
      <c r="F309" s="575" t="str">
        <f>IF(ISNUMBER($B309),(VLOOKUP($B309,'Signal, ITMS &amp; Lighting Items'!$A$5:$G$468,3,FALSE)),IF(ISTEXT($B309),(VLOOKUP($B309,'Signal, ITMS &amp; Lighting Items'!$A$5:$G$468,3,FALSE))," "))</f>
        <v xml:space="preserve"> </v>
      </c>
      <c r="G309" s="590" t="str">
        <f>IF(ISNUMBER($B309),(VLOOKUP($B309,'Signal, ITMS &amp; Lighting Items'!$A$5:$G$468,5,FALSE)),IF(ISTEXT($B309),(VLOOKUP($B309,'Signal, ITMS &amp; Lighting Items'!$A$5:$G$468,5,FALSE))," "))</f>
        <v xml:space="preserve"> </v>
      </c>
      <c r="H309" s="590" t="str">
        <f>IF(ISNUMBER($B309),(VLOOKUP($B309,'Signal, ITMS &amp; Lighting Items'!$A$5:$G$468,6,FALSE)),IF(ISTEXT($B309),(VLOOKUP($B309,'Signal, ITMS &amp; Lighting Items'!$A$5:$G$468,6,FALSE))," "))</f>
        <v xml:space="preserve"> </v>
      </c>
      <c r="I309" s="590" t="str">
        <f>IF(ISNUMBER($B309),(VLOOKUP($B309,'Signal, ITMS &amp; Lighting Items'!$A$5:$G$468,7,FALSE)),IF(ISTEXT($B309),(VLOOKUP($B309,'Signal, ITMS &amp; Lighting Items'!$A$5:$G$468,7,FALSE))," "))</f>
        <v xml:space="preserve"> </v>
      </c>
      <c r="J309" s="591" t="str">
        <f t="shared" ref="J309:J337" si="28">IF(ISNUMBER($D309),($D309*$G309),"")</f>
        <v/>
      </c>
      <c r="K309" s="591" t="str">
        <f t="shared" ref="K309:K337" si="29">IF(ISNUMBER($D309),($D309*$H309),"")</f>
        <v/>
      </c>
      <c r="L309" s="591" t="str">
        <f t="shared" si="27"/>
        <v/>
      </c>
    </row>
    <row r="310" spans="1:12" s="165" customFormat="1" ht="12.75" customHeight="1">
      <c r="A310" s="577">
        <v>3</v>
      </c>
      <c r="B310" s="572"/>
      <c r="C310" s="588" t="str">
        <f>IF(ISNUMBER($B310),(VLOOKUP($B310,'Signal, ITMS &amp; Lighting Items'!$A$5:$G$468,2,FALSE)),IF(ISTEXT($B310),(VLOOKUP($B310,'Signal, ITMS &amp; Lighting Items'!$A$5:$G$468,2,FALSE))," "))</f>
        <v xml:space="preserve"> </v>
      </c>
      <c r="D310" s="576"/>
      <c r="E310" s="589" t="str">
        <f>IF(ISNUMBER($B310),(VLOOKUP($B310,'Signal, ITMS &amp; Lighting Items'!$A$5:$G$468,4,FALSE)),IF(ISTEXT($B310),(VLOOKUP($B310,'Signal, ITMS &amp; Lighting Items'!$A$5:$G$468,4,FALSE))," "))</f>
        <v xml:space="preserve"> </v>
      </c>
      <c r="F310" s="575" t="str">
        <f>IF(ISNUMBER($B310),(VLOOKUP($B310,'Signal, ITMS &amp; Lighting Items'!$A$5:$G$468,3,FALSE)),IF(ISTEXT($B310),(VLOOKUP($B310,'Signal, ITMS &amp; Lighting Items'!$A$5:$G$468,3,FALSE))," "))</f>
        <v xml:space="preserve"> </v>
      </c>
      <c r="G310" s="590" t="str">
        <f>IF(ISNUMBER($B310),(VLOOKUP($B310,'Signal, ITMS &amp; Lighting Items'!$A$5:$G$468,5,FALSE)),IF(ISTEXT($B310),(VLOOKUP($B310,'Signal, ITMS &amp; Lighting Items'!$A$5:$G$468,5,FALSE))," "))</f>
        <v xml:space="preserve"> </v>
      </c>
      <c r="H310" s="590" t="str">
        <f>IF(ISNUMBER($B310),(VLOOKUP($B310,'Signal, ITMS &amp; Lighting Items'!$A$5:$G$468,6,FALSE)),IF(ISTEXT($B310),(VLOOKUP($B310,'Signal, ITMS &amp; Lighting Items'!$A$5:$G$468,6,FALSE))," "))</f>
        <v xml:space="preserve"> </v>
      </c>
      <c r="I310" s="590" t="str">
        <f>IF(ISNUMBER($B310),(VLOOKUP($B310,'Signal, ITMS &amp; Lighting Items'!$A$5:$G$468,7,FALSE)),IF(ISTEXT($B310),(VLOOKUP($B310,'Signal, ITMS &amp; Lighting Items'!$A$5:$G$468,7,FALSE))," "))</f>
        <v xml:space="preserve"> </v>
      </c>
      <c r="J310" s="591" t="str">
        <f t="shared" si="28"/>
        <v/>
      </c>
      <c r="K310" s="591" t="str">
        <f t="shared" si="29"/>
        <v/>
      </c>
      <c r="L310" s="591" t="str">
        <f t="shared" si="27"/>
        <v/>
      </c>
    </row>
    <row r="311" spans="1:12" s="165" customFormat="1" ht="12.75" customHeight="1">
      <c r="A311" s="577">
        <v>4</v>
      </c>
      <c r="B311" s="572"/>
      <c r="C311" s="588" t="str">
        <f>IF(ISNUMBER($B311),(VLOOKUP($B311,'Signal, ITMS &amp; Lighting Items'!$A$5:$G$468,2,FALSE)),IF(ISTEXT($B311),(VLOOKUP($B311,'Signal, ITMS &amp; Lighting Items'!$A$5:$G$468,2,FALSE))," "))</f>
        <v xml:space="preserve"> </v>
      </c>
      <c r="D311" s="576"/>
      <c r="E311" s="589" t="str">
        <f>IF(ISNUMBER($B311),(VLOOKUP($B311,'Signal, ITMS &amp; Lighting Items'!$A$5:$G$468,4,FALSE)),IF(ISTEXT($B311),(VLOOKUP($B311,'Signal, ITMS &amp; Lighting Items'!$A$5:$G$468,4,FALSE))," "))</f>
        <v xml:space="preserve"> </v>
      </c>
      <c r="F311" s="575" t="str">
        <f>IF(ISNUMBER($B311),(VLOOKUP($B311,'Signal, ITMS &amp; Lighting Items'!$A$5:$G$468,3,FALSE)),IF(ISTEXT($B311),(VLOOKUP($B311,'Signal, ITMS &amp; Lighting Items'!$A$5:$G$468,3,FALSE))," "))</f>
        <v xml:space="preserve"> </v>
      </c>
      <c r="G311" s="590" t="str">
        <f>IF(ISNUMBER($B311),(VLOOKUP($B311,'Signal, ITMS &amp; Lighting Items'!$A$5:$G$468,5,FALSE)),IF(ISTEXT($B311),(VLOOKUP($B311,'Signal, ITMS &amp; Lighting Items'!$A$5:$G$468,5,FALSE))," "))</f>
        <v xml:space="preserve"> </v>
      </c>
      <c r="H311" s="590" t="str">
        <f>IF(ISNUMBER($B311),(VLOOKUP($B311,'Signal, ITMS &amp; Lighting Items'!$A$5:$G$468,6,FALSE)),IF(ISTEXT($B311),(VLOOKUP($B311,'Signal, ITMS &amp; Lighting Items'!$A$5:$G$468,6,FALSE))," "))</f>
        <v xml:space="preserve"> </v>
      </c>
      <c r="I311" s="590" t="str">
        <f>IF(ISNUMBER($B311),(VLOOKUP($B311,'Signal, ITMS &amp; Lighting Items'!$A$5:$G$468,7,FALSE)),IF(ISTEXT($B311),(VLOOKUP($B311,'Signal, ITMS &amp; Lighting Items'!$A$5:$G$468,7,FALSE))," "))</f>
        <v xml:space="preserve"> </v>
      </c>
      <c r="J311" s="591" t="str">
        <f t="shared" si="28"/>
        <v/>
      </c>
      <c r="K311" s="591" t="str">
        <f t="shared" si="29"/>
        <v/>
      </c>
      <c r="L311" s="591" t="str">
        <f t="shared" si="27"/>
        <v/>
      </c>
    </row>
    <row r="312" spans="1:12" s="165" customFormat="1" ht="12.75" customHeight="1">
      <c r="A312" s="577">
        <v>5</v>
      </c>
      <c r="B312" s="572"/>
      <c r="C312" s="588" t="str">
        <f>IF(ISNUMBER($B312),(VLOOKUP($B312,'Signal, ITMS &amp; Lighting Items'!$A$5:$G$468,2,FALSE)),IF(ISTEXT($B312),(VLOOKUP($B312,'Signal, ITMS &amp; Lighting Items'!$A$5:$G$468,2,FALSE))," "))</f>
        <v xml:space="preserve"> </v>
      </c>
      <c r="D312" s="576"/>
      <c r="E312" s="589" t="str">
        <f>IF(ISNUMBER($B312),(VLOOKUP($B312,'Signal, ITMS &amp; Lighting Items'!$A$5:$G$468,4,FALSE)),IF(ISTEXT($B312),(VLOOKUP($B312,'Signal, ITMS &amp; Lighting Items'!$A$5:$G$468,4,FALSE))," "))</f>
        <v xml:space="preserve"> </v>
      </c>
      <c r="F312" s="575" t="str">
        <f>IF(ISNUMBER($B312),(VLOOKUP($B312,'Signal, ITMS &amp; Lighting Items'!$A$5:$G$468,3,FALSE)),IF(ISTEXT($B312),(VLOOKUP($B312,'Signal, ITMS &amp; Lighting Items'!$A$5:$G$468,3,FALSE))," "))</f>
        <v xml:space="preserve"> </v>
      </c>
      <c r="G312" s="590" t="str">
        <f>IF(ISNUMBER($B312),(VLOOKUP($B312,'Signal, ITMS &amp; Lighting Items'!$A$5:$G$468,5,FALSE)),IF(ISTEXT($B312),(VLOOKUP($B312,'Signal, ITMS &amp; Lighting Items'!$A$5:$G$468,5,FALSE))," "))</f>
        <v xml:space="preserve"> </v>
      </c>
      <c r="H312" s="590" t="str">
        <f>IF(ISNUMBER($B312),(VLOOKUP($B312,'Signal, ITMS &amp; Lighting Items'!$A$5:$G$468,6,FALSE)),IF(ISTEXT($B312),(VLOOKUP($B312,'Signal, ITMS &amp; Lighting Items'!$A$5:$G$468,6,FALSE))," "))</f>
        <v xml:space="preserve"> </v>
      </c>
      <c r="I312" s="590" t="str">
        <f>IF(ISNUMBER($B312),(VLOOKUP($B312,'Signal, ITMS &amp; Lighting Items'!$A$5:$G$468,7,FALSE)),IF(ISTEXT($B312),(VLOOKUP($B312,'Signal, ITMS &amp; Lighting Items'!$A$5:$G$468,7,FALSE))," "))</f>
        <v xml:space="preserve"> </v>
      </c>
      <c r="J312" s="591" t="str">
        <f t="shared" si="28"/>
        <v/>
      </c>
      <c r="K312" s="591" t="str">
        <f t="shared" si="29"/>
        <v/>
      </c>
      <c r="L312" s="591" t="str">
        <f t="shared" si="27"/>
        <v/>
      </c>
    </row>
    <row r="313" spans="1:12" s="165" customFormat="1" ht="12.75" customHeight="1">
      <c r="A313" s="577">
        <v>6</v>
      </c>
      <c r="B313" s="572"/>
      <c r="C313" s="588" t="str">
        <f>IF(ISNUMBER($B313),(VLOOKUP($B313,'Signal, ITMS &amp; Lighting Items'!$A$5:$G$468,2,FALSE)),IF(ISTEXT($B313),(VLOOKUP($B313,'Signal, ITMS &amp; Lighting Items'!$A$5:$G$468,2,FALSE))," "))</f>
        <v xml:space="preserve"> </v>
      </c>
      <c r="D313" s="576"/>
      <c r="E313" s="589" t="str">
        <f>IF(ISNUMBER($B313),(VLOOKUP($B313,'Signal, ITMS &amp; Lighting Items'!$A$5:$G$468,4,FALSE)),IF(ISTEXT($B313),(VLOOKUP($B313,'Signal, ITMS &amp; Lighting Items'!$A$5:$G$468,4,FALSE))," "))</f>
        <v xml:space="preserve"> </v>
      </c>
      <c r="F313" s="575" t="str">
        <f>IF(ISNUMBER($B313),(VLOOKUP($B313,'Signal, ITMS &amp; Lighting Items'!$A$5:$G$468,3,FALSE)),IF(ISTEXT($B313),(VLOOKUP($B313,'Signal, ITMS &amp; Lighting Items'!$A$5:$G$468,3,FALSE))," "))</f>
        <v xml:space="preserve"> </v>
      </c>
      <c r="G313" s="590" t="str">
        <f>IF(ISNUMBER($B313),(VLOOKUP($B313,'Signal, ITMS &amp; Lighting Items'!$A$5:$G$468,5,FALSE)),IF(ISTEXT($B313),(VLOOKUP($B313,'Signal, ITMS &amp; Lighting Items'!$A$5:$G$468,5,FALSE))," "))</f>
        <v xml:space="preserve"> </v>
      </c>
      <c r="H313" s="590" t="str">
        <f>IF(ISNUMBER($B313),(VLOOKUP($B313,'Signal, ITMS &amp; Lighting Items'!$A$5:$G$468,6,FALSE)),IF(ISTEXT($B313),(VLOOKUP($B313,'Signal, ITMS &amp; Lighting Items'!$A$5:$G$468,6,FALSE))," "))</f>
        <v xml:space="preserve"> </v>
      </c>
      <c r="I313" s="590" t="str">
        <f>IF(ISNUMBER($B313),(VLOOKUP($B313,'Signal, ITMS &amp; Lighting Items'!$A$5:$G$468,7,FALSE)),IF(ISTEXT($B313),(VLOOKUP($B313,'Signal, ITMS &amp; Lighting Items'!$A$5:$G$468,7,FALSE))," "))</f>
        <v xml:space="preserve"> </v>
      </c>
      <c r="J313" s="591" t="str">
        <f t="shared" si="28"/>
        <v/>
      </c>
      <c r="K313" s="591" t="str">
        <f t="shared" si="29"/>
        <v/>
      </c>
      <c r="L313" s="591" t="str">
        <f t="shared" si="27"/>
        <v/>
      </c>
    </row>
    <row r="314" spans="1:12" s="165" customFormat="1" ht="12.75" customHeight="1">
      <c r="A314" s="577">
        <v>7</v>
      </c>
      <c r="B314" s="572"/>
      <c r="C314" s="588" t="str">
        <f>IF(ISNUMBER($B314),(VLOOKUP($B314,'Signal, ITMS &amp; Lighting Items'!$A$5:$G$468,2,FALSE)),IF(ISTEXT($B314),(VLOOKUP($B314,'Signal, ITMS &amp; Lighting Items'!$A$5:$G$468,2,FALSE))," "))</f>
        <v xml:space="preserve"> </v>
      </c>
      <c r="D314" s="576"/>
      <c r="E314" s="589" t="str">
        <f>IF(ISNUMBER($B314),(VLOOKUP($B314,'Signal, ITMS &amp; Lighting Items'!$A$5:$G$468,4,FALSE)),IF(ISTEXT($B314),(VLOOKUP($B314,'Signal, ITMS &amp; Lighting Items'!$A$5:$G$468,4,FALSE))," "))</f>
        <v xml:space="preserve"> </v>
      </c>
      <c r="F314" s="575" t="str">
        <f>IF(ISNUMBER($B314),(VLOOKUP($B314,'Signal, ITMS &amp; Lighting Items'!$A$5:$G$468,3,FALSE)),IF(ISTEXT($B314),(VLOOKUP($B314,'Signal, ITMS &amp; Lighting Items'!$A$5:$G$468,3,FALSE))," "))</f>
        <v xml:space="preserve"> </v>
      </c>
      <c r="G314" s="590" t="str">
        <f>IF(ISNUMBER($B314),(VLOOKUP($B314,'Signal, ITMS &amp; Lighting Items'!$A$5:$G$468,5,FALSE)),IF(ISTEXT($B314),(VLOOKUP($B314,'Signal, ITMS &amp; Lighting Items'!$A$5:$G$468,5,FALSE))," "))</f>
        <v xml:space="preserve"> </v>
      </c>
      <c r="H314" s="590" t="str">
        <f>IF(ISNUMBER($B314),(VLOOKUP($B314,'Signal, ITMS &amp; Lighting Items'!$A$5:$G$468,6,FALSE)),IF(ISTEXT($B314),(VLOOKUP($B314,'Signal, ITMS &amp; Lighting Items'!$A$5:$G$468,6,FALSE))," "))</f>
        <v xml:space="preserve"> </v>
      </c>
      <c r="I314" s="590" t="str">
        <f>IF(ISNUMBER($B314),(VLOOKUP($B314,'Signal, ITMS &amp; Lighting Items'!$A$5:$G$468,7,FALSE)),IF(ISTEXT($B314),(VLOOKUP($B314,'Signal, ITMS &amp; Lighting Items'!$A$5:$G$468,7,FALSE))," "))</f>
        <v xml:space="preserve"> </v>
      </c>
      <c r="J314" s="591" t="str">
        <f t="shared" si="28"/>
        <v/>
      </c>
      <c r="K314" s="591" t="str">
        <f t="shared" si="29"/>
        <v/>
      </c>
      <c r="L314" s="591" t="str">
        <f t="shared" si="27"/>
        <v/>
      </c>
    </row>
    <row r="315" spans="1:12" s="165" customFormat="1" ht="12.75" customHeight="1">
      <c r="A315" s="577">
        <v>8</v>
      </c>
      <c r="B315" s="572"/>
      <c r="C315" s="588" t="str">
        <f>IF(ISNUMBER($B315),(VLOOKUP($B315,'Signal, ITMS &amp; Lighting Items'!$A$5:$G$468,2,FALSE)),IF(ISTEXT($B315),(VLOOKUP($B315,'Signal, ITMS &amp; Lighting Items'!$A$5:$G$468,2,FALSE))," "))</f>
        <v xml:space="preserve"> </v>
      </c>
      <c r="D315" s="576"/>
      <c r="E315" s="589" t="str">
        <f>IF(ISNUMBER($B315),(VLOOKUP($B315,'Signal, ITMS &amp; Lighting Items'!$A$5:$G$468,4,FALSE)),IF(ISTEXT($B315),(VLOOKUP($B315,'Signal, ITMS &amp; Lighting Items'!$A$5:$G$468,4,FALSE))," "))</f>
        <v xml:space="preserve"> </v>
      </c>
      <c r="F315" s="575" t="str">
        <f>IF(ISNUMBER($B315),(VLOOKUP($B315,'Signal, ITMS &amp; Lighting Items'!$A$5:$G$468,3,FALSE)),IF(ISTEXT($B315),(VLOOKUP($B315,'Signal, ITMS &amp; Lighting Items'!$A$5:$G$468,3,FALSE))," "))</f>
        <v xml:space="preserve"> </v>
      </c>
      <c r="G315" s="590" t="str">
        <f>IF(ISNUMBER($B315),(VLOOKUP($B315,'Signal, ITMS &amp; Lighting Items'!$A$5:$G$468,5,FALSE)),IF(ISTEXT($B315),(VLOOKUP($B315,'Signal, ITMS &amp; Lighting Items'!$A$5:$G$468,5,FALSE))," "))</f>
        <v xml:space="preserve"> </v>
      </c>
      <c r="H315" s="590" t="str">
        <f>IF(ISNUMBER($B315),(VLOOKUP($B315,'Signal, ITMS &amp; Lighting Items'!$A$5:$G$468,6,FALSE)),IF(ISTEXT($B315),(VLOOKUP($B315,'Signal, ITMS &amp; Lighting Items'!$A$5:$G$468,6,FALSE))," "))</f>
        <v xml:space="preserve"> </v>
      </c>
      <c r="I315" s="590" t="str">
        <f>IF(ISNUMBER($B315),(VLOOKUP($B315,'Signal, ITMS &amp; Lighting Items'!$A$5:$G$468,7,FALSE)),IF(ISTEXT($B315),(VLOOKUP($B315,'Signal, ITMS &amp; Lighting Items'!$A$5:$G$468,7,FALSE))," "))</f>
        <v xml:space="preserve"> </v>
      </c>
      <c r="J315" s="591" t="str">
        <f t="shared" si="28"/>
        <v/>
      </c>
      <c r="K315" s="591" t="str">
        <f t="shared" si="29"/>
        <v/>
      </c>
      <c r="L315" s="591" t="str">
        <f t="shared" si="27"/>
        <v/>
      </c>
    </row>
    <row r="316" spans="1:12" s="165" customFormat="1" ht="12.75" customHeight="1">
      <c r="A316" s="577">
        <v>9</v>
      </c>
      <c r="B316" s="572"/>
      <c r="C316" s="588" t="str">
        <f>IF(ISNUMBER($B316),(VLOOKUP($B316,'Signal, ITMS &amp; Lighting Items'!$A$5:$G$468,2,FALSE)),IF(ISTEXT($B316),(VLOOKUP($B316,'Signal, ITMS &amp; Lighting Items'!$A$5:$G$468,2,FALSE))," "))</f>
        <v xml:space="preserve"> </v>
      </c>
      <c r="D316" s="576"/>
      <c r="E316" s="589" t="str">
        <f>IF(ISNUMBER($B316),(VLOOKUP($B316,'Signal, ITMS &amp; Lighting Items'!$A$5:$G$468,4,FALSE)),IF(ISTEXT($B316),(VLOOKUP($B316,'Signal, ITMS &amp; Lighting Items'!$A$5:$G$468,4,FALSE))," "))</f>
        <v xml:space="preserve"> </v>
      </c>
      <c r="F316" s="575" t="str">
        <f>IF(ISNUMBER($B316),(VLOOKUP($B316,'Signal, ITMS &amp; Lighting Items'!$A$5:$G$468,3,FALSE)),IF(ISTEXT($B316),(VLOOKUP($B316,'Signal, ITMS &amp; Lighting Items'!$A$5:$G$468,3,FALSE))," "))</f>
        <v xml:space="preserve"> </v>
      </c>
      <c r="G316" s="590" t="str">
        <f>IF(ISNUMBER($B316),(VLOOKUP($B316,'Signal, ITMS &amp; Lighting Items'!$A$5:$G$468,5,FALSE)),IF(ISTEXT($B316),(VLOOKUP($B316,'Signal, ITMS &amp; Lighting Items'!$A$5:$G$468,5,FALSE))," "))</f>
        <v xml:space="preserve"> </v>
      </c>
      <c r="H316" s="590" t="str">
        <f>IF(ISNUMBER($B316),(VLOOKUP($B316,'Signal, ITMS &amp; Lighting Items'!$A$5:$G$468,6,FALSE)),IF(ISTEXT($B316),(VLOOKUP($B316,'Signal, ITMS &amp; Lighting Items'!$A$5:$G$468,6,FALSE))," "))</f>
        <v xml:space="preserve"> </v>
      </c>
      <c r="I316" s="590" t="str">
        <f>IF(ISNUMBER($B316),(VLOOKUP($B316,'Signal, ITMS &amp; Lighting Items'!$A$5:$G$468,7,FALSE)),IF(ISTEXT($B316),(VLOOKUP($B316,'Signal, ITMS &amp; Lighting Items'!$A$5:$G$468,7,FALSE))," "))</f>
        <v xml:space="preserve"> </v>
      </c>
      <c r="J316" s="591" t="str">
        <f t="shared" si="28"/>
        <v/>
      </c>
      <c r="K316" s="591" t="str">
        <f t="shared" si="29"/>
        <v/>
      </c>
      <c r="L316" s="591" t="str">
        <f t="shared" si="27"/>
        <v/>
      </c>
    </row>
    <row r="317" spans="1:12" s="165" customFormat="1" ht="12.75" customHeight="1">
      <c r="A317" s="577">
        <v>10</v>
      </c>
      <c r="B317" s="572"/>
      <c r="C317" s="588" t="str">
        <f>IF(ISNUMBER($B317),(VLOOKUP($B317,'Signal, ITMS &amp; Lighting Items'!$A$5:$G$468,2,FALSE)),IF(ISTEXT($B317),(VLOOKUP($B317,'Signal, ITMS &amp; Lighting Items'!$A$5:$G$468,2,FALSE))," "))</f>
        <v xml:space="preserve"> </v>
      </c>
      <c r="D317" s="576"/>
      <c r="E317" s="589" t="str">
        <f>IF(ISNUMBER($B317),(VLOOKUP($B317,'Signal, ITMS &amp; Lighting Items'!$A$5:$G$468,4,FALSE)),IF(ISTEXT($B317),(VLOOKUP($B317,'Signal, ITMS &amp; Lighting Items'!$A$5:$G$468,4,FALSE))," "))</f>
        <v xml:space="preserve"> </v>
      </c>
      <c r="F317" s="575" t="str">
        <f>IF(ISNUMBER($B317),(VLOOKUP($B317,'Signal, ITMS &amp; Lighting Items'!$A$5:$G$468,3,FALSE)),IF(ISTEXT($B317),(VLOOKUP($B317,'Signal, ITMS &amp; Lighting Items'!$A$5:$G$468,3,FALSE))," "))</f>
        <v xml:space="preserve"> </v>
      </c>
      <c r="G317" s="590" t="str">
        <f>IF(ISNUMBER($B317),(VLOOKUP($B317,'Signal, ITMS &amp; Lighting Items'!$A$5:$G$468,5,FALSE)),IF(ISTEXT($B317),(VLOOKUP($B317,'Signal, ITMS &amp; Lighting Items'!$A$5:$G$468,5,FALSE))," "))</f>
        <v xml:space="preserve"> </v>
      </c>
      <c r="H317" s="590" t="str">
        <f>IF(ISNUMBER($B317),(VLOOKUP($B317,'Signal, ITMS &amp; Lighting Items'!$A$5:$G$468,6,FALSE)),IF(ISTEXT($B317),(VLOOKUP($B317,'Signal, ITMS &amp; Lighting Items'!$A$5:$G$468,6,FALSE))," "))</f>
        <v xml:space="preserve"> </v>
      </c>
      <c r="I317" s="590" t="str">
        <f>IF(ISNUMBER($B317),(VLOOKUP($B317,'Signal, ITMS &amp; Lighting Items'!$A$5:$G$468,7,FALSE)),IF(ISTEXT($B317),(VLOOKUP($B317,'Signal, ITMS &amp; Lighting Items'!$A$5:$G$468,7,FALSE))," "))</f>
        <v xml:space="preserve"> </v>
      </c>
      <c r="J317" s="591" t="str">
        <f t="shared" si="28"/>
        <v/>
      </c>
      <c r="K317" s="591" t="str">
        <f t="shared" si="29"/>
        <v/>
      </c>
      <c r="L317" s="591" t="str">
        <f t="shared" si="27"/>
        <v/>
      </c>
    </row>
    <row r="318" spans="1:12" s="165" customFormat="1" ht="12.75" customHeight="1">
      <c r="A318" s="577">
        <v>11</v>
      </c>
      <c r="B318" s="572"/>
      <c r="C318" s="588" t="str">
        <f>IF(ISNUMBER($B318),(VLOOKUP($B318,'Signal, ITMS &amp; Lighting Items'!$A$5:$G$468,2,FALSE)),IF(ISTEXT($B318),(VLOOKUP($B318,'Signal, ITMS &amp; Lighting Items'!$A$5:$G$468,2,FALSE))," "))</f>
        <v xml:space="preserve"> </v>
      </c>
      <c r="D318" s="576"/>
      <c r="E318" s="589" t="str">
        <f>IF(ISNUMBER($B318),(VLOOKUP($B318,'Signal, ITMS &amp; Lighting Items'!$A$5:$G$468,4,FALSE)),IF(ISTEXT($B318),(VLOOKUP($B318,'Signal, ITMS &amp; Lighting Items'!$A$5:$G$468,4,FALSE))," "))</f>
        <v xml:space="preserve"> </v>
      </c>
      <c r="F318" s="575" t="str">
        <f>IF(ISNUMBER($B318),(VLOOKUP($B318,'Signal, ITMS &amp; Lighting Items'!$A$5:$G$468,3,FALSE)),IF(ISTEXT($B318),(VLOOKUP($B318,'Signal, ITMS &amp; Lighting Items'!$A$5:$G$468,3,FALSE))," "))</f>
        <v xml:space="preserve"> </v>
      </c>
      <c r="G318" s="590" t="str">
        <f>IF(ISNUMBER($B318),(VLOOKUP($B318,'Signal, ITMS &amp; Lighting Items'!$A$5:$G$468,5,FALSE)),IF(ISTEXT($B318),(VLOOKUP($B318,'Signal, ITMS &amp; Lighting Items'!$A$5:$G$468,5,FALSE))," "))</f>
        <v xml:space="preserve"> </v>
      </c>
      <c r="H318" s="590" t="str">
        <f>IF(ISNUMBER($B318),(VLOOKUP($B318,'Signal, ITMS &amp; Lighting Items'!$A$5:$G$468,6,FALSE)),IF(ISTEXT($B318),(VLOOKUP($B318,'Signal, ITMS &amp; Lighting Items'!$A$5:$G$468,6,FALSE))," "))</f>
        <v xml:space="preserve"> </v>
      </c>
      <c r="I318" s="590" t="str">
        <f>IF(ISNUMBER($B318),(VLOOKUP($B318,'Signal, ITMS &amp; Lighting Items'!$A$5:$G$468,7,FALSE)),IF(ISTEXT($B318),(VLOOKUP($B318,'Signal, ITMS &amp; Lighting Items'!$A$5:$G$468,7,FALSE))," "))</f>
        <v xml:space="preserve"> </v>
      </c>
      <c r="J318" s="591" t="str">
        <f t="shared" si="28"/>
        <v/>
      </c>
      <c r="K318" s="591" t="str">
        <f t="shared" si="29"/>
        <v/>
      </c>
      <c r="L318" s="591" t="str">
        <f t="shared" si="27"/>
        <v/>
      </c>
    </row>
    <row r="319" spans="1:12" s="165" customFormat="1" ht="12.75" customHeight="1">
      <c r="A319" s="577">
        <v>12</v>
      </c>
      <c r="B319" s="572"/>
      <c r="C319" s="588" t="str">
        <f>IF(ISNUMBER($B319),(VLOOKUP($B319,'Signal, ITMS &amp; Lighting Items'!$A$5:$G$468,2,FALSE)),IF(ISTEXT($B319),(VLOOKUP($B319,'Signal, ITMS &amp; Lighting Items'!$A$5:$G$468,2,FALSE))," "))</f>
        <v xml:space="preserve"> </v>
      </c>
      <c r="D319" s="576"/>
      <c r="E319" s="589" t="str">
        <f>IF(ISNUMBER($B319),(VLOOKUP($B319,'Signal, ITMS &amp; Lighting Items'!$A$5:$G$468,4,FALSE)),IF(ISTEXT($B319),(VLOOKUP($B319,'Signal, ITMS &amp; Lighting Items'!$A$5:$G$468,4,FALSE))," "))</f>
        <v xml:space="preserve"> </v>
      </c>
      <c r="F319" s="575" t="str">
        <f>IF(ISNUMBER($B319),(VLOOKUP($B319,'Signal, ITMS &amp; Lighting Items'!$A$5:$G$468,3,FALSE)),IF(ISTEXT($B319),(VLOOKUP($B319,'Signal, ITMS &amp; Lighting Items'!$A$5:$G$468,3,FALSE))," "))</f>
        <v xml:space="preserve"> </v>
      </c>
      <c r="G319" s="590" t="str">
        <f>IF(ISNUMBER($B319),(VLOOKUP($B319,'Signal, ITMS &amp; Lighting Items'!$A$5:$G$468,5,FALSE)),IF(ISTEXT($B319),(VLOOKUP($B319,'Signal, ITMS &amp; Lighting Items'!$A$5:$G$468,5,FALSE))," "))</f>
        <v xml:space="preserve"> </v>
      </c>
      <c r="H319" s="590" t="str">
        <f>IF(ISNUMBER($B319),(VLOOKUP($B319,'Signal, ITMS &amp; Lighting Items'!$A$5:$G$468,6,FALSE)),IF(ISTEXT($B319),(VLOOKUP($B319,'Signal, ITMS &amp; Lighting Items'!$A$5:$G$468,6,FALSE))," "))</f>
        <v xml:space="preserve"> </v>
      </c>
      <c r="I319" s="590" t="str">
        <f>IF(ISNUMBER($B319),(VLOOKUP($B319,'Signal, ITMS &amp; Lighting Items'!$A$5:$G$468,7,FALSE)),IF(ISTEXT($B319),(VLOOKUP($B319,'Signal, ITMS &amp; Lighting Items'!$A$5:$G$468,7,FALSE))," "))</f>
        <v xml:space="preserve"> </v>
      </c>
      <c r="J319" s="591" t="str">
        <f t="shared" si="28"/>
        <v/>
      </c>
      <c r="K319" s="591" t="str">
        <f t="shared" si="29"/>
        <v/>
      </c>
      <c r="L319" s="591" t="str">
        <f t="shared" si="27"/>
        <v/>
      </c>
    </row>
    <row r="320" spans="1:12" s="165" customFormat="1" ht="12.75" customHeight="1">
      <c r="A320" s="577">
        <v>13</v>
      </c>
      <c r="B320" s="572"/>
      <c r="C320" s="588" t="str">
        <f>IF(ISNUMBER($B320),(VLOOKUP($B320,'Signal, ITMS &amp; Lighting Items'!$A$5:$G$468,2,FALSE)),IF(ISTEXT($B320),(VLOOKUP($B320,'Signal, ITMS &amp; Lighting Items'!$A$5:$G$468,2,FALSE))," "))</f>
        <v xml:space="preserve"> </v>
      </c>
      <c r="D320" s="576"/>
      <c r="E320" s="589" t="str">
        <f>IF(ISNUMBER($B320),(VLOOKUP($B320,'Signal, ITMS &amp; Lighting Items'!$A$5:$G$468,4,FALSE)),IF(ISTEXT($B320),(VLOOKUP($B320,'Signal, ITMS &amp; Lighting Items'!$A$5:$G$468,4,FALSE))," "))</f>
        <v xml:space="preserve"> </v>
      </c>
      <c r="F320" s="575" t="str">
        <f>IF(ISNUMBER($B320),(VLOOKUP($B320,'Signal, ITMS &amp; Lighting Items'!$A$5:$G$468,3,FALSE)),IF(ISTEXT($B320),(VLOOKUP($B320,'Signal, ITMS &amp; Lighting Items'!$A$5:$G$468,3,FALSE))," "))</f>
        <v xml:space="preserve"> </v>
      </c>
      <c r="G320" s="590" t="str">
        <f>IF(ISNUMBER($B320),(VLOOKUP($B320,'Signal, ITMS &amp; Lighting Items'!$A$5:$G$468,5,FALSE)),IF(ISTEXT($B320),(VLOOKUP($B320,'Signal, ITMS &amp; Lighting Items'!$A$5:$G$468,5,FALSE))," "))</f>
        <v xml:space="preserve"> </v>
      </c>
      <c r="H320" s="590" t="str">
        <f>IF(ISNUMBER($B320),(VLOOKUP($B320,'Signal, ITMS &amp; Lighting Items'!$A$5:$G$468,6,FALSE)),IF(ISTEXT($B320),(VLOOKUP($B320,'Signal, ITMS &amp; Lighting Items'!$A$5:$G$468,6,FALSE))," "))</f>
        <v xml:space="preserve"> </v>
      </c>
      <c r="I320" s="590" t="str">
        <f>IF(ISNUMBER($B320),(VLOOKUP($B320,'Signal, ITMS &amp; Lighting Items'!$A$5:$G$468,7,FALSE)),IF(ISTEXT($B320),(VLOOKUP($B320,'Signal, ITMS &amp; Lighting Items'!$A$5:$G$468,7,FALSE))," "))</f>
        <v xml:space="preserve"> </v>
      </c>
      <c r="J320" s="591" t="str">
        <f t="shared" si="28"/>
        <v/>
      </c>
      <c r="K320" s="591" t="str">
        <f t="shared" si="29"/>
        <v/>
      </c>
      <c r="L320" s="591" t="str">
        <f t="shared" si="27"/>
        <v/>
      </c>
    </row>
    <row r="321" spans="1:12" s="165" customFormat="1" ht="12.75" customHeight="1">
      <c r="A321" s="577">
        <v>14</v>
      </c>
      <c r="B321" s="572"/>
      <c r="C321" s="588" t="str">
        <f>IF(ISNUMBER($B321),(VLOOKUP($B321,'Signal, ITMS &amp; Lighting Items'!$A$5:$G$468,2,FALSE)),IF(ISTEXT($B321),(VLOOKUP($B321,'Signal, ITMS &amp; Lighting Items'!$A$5:$G$468,2,FALSE))," "))</f>
        <v xml:space="preserve"> </v>
      </c>
      <c r="D321" s="576"/>
      <c r="E321" s="589" t="str">
        <f>IF(ISNUMBER($B321),(VLOOKUP($B321,'Signal, ITMS &amp; Lighting Items'!$A$5:$G$468,4,FALSE)),IF(ISTEXT($B321),(VLOOKUP($B321,'Signal, ITMS &amp; Lighting Items'!$A$5:$G$468,4,FALSE))," "))</f>
        <v xml:space="preserve"> </v>
      </c>
      <c r="F321" s="575" t="str">
        <f>IF(ISNUMBER($B321),(VLOOKUP($B321,'Signal, ITMS &amp; Lighting Items'!$A$5:$G$468,3,FALSE)),IF(ISTEXT($B321),(VLOOKUP($B321,'Signal, ITMS &amp; Lighting Items'!$A$5:$G$468,3,FALSE))," "))</f>
        <v xml:space="preserve"> </v>
      </c>
      <c r="G321" s="590" t="str">
        <f>IF(ISNUMBER($B321),(VLOOKUP($B321,'Signal, ITMS &amp; Lighting Items'!$A$5:$G$468,5,FALSE)),IF(ISTEXT($B321),(VLOOKUP($B321,'Signal, ITMS &amp; Lighting Items'!$A$5:$G$468,5,FALSE))," "))</f>
        <v xml:space="preserve"> </v>
      </c>
      <c r="H321" s="590" t="str">
        <f>IF(ISNUMBER($B321),(VLOOKUP($B321,'Signal, ITMS &amp; Lighting Items'!$A$5:$G$468,6,FALSE)),IF(ISTEXT($B321),(VLOOKUP($B321,'Signal, ITMS &amp; Lighting Items'!$A$5:$G$468,6,FALSE))," "))</f>
        <v xml:space="preserve"> </v>
      </c>
      <c r="I321" s="590" t="str">
        <f>IF(ISNUMBER($B321),(VLOOKUP($B321,'Signal, ITMS &amp; Lighting Items'!$A$5:$G$468,7,FALSE)),IF(ISTEXT($B321),(VLOOKUP($B321,'Signal, ITMS &amp; Lighting Items'!$A$5:$G$468,7,FALSE))," "))</f>
        <v xml:space="preserve"> </v>
      </c>
      <c r="J321" s="591" t="str">
        <f t="shared" si="28"/>
        <v/>
      </c>
      <c r="K321" s="591" t="str">
        <f t="shared" si="29"/>
        <v/>
      </c>
      <c r="L321" s="591" t="str">
        <f t="shared" si="27"/>
        <v/>
      </c>
    </row>
    <row r="322" spans="1:12" s="165" customFormat="1" ht="12.75" customHeight="1">
      <c r="A322" s="577">
        <v>15</v>
      </c>
      <c r="B322" s="572"/>
      <c r="C322" s="588" t="str">
        <f>IF(ISNUMBER($B322),(VLOOKUP($B322,'Signal, ITMS &amp; Lighting Items'!$A$5:$G$468,2,FALSE)),IF(ISTEXT($B322),(VLOOKUP($B322,'Signal, ITMS &amp; Lighting Items'!$A$5:$G$468,2,FALSE))," "))</f>
        <v xml:space="preserve"> </v>
      </c>
      <c r="D322" s="576"/>
      <c r="E322" s="589" t="str">
        <f>IF(ISNUMBER($B322),(VLOOKUP($B322,'Signal, ITMS &amp; Lighting Items'!$A$5:$G$468,4,FALSE)),IF(ISTEXT($B322),(VLOOKUP($B322,'Signal, ITMS &amp; Lighting Items'!$A$5:$G$468,4,FALSE))," "))</f>
        <v xml:space="preserve"> </v>
      </c>
      <c r="F322" s="575" t="str">
        <f>IF(ISNUMBER($B322),(VLOOKUP($B322,'Signal, ITMS &amp; Lighting Items'!$A$5:$G$468,3,FALSE)),IF(ISTEXT($B322),(VLOOKUP($B322,'Signal, ITMS &amp; Lighting Items'!$A$5:$G$468,3,FALSE))," "))</f>
        <v xml:space="preserve"> </v>
      </c>
      <c r="G322" s="590" t="str">
        <f>IF(ISNUMBER($B322),(VLOOKUP($B322,'Signal, ITMS &amp; Lighting Items'!$A$5:$G$468,5,FALSE)),IF(ISTEXT($B322),(VLOOKUP($B322,'Signal, ITMS &amp; Lighting Items'!$A$5:$G$468,5,FALSE))," "))</f>
        <v xml:space="preserve"> </v>
      </c>
      <c r="H322" s="590" t="str">
        <f>IF(ISNUMBER($B322),(VLOOKUP($B322,'Signal, ITMS &amp; Lighting Items'!$A$5:$G$468,6,FALSE)),IF(ISTEXT($B322),(VLOOKUP($B322,'Signal, ITMS &amp; Lighting Items'!$A$5:$G$468,6,FALSE))," "))</f>
        <v xml:space="preserve"> </v>
      </c>
      <c r="I322" s="590" t="str">
        <f>IF(ISNUMBER($B322),(VLOOKUP($B322,'Signal, ITMS &amp; Lighting Items'!$A$5:$G$468,7,FALSE)),IF(ISTEXT($B322),(VLOOKUP($B322,'Signal, ITMS &amp; Lighting Items'!$A$5:$G$468,7,FALSE))," "))</f>
        <v xml:space="preserve"> </v>
      </c>
      <c r="J322" s="591" t="str">
        <f t="shared" si="28"/>
        <v/>
      </c>
      <c r="K322" s="591" t="str">
        <f t="shared" si="29"/>
        <v/>
      </c>
      <c r="L322" s="591" t="str">
        <f t="shared" si="27"/>
        <v/>
      </c>
    </row>
    <row r="323" spans="1:12" s="165" customFormat="1" ht="12.75" customHeight="1">
      <c r="A323" s="577">
        <v>16</v>
      </c>
      <c r="B323" s="572"/>
      <c r="C323" s="588" t="str">
        <f>IF(ISNUMBER($B323),(VLOOKUP($B323,'Signal, ITMS &amp; Lighting Items'!$A$5:$G$468,2,FALSE)),IF(ISTEXT($B323),(VLOOKUP($B323,'Signal, ITMS &amp; Lighting Items'!$A$5:$G$468,2,FALSE))," "))</f>
        <v xml:space="preserve"> </v>
      </c>
      <c r="D323" s="576"/>
      <c r="E323" s="589" t="str">
        <f>IF(ISNUMBER($B323),(VLOOKUP($B323,'Signal, ITMS &amp; Lighting Items'!$A$5:$G$468,4,FALSE)),IF(ISTEXT($B323),(VLOOKUP($B323,'Signal, ITMS &amp; Lighting Items'!$A$5:$G$468,4,FALSE))," "))</f>
        <v xml:space="preserve"> </v>
      </c>
      <c r="F323" s="575" t="str">
        <f>IF(ISNUMBER($B323),(VLOOKUP($B323,'Signal, ITMS &amp; Lighting Items'!$A$5:$G$468,3,FALSE)),IF(ISTEXT($B323),(VLOOKUP($B323,'Signal, ITMS &amp; Lighting Items'!$A$5:$G$468,3,FALSE))," "))</f>
        <v xml:space="preserve"> </v>
      </c>
      <c r="G323" s="590" t="str">
        <f>IF(ISNUMBER($B323),(VLOOKUP($B323,'Signal, ITMS &amp; Lighting Items'!$A$5:$G$468,5,FALSE)),IF(ISTEXT($B323),(VLOOKUP($B323,'Signal, ITMS &amp; Lighting Items'!$A$5:$G$468,5,FALSE))," "))</f>
        <v xml:space="preserve"> </v>
      </c>
      <c r="H323" s="590" t="str">
        <f>IF(ISNUMBER($B323),(VLOOKUP($B323,'Signal, ITMS &amp; Lighting Items'!$A$5:$G$468,6,FALSE)),IF(ISTEXT($B323),(VLOOKUP($B323,'Signal, ITMS &amp; Lighting Items'!$A$5:$G$468,6,FALSE))," "))</f>
        <v xml:space="preserve"> </v>
      </c>
      <c r="I323" s="590" t="str">
        <f>IF(ISNUMBER($B323),(VLOOKUP($B323,'Signal, ITMS &amp; Lighting Items'!$A$5:$G$468,7,FALSE)),IF(ISTEXT($B323),(VLOOKUP($B323,'Signal, ITMS &amp; Lighting Items'!$A$5:$G$468,7,FALSE))," "))</f>
        <v xml:space="preserve"> </v>
      </c>
      <c r="J323" s="591" t="str">
        <f t="shared" si="28"/>
        <v/>
      </c>
      <c r="K323" s="591" t="str">
        <f t="shared" si="29"/>
        <v/>
      </c>
      <c r="L323" s="591" t="str">
        <f t="shared" si="27"/>
        <v/>
      </c>
    </row>
    <row r="324" spans="1:12" s="165" customFormat="1" ht="12.75" customHeight="1">
      <c r="A324" s="577">
        <v>17</v>
      </c>
      <c r="B324" s="572"/>
      <c r="C324" s="588" t="str">
        <f>IF(ISNUMBER($B324),(VLOOKUP($B324,'Signal, ITMS &amp; Lighting Items'!$A$5:$G$468,2,FALSE)),IF(ISTEXT($B324),(VLOOKUP($B324,'Signal, ITMS &amp; Lighting Items'!$A$5:$G$468,2,FALSE))," "))</f>
        <v xml:space="preserve"> </v>
      </c>
      <c r="D324" s="576"/>
      <c r="E324" s="589" t="str">
        <f>IF(ISNUMBER($B324),(VLOOKUP($B324,'Signal, ITMS &amp; Lighting Items'!$A$5:$G$468,4,FALSE)),IF(ISTEXT($B324),(VLOOKUP($B324,'Signal, ITMS &amp; Lighting Items'!$A$5:$G$468,4,FALSE))," "))</f>
        <v xml:space="preserve"> </v>
      </c>
      <c r="F324" s="575" t="str">
        <f>IF(ISNUMBER($B324),(VLOOKUP($B324,'Signal, ITMS &amp; Lighting Items'!$A$5:$G$468,3,FALSE)),IF(ISTEXT($B324),(VLOOKUP($B324,'Signal, ITMS &amp; Lighting Items'!$A$5:$G$468,3,FALSE))," "))</f>
        <v xml:space="preserve"> </v>
      </c>
      <c r="G324" s="590" t="str">
        <f>IF(ISNUMBER($B324),(VLOOKUP($B324,'Signal, ITMS &amp; Lighting Items'!$A$5:$G$468,5,FALSE)),IF(ISTEXT($B324),(VLOOKUP($B324,'Signal, ITMS &amp; Lighting Items'!$A$5:$G$468,5,FALSE))," "))</f>
        <v xml:space="preserve"> </v>
      </c>
      <c r="H324" s="590" t="str">
        <f>IF(ISNUMBER($B324),(VLOOKUP($B324,'Signal, ITMS &amp; Lighting Items'!$A$5:$G$468,6,FALSE)),IF(ISTEXT($B324),(VLOOKUP($B324,'Signal, ITMS &amp; Lighting Items'!$A$5:$G$468,6,FALSE))," "))</f>
        <v xml:space="preserve"> </v>
      </c>
      <c r="I324" s="590" t="str">
        <f>IF(ISNUMBER($B324),(VLOOKUP($B324,'Signal, ITMS &amp; Lighting Items'!$A$5:$G$468,7,FALSE)),IF(ISTEXT($B324),(VLOOKUP($B324,'Signal, ITMS &amp; Lighting Items'!$A$5:$G$468,7,FALSE))," "))</f>
        <v xml:space="preserve"> </v>
      </c>
      <c r="J324" s="591" t="str">
        <f t="shared" si="28"/>
        <v/>
      </c>
      <c r="K324" s="591" t="str">
        <f t="shared" si="29"/>
        <v/>
      </c>
      <c r="L324" s="591" t="str">
        <f t="shared" si="27"/>
        <v/>
      </c>
    </row>
    <row r="325" spans="1:12" s="165" customFormat="1" ht="12.75" customHeight="1">
      <c r="A325" s="577">
        <v>18</v>
      </c>
      <c r="B325" s="572"/>
      <c r="C325" s="588" t="str">
        <f>IF(ISNUMBER($B325),(VLOOKUP($B325,'Signal, ITMS &amp; Lighting Items'!$A$5:$G$468,2,FALSE)),IF(ISTEXT($B325),(VLOOKUP($B325,'Signal, ITMS &amp; Lighting Items'!$A$5:$G$468,2,FALSE))," "))</f>
        <v xml:space="preserve"> </v>
      </c>
      <c r="D325" s="576"/>
      <c r="E325" s="589" t="str">
        <f>IF(ISNUMBER($B325),(VLOOKUP($B325,'Signal, ITMS &amp; Lighting Items'!$A$5:$G$468,4,FALSE)),IF(ISTEXT($B325),(VLOOKUP($B325,'Signal, ITMS &amp; Lighting Items'!$A$5:$G$468,4,FALSE))," "))</f>
        <v xml:space="preserve"> </v>
      </c>
      <c r="F325" s="575" t="str">
        <f>IF(ISNUMBER($B325),(VLOOKUP($B325,'Signal, ITMS &amp; Lighting Items'!$A$5:$G$468,3,FALSE)),IF(ISTEXT($B325),(VLOOKUP($B325,'Signal, ITMS &amp; Lighting Items'!$A$5:$G$468,3,FALSE))," "))</f>
        <v xml:space="preserve"> </v>
      </c>
      <c r="G325" s="590" t="str">
        <f>IF(ISNUMBER($B325),(VLOOKUP($B325,'Signal, ITMS &amp; Lighting Items'!$A$5:$G$468,5,FALSE)),IF(ISTEXT($B325),(VLOOKUP($B325,'Signal, ITMS &amp; Lighting Items'!$A$5:$G$468,5,FALSE))," "))</f>
        <v xml:space="preserve"> </v>
      </c>
      <c r="H325" s="590" t="str">
        <f>IF(ISNUMBER($B325),(VLOOKUP($B325,'Signal, ITMS &amp; Lighting Items'!$A$5:$G$468,6,FALSE)),IF(ISTEXT($B325),(VLOOKUP($B325,'Signal, ITMS &amp; Lighting Items'!$A$5:$G$468,6,FALSE))," "))</f>
        <v xml:space="preserve"> </v>
      </c>
      <c r="I325" s="590" t="str">
        <f>IF(ISNUMBER($B325),(VLOOKUP($B325,'Signal, ITMS &amp; Lighting Items'!$A$5:$G$468,7,FALSE)),IF(ISTEXT($B325),(VLOOKUP($B325,'Signal, ITMS &amp; Lighting Items'!$A$5:$G$468,7,FALSE))," "))</f>
        <v xml:space="preserve"> </v>
      </c>
      <c r="J325" s="591" t="str">
        <f t="shared" si="28"/>
        <v/>
      </c>
      <c r="K325" s="591" t="str">
        <f t="shared" si="29"/>
        <v/>
      </c>
      <c r="L325" s="591" t="str">
        <f t="shared" si="27"/>
        <v/>
      </c>
    </row>
    <row r="326" spans="1:12" s="165" customFormat="1" ht="12.75" customHeight="1">
      <c r="A326" s="577">
        <v>19</v>
      </c>
      <c r="B326" s="572"/>
      <c r="C326" s="588" t="str">
        <f>IF(ISNUMBER($B326),(VLOOKUP($B326,'Signal, ITMS &amp; Lighting Items'!$A$5:$G$468,2,FALSE)),IF(ISTEXT($B326),(VLOOKUP($B326,'Signal, ITMS &amp; Lighting Items'!$A$5:$G$468,2,FALSE))," "))</f>
        <v xml:space="preserve"> </v>
      </c>
      <c r="D326" s="576"/>
      <c r="E326" s="589" t="str">
        <f>IF(ISNUMBER($B326),(VLOOKUP($B326,'Signal, ITMS &amp; Lighting Items'!$A$5:$G$468,4,FALSE)),IF(ISTEXT($B326),(VLOOKUP($B326,'Signal, ITMS &amp; Lighting Items'!$A$5:$G$468,4,FALSE))," "))</f>
        <v xml:space="preserve"> </v>
      </c>
      <c r="F326" s="575" t="str">
        <f>IF(ISNUMBER($B326),(VLOOKUP($B326,'Signal, ITMS &amp; Lighting Items'!$A$5:$G$468,3,FALSE)),IF(ISTEXT($B326),(VLOOKUP($B326,'Signal, ITMS &amp; Lighting Items'!$A$5:$G$468,3,FALSE))," "))</f>
        <v xml:space="preserve"> </v>
      </c>
      <c r="G326" s="590" t="str">
        <f>IF(ISNUMBER($B326),(VLOOKUP($B326,'Signal, ITMS &amp; Lighting Items'!$A$5:$G$468,5,FALSE)),IF(ISTEXT($B326),(VLOOKUP($B326,'Signal, ITMS &amp; Lighting Items'!$A$5:$G$468,5,FALSE))," "))</f>
        <v xml:space="preserve"> </v>
      </c>
      <c r="H326" s="590" t="str">
        <f>IF(ISNUMBER($B326),(VLOOKUP($B326,'Signal, ITMS &amp; Lighting Items'!$A$5:$G$468,6,FALSE)),IF(ISTEXT($B326),(VLOOKUP($B326,'Signal, ITMS &amp; Lighting Items'!$A$5:$G$468,6,FALSE))," "))</f>
        <v xml:space="preserve"> </v>
      </c>
      <c r="I326" s="590" t="str">
        <f>IF(ISNUMBER($B326),(VLOOKUP($B326,'Signal, ITMS &amp; Lighting Items'!$A$5:$G$468,7,FALSE)),IF(ISTEXT($B326),(VLOOKUP($B326,'Signal, ITMS &amp; Lighting Items'!$A$5:$G$468,7,FALSE))," "))</f>
        <v xml:space="preserve"> </v>
      </c>
      <c r="J326" s="591" t="str">
        <f t="shared" si="28"/>
        <v/>
      </c>
      <c r="K326" s="591" t="str">
        <f t="shared" si="29"/>
        <v/>
      </c>
      <c r="L326" s="591" t="str">
        <f t="shared" si="27"/>
        <v/>
      </c>
    </row>
    <row r="327" spans="1:12" s="165" customFormat="1" ht="12.75" customHeight="1">
      <c r="A327" s="577">
        <v>20</v>
      </c>
      <c r="B327" s="572"/>
      <c r="C327" s="588" t="str">
        <f>IF(ISNUMBER($B327),(VLOOKUP($B327,'Signal, ITMS &amp; Lighting Items'!$A$5:$G$468,2,FALSE)),IF(ISTEXT($B327),(VLOOKUP($B327,'Signal, ITMS &amp; Lighting Items'!$A$5:$G$468,2,FALSE))," "))</f>
        <v xml:space="preserve"> </v>
      </c>
      <c r="D327" s="576"/>
      <c r="E327" s="589" t="str">
        <f>IF(ISNUMBER($B327),(VLOOKUP($B327,'Signal, ITMS &amp; Lighting Items'!$A$5:$G$468,4,FALSE)),IF(ISTEXT($B327),(VLOOKUP($B327,'Signal, ITMS &amp; Lighting Items'!$A$5:$G$468,4,FALSE))," "))</f>
        <v xml:space="preserve"> </v>
      </c>
      <c r="F327" s="575" t="str">
        <f>IF(ISNUMBER($B327),(VLOOKUP($B327,'Signal, ITMS &amp; Lighting Items'!$A$5:$G$468,3,FALSE)),IF(ISTEXT($B327),(VLOOKUP($B327,'Signal, ITMS &amp; Lighting Items'!$A$5:$G$468,3,FALSE))," "))</f>
        <v xml:space="preserve"> </v>
      </c>
      <c r="G327" s="590" t="str">
        <f>IF(ISNUMBER($B327),(VLOOKUP($B327,'Signal, ITMS &amp; Lighting Items'!$A$5:$G$468,5,FALSE)),IF(ISTEXT($B327),(VLOOKUP($B327,'Signal, ITMS &amp; Lighting Items'!$A$5:$G$468,5,FALSE))," "))</f>
        <v xml:space="preserve"> </v>
      </c>
      <c r="H327" s="590" t="str">
        <f>IF(ISNUMBER($B327),(VLOOKUP($B327,'Signal, ITMS &amp; Lighting Items'!$A$5:$G$468,6,FALSE)),IF(ISTEXT($B327),(VLOOKUP($B327,'Signal, ITMS &amp; Lighting Items'!$A$5:$G$468,6,FALSE))," "))</f>
        <v xml:space="preserve"> </v>
      </c>
      <c r="I327" s="590" t="str">
        <f>IF(ISNUMBER($B327),(VLOOKUP($B327,'Signal, ITMS &amp; Lighting Items'!$A$5:$G$468,7,FALSE)),IF(ISTEXT($B327),(VLOOKUP($B327,'Signal, ITMS &amp; Lighting Items'!$A$5:$G$468,7,FALSE))," "))</f>
        <v xml:space="preserve"> </v>
      </c>
      <c r="J327" s="591" t="str">
        <f t="shared" si="28"/>
        <v/>
      </c>
      <c r="K327" s="591" t="str">
        <f t="shared" si="29"/>
        <v/>
      </c>
      <c r="L327" s="591" t="str">
        <f t="shared" si="27"/>
        <v/>
      </c>
    </row>
    <row r="328" spans="1:12" s="165" customFormat="1" ht="12.75" customHeight="1">
      <c r="A328" s="577">
        <v>21</v>
      </c>
      <c r="B328" s="572"/>
      <c r="C328" s="588" t="str">
        <f>IF(ISNUMBER($B328),(VLOOKUP($B328,'Signal, ITMS &amp; Lighting Items'!$A$5:$G$468,2,FALSE)),IF(ISTEXT($B328),(VLOOKUP($B328,'Signal, ITMS &amp; Lighting Items'!$A$5:$G$468,2,FALSE))," "))</f>
        <v xml:space="preserve"> </v>
      </c>
      <c r="D328" s="576"/>
      <c r="E328" s="589" t="str">
        <f>IF(ISNUMBER($B328),(VLOOKUP($B328,'Signal, ITMS &amp; Lighting Items'!$A$5:$G$468,4,FALSE)),IF(ISTEXT($B328),(VLOOKUP($B328,'Signal, ITMS &amp; Lighting Items'!$A$5:$G$468,4,FALSE))," "))</f>
        <v xml:space="preserve"> </v>
      </c>
      <c r="F328" s="575" t="str">
        <f>IF(ISNUMBER($B328),(VLOOKUP($B328,'Signal, ITMS &amp; Lighting Items'!$A$5:$G$468,3,FALSE)),IF(ISTEXT($B328),(VLOOKUP($B328,'Signal, ITMS &amp; Lighting Items'!$A$5:$G$468,3,FALSE))," "))</f>
        <v xml:space="preserve"> </v>
      </c>
      <c r="G328" s="590" t="str">
        <f>IF(ISNUMBER($B328),(VLOOKUP($B328,'Signal, ITMS &amp; Lighting Items'!$A$5:$G$468,5,FALSE)),IF(ISTEXT($B328),(VLOOKUP($B328,'Signal, ITMS &amp; Lighting Items'!$A$5:$G$468,5,FALSE))," "))</f>
        <v xml:space="preserve"> </v>
      </c>
      <c r="H328" s="590" t="str">
        <f>IF(ISNUMBER($B328),(VLOOKUP($B328,'Signal, ITMS &amp; Lighting Items'!$A$5:$G$468,6,FALSE)),IF(ISTEXT($B328),(VLOOKUP($B328,'Signal, ITMS &amp; Lighting Items'!$A$5:$G$468,6,FALSE))," "))</f>
        <v xml:space="preserve"> </v>
      </c>
      <c r="I328" s="590" t="str">
        <f>IF(ISNUMBER($B328),(VLOOKUP($B328,'Signal, ITMS &amp; Lighting Items'!$A$5:$G$468,7,FALSE)),IF(ISTEXT($B328),(VLOOKUP($B328,'Signal, ITMS &amp; Lighting Items'!$A$5:$G$468,7,FALSE))," "))</f>
        <v xml:space="preserve"> </v>
      </c>
      <c r="J328" s="591" t="str">
        <f t="shared" si="28"/>
        <v/>
      </c>
      <c r="K328" s="591" t="str">
        <f t="shared" si="29"/>
        <v/>
      </c>
      <c r="L328" s="591" t="str">
        <f t="shared" si="27"/>
        <v/>
      </c>
    </row>
    <row r="329" spans="1:12" s="165" customFormat="1" ht="12.75" customHeight="1">
      <c r="A329" s="577">
        <v>22</v>
      </c>
      <c r="B329" s="572"/>
      <c r="C329" s="588" t="str">
        <f>IF(ISNUMBER($B329),(VLOOKUP($B329,'Signal, ITMS &amp; Lighting Items'!$A$5:$G$468,2,FALSE)),IF(ISTEXT($B329),(VLOOKUP($B329,'Signal, ITMS &amp; Lighting Items'!$A$5:$G$468,2,FALSE))," "))</f>
        <v xml:space="preserve"> </v>
      </c>
      <c r="D329" s="576"/>
      <c r="E329" s="589" t="str">
        <f>IF(ISNUMBER($B329),(VLOOKUP($B329,'Signal, ITMS &amp; Lighting Items'!$A$5:$G$468,4,FALSE)),IF(ISTEXT($B329),(VLOOKUP($B329,'Signal, ITMS &amp; Lighting Items'!$A$5:$G$468,4,FALSE))," "))</f>
        <v xml:space="preserve"> </v>
      </c>
      <c r="F329" s="575" t="str">
        <f>IF(ISNUMBER($B329),(VLOOKUP($B329,'Signal, ITMS &amp; Lighting Items'!$A$5:$G$468,3,FALSE)),IF(ISTEXT($B329),(VLOOKUP($B329,'Signal, ITMS &amp; Lighting Items'!$A$5:$G$468,3,FALSE))," "))</f>
        <v xml:space="preserve"> </v>
      </c>
      <c r="G329" s="590" t="str">
        <f>IF(ISNUMBER($B329),(VLOOKUP($B329,'Signal, ITMS &amp; Lighting Items'!$A$5:$G$468,5,FALSE)),IF(ISTEXT($B329),(VLOOKUP($B329,'Signal, ITMS &amp; Lighting Items'!$A$5:$G$468,5,FALSE))," "))</f>
        <v xml:space="preserve"> </v>
      </c>
      <c r="H329" s="590" t="str">
        <f>IF(ISNUMBER($B329),(VLOOKUP($B329,'Signal, ITMS &amp; Lighting Items'!$A$5:$G$468,6,FALSE)),IF(ISTEXT($B329),(VLOOKUP($B329,'Signal, ITMS &amp; Lighting Items'!$A$5:$G$468,6,FALSE))," "))</f>
        <v xml:space="preserve"> </v>
      </c>
      <c r="I329" s="590" t="str">
        <f>IF(ISNUMBER($B329),(VLOOKUP($B329,'Signal, ITMS &amp; Lighting Items'!$A$5:$G$468,7,FALSE)),IF(ISTEXT($B329),(VLOOKUP($B329,'Signal, ITMS &amp; Lighting Items'!$A$5:$G$468,7,FALSE))," "))</f>
        <v xml:space="preserve"> </v>
      </c>
      <c r="J329" s="591" t="str">
        <f t="shared" si="28"/>
        <v/>
      </c>
      <c r="K329" s="591" t="str">
        <f t="shared" si="29"/>
        <v/>
      </c>
      <c r="L329" s="591" t="str">
        <f t="shared" si="27"/>
        <v/>
      </c>
    </row>
    <row r="330" spans="1:12" s="165" customFormat="1" ht="12.75" customHeight="1">
      <c r="A330" s="577">
        <v>23</v>
      </c>
      <c r="B330" s="572"/>
      <c r="C330" s="588" t="str">
        <f>IF(ISNUMBER($B330),(VLOOKUP($B330,'Signal, ITMS &amp; Lighting Items'!$A$5:$G$468,2,FALSE)),IF(ISTEXT($B330),(VLOOKUP($B330,'Signal, ITMS &amp; Lighting Items'!$A$5:$G$468,2,FALSE))," "))</f>
        <v xml:space="preserve"> </v>
      </c>
      <c r="D330" s="576"/>
      <c r="E330" s="589" t="str">
        <f>IF(ISNUMBER($B330),(VLOOKUP($B330,'Signal, ITMS &amp; Lighting Items'!$A$5:$G$468,4,FALSE)),IF(ISTEXT($B330),(VLOOKUP($B330,'Signal, ITMS &amp; Lighting Items'!$A$5:$G$468,4,FALSE))," "))</f>
        <v xml:space="preserve"> </v>
      </c>
      <c r="F330" s="575" t="str">
        <f>IF(ISNUMBER($B330),(VLOOKUP($B330,'Signal, ITMS &amp; Lighting Items'!$A$5:$G$468,3,FALSE)),IF(ISTEXT($B330),(VLOOKUP($B330,'Signal, ITMS &amp; Lighting Items'!$A$5:$G$468,3,FALSE))," "))</f>
        <v xml:space="preserve"> </v>
      </c>
      <c r="G330" s="590" t="str">
        <f>IF(ISNUMBER($B330),(VLOOKUP($B330,'Signal, ITMS &amp; Lighting Items'!$A$5:$G$468,5,FALSE)),IF(ISTEXT($B330),(VLOOKUP($B330,'Signal, ITMS &amp; Lighting Items'!$A$5:$G$468,5,FALSE))," "))</f>
        <v xml:space="preserve"> </v>
      </c>
      <c r="H330" s="590" t="str">
        <f>IF(ISNUMBER($B330),(VLOOKUP($B330,'Signal, ITMS &amp; Lighting Items'!$A$5:$G$468,6,FALSE)),IF(ISTEXT($B330),(VLOOKUP($B330,'Signal, ITMS &amp; Lighting Items'!$A$5:$G$468,6,FALSE))," "))</f>
        <v xml:space="preserve"> </v>
      </c>
      <c r="I330" s="590" t="str">
        <f>IF(ISNUMBER($B330),(VLOOKUP($B330,'Signal, ITMS &amp; Lighting Items'!$A$5:$G$468,7,FALSE)),IF(ISTEXT($B330),(VLOOKUP($B330,'Signal, ITMS &amp; Lighting Items'!$A$5:$G$468,7,FALSE))," "))</f>
        <v xml:space="preserve"> </v>
      </c>
      <c r="J330" s="591" t="str">
        <f t="shared" si="28"/>
        <v/>
      </c>
      <c r="K330" s="591" t="str">
        <f t="shared" si="29"/>
        <v/>
      </c>
      <c r="L330" s="591" t="str">
        <f t="shared" si="27"/>
        <v/>
      </c>
    </row>
    <row r="331" spans="1:12" s="165" customFormat="1" ht="12.75" customHeight="1">
      <c r="A331" s="577">
        <v>24</v>
      </c>
      <c r="B331" s="572"/>
      <c r="C331" s="588" t="str">
        <f>IF(ISNUMBER($B331),(VLOOKUP($B331,'Signal, ITMS &amp; Lighting Items'!$A$5:$G$468,2,FALSE)),IF(ISTEXT($B331),(VLOOKUP($B331,'Signal, ITMS &amp; Lighting Items'!$A$5:$G$468,2,FALSE))," "))</f>
        <v xml:space="preserve"> </v>
      </c>
      <c r="D331" s="576"/>
      <c r="E331" s="589" t="str">
        <f>IF(ISNUMBER($B331),(VLOOKUP($B331,'Signal, ITMS &amp; Lighting Items'!$A$5:$G$468,4,FALSE)),IF(ISTEXT($B331),(VLOOKUP($B331,'Signal, ITMS &amp; Lighting Items'!$A$5:$G$468,4,FALSE))," "))</f>
        <v xml:space="preserve"> </v>
      </c>
      <c r="F331" s="575" t="str">
        <f>IF(ISNUMBER($B331),(VLOOKUP($B331,'Signal, ITMS &amp; Lighting Items'!$A$5:$G$468,3,FALSE)),IF(ISTEXT($B331),(VLOOKUP($B331,'Signal, ITMS &amp; Lighting Items'!$A$5:$G$468,3,FALSE))," "))</f>
        <v xml:space="preserve"> </v>
      </c>
      <c r="G331" s="590" t="str">
        <f>IF(ISNUMBER($B331),(VLOOKUP($B331,'Signal, ITMS &amp; Lighting Items'!$A$5:$G$468,5,FALSE)),IF(ISTEXT($B331),(VLOOKUP($B331,'Signal, ITMS &amp; Lighting Items'!$A$5:$G$468,5,FALSE))," "))</f>
        <v xml:space="preserve"> </v>
      </c>
      <c r="H331" s="590" t="str">
        <f>IF(ISNUMBER($B331),(VLOOKUP($B331,'Signal, ITMS &amp; Lighting Items'!$A$5:$G$468,6,FALSE)),IF(ISTEXT($B331),(VLOOKUP($B331,'Signal, ITMS &amp; Lighting Items'!$A$5:$G$468,6,FALSE))," "))</f>
        <v xml:space="preserve"> </v>
      </c>
      <c r="I331" s="590" t="str">
        <f>IF(ISNUMBER($B331),(VLOOKUP($B331,'Signal, ITMS &amp; Lighting Items'!$A$5:$G$468,7,FALSE)),IF(ISTEXT($B331),(VLOOKUP($B331,'Signal, ITMS &amp; Lighting Items'!$A$5:$G$468,7,FALSE))," "))</f>
        <v xml:space="preserve"> </v>
      </c>
      <c r="J331" s="591" t="str">
        <f t="shared" si="28"/>
        <v/>
      </c>
      <c r="K331" s="591" t="str">
        <f t="shared" si="29"/>
        <v/>
      </c>
      <c r="L331" s="591" t="str">
        <f t="shared" si="27"/>
        <v/>
      </c>
    </row>
    <row r="332" spans="1:12" s="165" customFormat="1" ht="12.75" customHeight="1">
      <c r="A332" s="577">
        <v>25</v>
      </c>
      <c r="B332" s="572"/>
      <c r="C332" s="588" t="str">
        <f>IF(ISNUMBER($B332),(VLOOKUP($B332,'Signal, ITMS &amp; Lighting Items'!$A$5:$G$468,2,FALSE)),IF(ISTEXT($B332),(VLOOKUP($B332,'Signal, ITMS &amp; Lighting Items'!$A$5:$G$468,2,FALSE))," "))</f>
        <v xml:space="preserve"> </v>
      </c>
      <c r="D332" s="576"/>
      <c r="E332" s="589" t="str">
        <f>IF(ISNUMBER($B332),(VLOOKUP($B332,'Signal, ITMS &amp; Lighting Items'!$A$5:$G$468,4,FALSE)),IF(ISTEXT($B332),(VLOOKUP($B332,'Signal, ITMS &amp; Lighting Items'!$A$5:$G$468,4,FALSE))," "))</f>
        <v xml:space="preserve"> </v>
      </c>
      <c r="F332" s="575" t="str">
        <f>IF(ISNUMBER($B332),(VLOOKUP($B332,'Signal, ITMS &amp; Lighting Items'!$A$5:$G$468,3,FALSE)),IF(ISTEXT($B332),(VLOOKUP($B332,'Signal, ITMS &amp; Lighting Items'!$A$5:$G$468,3,FALSE))," "))</f>
        <v xml:space="preserve"> </v>
      </c>
      <c r="G332" s="590" t="str">
        <f>IF(ISNUMBER($B332),(VLOOKUP($B332,'Signal, ITMS &amp; Lighting Items'!$A$5:$G$468,5,FALSE)),IF(ISTEXT($B332),(VLOOKUP($B332,'Signal, ITMS &amp; Lighting Items'!$A$5:$G$468,5,FALSE))," "))</f>
        <v xml:space="preserve"> </v>
      </c>
      <c r="H332" s="590" t="str">
        <f>IF(ISNUMBER($B332),(VLOOKUP($B332,'Signal, ITMS &amp; Lighting Items'!$A$5:$G$468,6,FALSE)),IF(ISTEXT($B332),(VLOOKUP($B332,'Signal, ITMS &amp; Lighting Items'!$A$5:$G$468,6,FALSE))," "))</f>
        <v xml:space="preserve"> </v>
      </c>
      <c r="I332" s="590" t="str">
        <f>IF(ISNUMBER($B332),(VLOOKUP($B332,'Signal, ITMS &amp; Lighting Items'!$A$5:$G$468,7,FALSE)),IF(ISTEXT($B332),(VLOOKUP($B332,'Signal, ITMS &amp; Lighting Items'!$A$5:$G$468,7,FALSE))," "))</f>
        <v xml:space="preserve"> </v>
      </c>
      <c r="J332" s="591" t="str">
        <f t="shared" si="28"/>
        <v/>
      </c>
      <c r="K332" s="591" t="str">
        <f t="shared" si="29"/>
        <v/>
      </c>
      <c r="L332" s="591" t="str">
        <f t="shared" si="27"/>
        <v/>
      </c>
    </row>
    <row r="333" spans="1:12" s="165" customFormat="1" ht="12.75" customHeight="1">
      <c r="A333" s="577">
        <v>26</v>
      </c>
      <c r="B333" s="572"/>
      <c r="C333" s="588" t="str">
        <f>IF(ISNUMBER($B333),(VLOOKUP($B333,'Signal, ITMS &amp; Lighting Items'!$A$5:$G$468,2,FALSE)),IF(ISTEXT($B333),(VLOOKUP($B333,'Signal, ITMS &amp; Lighting Items'!$A$5:$G$468,2,FALSE))," "))</f>
        <v xml:space="preserve"> </v>
      </c>
      <c r="D333" s="576"/>
      <c r="E333" s="589" t="str">
        <f>IF(ISNUMBER($B333),(VLOOKUP($B333,'Signal, ITMS &amp; Lighting Items'!$A$5:$G$468,4,FALSE)),IF(ISTEXT($B333),(VLOOKUP($B333,'Signal, ITMS &amp; Lighting Items'!$A$5:$G$468,4,FALSE))," "))</f>
        <v xml:space="preserve"> </v>
      </c>
      <c r="F333" s="575" t="str">
        <f>IF(ISNUMBER($B333),(VLOOKUP($B333,'Signal, ITMS &amp; Lighting Items'!$A$5:$G$468,3,FALSE)),IF(ISTEXT($B333),(VLOOKUP($B333,'Signal, ITMS &amp; Lighting Items'!$A$5:$G$468,3,FALSE))," "))</f>
        <v xml:space="preserve"> </v>
      </c>
      <c r="G333" s="590" t="str">
        <f>IF(ISNUMBER($B333),(VLOOKUP($B333,'Signal, ITMS &amp; Lighting Items'!$A$5:$G$468,5,FALSE)),IF(ISTEXT($B333),(VLOOKUP($B333,'Signal, ITMS &amp; Lighting Items'!$A$5:$G$468,5,FALSE))," "))</f>
        <v xml:space="preserve"> </v>
      </c>
      <c r="H333" s="590" t="str">
        <f>IF(ISNUMBER($B333),(VLOOKUP($B333,'Signal, ITMS &amp; Lighting Items'!$A$5:$G$468,6,FALSE)),IF(ISTEXT($B333),(VLOOKUP($B333,'Signal, ITMS &amp; Lighting Items'!$A$5:$G$468,6,FALSE))," "))</f>
        <v xml:space="preserve"> </v>
      </c>
      <c r="I333" s="590" t="str">
        <f>IF(ISNUMBER($B333),(VLOOKUP($B333,'Signal, ITMS &amp; Lighting Items'!$A$5:$G$468,7,FALSE)),IF(ISTEXT($B333),(VLOOKUP($B333,'Signal, ITMS &amp; Lighting Items'!$A$5:$G$468,7,FALSE))," "))</f>
        <v xml:space="preserve"> </v>
      </c>
      <c r="J333" s="591" t="str">
        <f t="shared" si="28"/>
        <v/>
      </c>
      <c r="K333" s="591" t="str">
        <f t="shared" si="29"/>
        <v/>
      </c>
      <c r="L333" s="591" t="str">
        <f t="shared" si="27"/>
        <v/>
      </c>
    </row>
    <row r="334" spans="1:12" s="165" customFormat="1" ht="12.75" customHeight="1">
      <c r="A334" s="577">
        <v>27</v>
      </c>
      <c r="B334" s="572"/>
      <c r="C334" s="588" t="str">
        <f>IF(ISNUMBER($B334),(VLOOKUP($B334,'Signal, ITMS &amp; Lighting Items'!$A$5:$G$468,2,FALSE)),IF(ISTEXT($B334),(VLOOKUP($B334,'Signal, ITMS &amp; Lighting Items'!$A$5:$G$468,2,FALSE))," "))</f>
        <v xml:space="preserve"> </v>
      </c>
      <c r="D334" s="576"/>
      <c r="E334" s="589" t="str">
        <f>IF(ISNUMBER($B334),(VLOOKUP($B334,'Signal, ITMS &amp; Lighting Items'!$A$5:$G$468,4,FALSE)),IF(ISTEXT($B334),(VLOOKUP($B334,'Signal, ITMS &amp; Lighting Items'!$A$5:$G$468,4,FALSE))," "))</f>
        <v xml:space="preserve"> </v>
      </c>
      <c r="F334" s="575" t="str">
        <f>IF(ISNUMBER($B334),(VLOOKUP($B334,'Signal, ITMS &amp; Lighting Items'!$A$5:$G$468,3,FALSE)),IF(ISTEXT($B334),(VLOOKUP($B334,'Signal, ITMS &amp; Lighting Items'!$A$5:$G$468,3,FALSE))," "))</f>
        <v xml:space="preserve"> </v>
      </c>
      <c r="G334" s="590" t="str">
        <f>IF(ISNUMBER($B334),(VLOOKUP($B334,'Signal, ITMS &amp; Lighting Items'!$A$5:$G$468,5,FALSE)),IF(ISTEXT($B334),(VLOOKUP($B334,'Signal, ITMS &amp; Lighting Items'!$A$5:$G$468,5,FALSE))," "))</f>
        <v xml:space="preserve"> </v>
      </c>
      <c r="H334" s="590" t="str">
        <f>IF(ISNUMBER($B334),(VLOOKUP($B334,'Signal, ITMS &amp; Lighting Items'!$A$5:$G$468,6,FALSE)),IF(ISTEXT($B334),(VLOOKUP($B334,'Signal, ITMS &amp; Lighting Items'!$A$5:$G$468,6,FALSE))," "))</f>
        <v xml:space="preserve"> </v>
      </c>
      <c r="I334" s="590" t="str">
        <f>IF(ISNUMBER($B334),(VLOOKUP($B334,'Signal, ITMS &amp; Lighting Items'!$A$5:$G$468,7,FALSE)),IF(ISTEXT($B334),(VLOOKUP($B334,'Signal, ITMS &amp; Lighting Items'!$A$5:$G$468,7,FALSE))," "))</f>
        <v xml:space="preserve"> </v>
      </c>
      <c r="J334" s="591" t="str">
        <f t="shared" si="28"/>
        <v/>
      </c>
      <c r="K334" s="591" t="str">
        <f t="shared" si="29"/>
        <v/>
      </c>
      <c r="L334" s="591" t="str">
        <f t="shared" si="27"/>
        <v/>
      </c>
    </row>
    <row r="335" spans="1:12" s="165" customFormat="1" ht="12.75" customHeight="1">
      <c r="A335" s="577">
        <v>28</v>
      </c>
      <c r="B335" s="572"/>
      <c r="C335" s="588" t="str">
        <f>IF(ISNUMBER($B335),(VLOOKUP($B335,'Signal, ITMS &amp; Lighting Items'!$A$5:$G$468,2,FALSE)),IF(ISTEXT($B335),(VLOOKUP($B335,'Signal, ITMS &amp; Lighting Items'!$A$5:$G$468,2,FALSE))," "))</f>
        <v xml:space="preserve"> </v>
      </c>
      <c r="D335" s="576"/>
      <c r="E335" s="589" t="str">
        <f>IF(ISNUMBER($B335),(VLOOKUP($B335,'Signal, ITMS &amp; Lighting Items'!$A$5:$G$468,4,FALSE)),IF(ISTEXT($B335),(VLOOKUP($B335,'Signal, ITMS &amp; Lighting Items'!$A$5:$G$468,4,FALSE))," "))</f>
        <v xml:space="preserve"> </v>
      </c>
      <c r="F335" s="575" t="str">
        <f>IF(ISNUMBER($B335),(VLOOKUP($B335,'Signal, ITMS &amp; Lighting Items'!$A$5:$G$468,3,FALSE)),IF(ISTEXT($B335),(VLOOKUP($B335,'Signal, ITMS &amp; Lighting Items'!$A$5:$G$468,3,FALSE))," "))</f>
        <v xml:space="preserve"> </v>
      </c>
      <c r="G335" s="590" t="str">
        <f>IF(ISNUMBER($B335),(VLOOKUP($B335,'Signal, ITMS &amp; Lighting Items'!$A$5:$G$468,5,FALSE)),IF(ISTEXT($B335),(VLOOKUP($B335,'Signal, ITMS &amp; Lighting Items'!$A$5:$G$468,5,FALSE))," "))</f>
        <v xml:space="preserve"> </v>
      </c>
      <c r="H335" s="590" t="str">
        <f>IF(ISNUMBER($B335),(VLOOKUP($B335,'Signal, ITMS &amp; Lighting Items'!$A$5:$G$468,6,FALSE)),IF(ISTEXT($B335),(VLOOKUP($B335,'Signal, ITMS &amp; Lighting Items'!$A$5:$G$468,6,FALSE))," "))</f>
        <v xml:space="preserve"> </v>
      </c>
      <c r="I335" s="590" t="str">
        <f>IF(ISNUMBER($B335),(VLOOKUP($B335,'Signal, ITMS &amp; Lighting Items'!$A$5:$G$468,7,FALSE)),IF(ISTEXT($B335),(VLOOKUP($B335,'Signal, ITMS &amp; Lighting Items'!$A$5:$G$468,7,FALSE))," "))</f>
        <v xml:space="preserve"> </v>
      </c>
      <c r="J335" s="591" t="str">
        <f t="shared" si="28"/>
        <v/>
      </c>
      <c r="K335" s="591" t="str">
        <f t="shared" si="29"/>
        <v/>
      </c>
      <c r="L335" s="591" t="str">
        <f t="shared" si="27"/>
        <v/>
      </c>
    </row>
    <row r="336" spans="1:12" s="165" customFormat="1" ht="12.75" customHeight="1">
      <c r="A336" s="577">
        <v>29</v>
      </c>
      <c r="B336" s="572"/>
      <c r="C336" s="588" t="str">
        <f>IF(ISNUMBER($B336),(VLOOKUP($B336,'Signal, ITMS &amp; Lighting Items'!$A$5:$G$468,2,FALSE)),IF(ISTEXT($B336),(VLOOKUP($B336,'Signal, ITMS &amp; Lighting Items'!$A$5:$G$468,2,FALSE))," "))</f>
        <v xml:space="preserve"> </v>
      </c>
      <c r="D336" s="576"/>
      <c r="E336" s="589" t="str">
        <f>IF(ISNUMBER($B336),(VLOOKUP($B336,'Signal, ITMS &amp; Lighting Items'!$A$5:$G$468,4,FALSE)),IF(ISTEXT($B336),(VLOOKUP($B336,'Signal, ITMS &amp; Lighting Items'!$A$5:$G$468,4,FALSE))," "))</f>
        <v xml:space="preserve"> </v>
      </c>
      <c r="F336" s="575" t="str">
        <f>IF(ISNUMBER($B336),(VLOOKUP($B336,'Signal, ITMS &amp; Lighting Items'!$A$5:$G$468,3,FALSE)),IF(ISTEXT($B336),(VLOOKUP($B336,'Signal, ITMS &amp; Lighting Items'!$A$5:$G$468,3,FALSE))," "))</f>
        <v xml:space="preserve"> </v>
      </c>
      <c r="G336" s="590" t="str">
        <f>IF(ISNUMBER($B336),(VLOOKUP($B336,'Signal, ITMS &amp; Lighting Items'!$A$5:$G$468,5,FALSE)),IF(ISTEXT($B336),(VLOOKUP($B336,'Signal, ITMS &amp; Lighting Items'!$A$5:$G$468,5,FALSE))," "))</f>
        <v xml:space="preserve"> </v>
      </c>
      <c r="H336" s="590" t="str">
        <f>IF(ISNUMBER($B336),(VLOOKUP($B336,'Signal, ITMS &amp; Lighting Items'!$A$5:$G$468,6,FALSE)),IF(ISTEXT($B336),(VLOOKUP($B336,'Signal, ITMS &amp; Lighting Items'!$A$5:$G$468,6,FALSE))," "))</f>
        <v xml:space="preserve"> </v>
      </c>
      <c r="I336" s="590" t="str">
        <f>IF(ISNUMBER($B336),(VLOOKUP($B336,'Signal, ITMS &amp; Lighting Items'!$A$5:$G$468,7,FALSE)),IF(ISTEXT($B336),(VLOOKUP($B336,'Signal, ITMS &amp; Lighting Items'!$A$5:$G$468,7,FALSE))," "))</f>
        <v xml:space="preserve"> </v>
      </c>
      <c r="J336" s="591" t="str">
        <f t="shared" si="28"/>
        <v/>
      </c>
      <c r="K336" s="591" t="str">
        <f t="shared" si="29"/>
        <v/>
      </c>
      <c r="L336" s="591" t="str">
        <f t="shared" si="27"/>
        <v/>
      </c>
    </row>
    <row r="337" spans="1:12" s="165" customFormat="1" ht="12.75" customHeight="1" thickBot="1">
      <c r="A337" s="600">
        <v>30</v>
      </c>
      <c r="B337" s="592"/>
      <c r="C337" s="593" t="str">
        <f>IF(ISNUMBER($B337),(VLOOKUP($B337,'Signal, ITMS &amp; Lighting Items'!$A$5:$G$468,2,FALSE)),IF(ISTEXT($B337),(VLOOKUP($B337,'Signal, ITMS &amp; Lighting Items'!$A$5:$G$468,2,FALSE))," "))</f>
        <v xml:space="preserve"> </v>
      </c>
      <c r="D337" s="594"/>
      <c r="E337" s="595" t="str">
        <f>IF(ISNUMBER($B337),(VLOOKUP($B337,'Signal, ITMS &amp; Lighting Items'!$A$5:$G$468,4,FALSE)),IF(ISTEXT($B337),(VLOOKUP($B337,'Signal, ITMS &amp; Lighting Items'!$A$5:$G$468,4,FALSE))," "))</f>
        <v xml:space="preserve"> </v>
      </c>
      <c r="F337" s="596" t="str">
        <f>IF(ISNUMBER($B337),(VLOOKUP($B337,'Signal, ITMS &amp; Lighting Items'!$A$5:$G$468,3,FALSE)),IF(ISTEXT($B337),(VLOOKUP($B337,'Signal, ITMS &amp; Lighting Items'!$A$5:$G$468,3,FALSE))," "))</f>
        <v xml:space="preserve"> </v>
      </c>
      <c r="G337" s="597" t="str">
        <f>IF(ISNUMBER($B337),(VLOOKUP($B337,'Signal, ITMS &amp; Lighting Items'!$A$5:$G$468,5,FALSE)),IF(ISTEXT($B337),(VLOOKUP($B337,'Signal, ITMS &amp; Lighting Items'!$A$5:$G$468,5,FALSE))," "))</f>
        <v xml:space="preserve"> </v>
      </c>
      <c r="H337" s="597" t="str">
        <f>IF(ISNUMBER($B337),(VLOOKUP($B337,'Signal, ITMS &amp; Lighting Items'!$A$5:$G$468,6,FALSE)),IF(ISTEXT($B337),(VLOOKUP($B337,'Signal, ITMS &amp; Lighting Items'!$A$5:$G$468,6,FALSE))," "))</f>
        <v xml:space="preserve"> </v>
      </c>
      <c r="I337" s="597" t="str">
        <f>IF(ISNUMBER($B337),(VLOOKUP($B337,'Signal, ITMS &amp; Lighting Items'!$A$5:$G$468,7,FALSE)),IF(ISTEXT($B337),(VLOOKUP($B337,'Signal, ITMS &amp; Lighting Items'!$A$5:$G$468,7,FALSE))," "))</f>
        <v xml:space="preserve"> </v>
      </c>
      <c r="J337" s="598" t="str">
        <f t="shared" si="28"/>
        <v/>
      </c>
      <c r="K337" s="598" t="str">
        <f t="shared" si="29"/>
        <v/>
      </c>
      <c r="L337" s="598" t="str">
        <f t="shared" si="27"/>
        <v/>
      </c>
    </row>
    <row r="338" spans="1:12" s="165" customFormat="1" ht="12.75" customHeight="1" thickTop="1">
      <c r="A338" s="631"/>
      <c r="B338" s="631"/>
      <c r="C338" s="629" t="s">
        <v>576</v>
      </c>
      <c r="D338" s="631"/>
      <c r="E338" s="643"/>
      <c r="F338" s="640" t="s">
        <v>435</v>
      </c>
      <c r="G338" s="204" t="s">
        <v>202</v>
      </c>
      <c r="H338" s="614"/>
      <c r="I338" s="204" t="s">
        <v>202</v>
      </c>
      <c r="J338" s="607">
        <f>SUM(J308:J337)</f>
        <v>0</v>
      </c>
      <c r="K338" s="607">
        <f>SUM(K308:K337)</f>
        <v>0</v>
      </c>
      <c r="L338" s="603">
        <f>SUM(L308:L337)</f>
        <v>0</v>
      </c>
    </row>
    <row r="339" spans="1:12" s="165" customFormat="1" ht="12.75" customHeight="1">
      <c r="A339" s="631"/>
      <c r="B339" s="631"/>
      <c r="C339" s="629"/>
      <c r="D339" s="631"/>
      <c r="E339" s="643"/>
      <c r="F339" s="644"/>
      <c r="G339" s="644"/>
      <c r="H339" s="644"/>
      <c r="I339" s="644"/>
      <c r="J339" s="645"/>
      <c r="K339" s="645"/>
      <c r="L339" s="645"/>
    </row>
    <row r="340" spans="1:12" s="165" customFormat="1" ht="12.75" customHeight="1">
      <c r="A340" s="631"/>
      <c r="B340" s="631"/>
      <c r="C340" s="629"/>
      <c r="D340" s="629"/>
      <c r="E340" s="630"/>
      <c r="F340" s="640" t="s">
        <v>440</v>
      </c>
      <c r="G340" s="204" t="s">
        <v>203</v>
      </c>
      <c r="H340" s="614"/>
      <c r="I340" s="204" t="s">
        <v>203</v>
      </c>
      <c r="J340" s="608">
        <f>J270</f>
        <v>0</v>
      </c>
      <c r="K340" s="608">
        <f>K270</f>
        <v>0</v>
      </c>
      <c r="L340" s="608">
        <f>L270</f>
        <v>0</v>
      </c>
    </row>
    <row r="341" spans="1:12" s="165" customFormat="1" ht="12.75" customHeight="1">
      <c r="A341" s="631"/>
      <c r="B341" s="631"/>
      <c r="C341" s="629"/>
      <c r="D341" s="629"/>
      <c r="E341" s="630"/>
      <c r="F341" s="640" t="s">
        <v>437</v>
      </c>
      <c r="G341" s="204" t="s">
        <v>203</v>
      </c>
      <c r="H341" s="614"/>
      <c r="I341" s="204" t="s">
        <v>203</v>
      </c>
      <c r="J341" s="591">
        <f>J304</f>
        <v>0</v>
      </c>
      <c r="K341" s="591">
        <f>K304</f>
        <v>0</v>
      </c>
      <c r="L341" s="591">
        <f>L304</f>
        <v>0</v>
      </c>
    </row>
    <row r="342" spans="1:12" s="165" customFormat="1" ht="12.75" customHeight="1">
      <c r="A342" s="631"/>
      <c r="B342" s="631"/>
      <c r="C342" s="629"/>
      <c r="D342" s="629"/>
      <c r="E342" s="630"/>
      <c r="F342" s="640" t="s">
        <v>435</v>
      </c>
      <c r="G342" s="204" t="s">
        <v>203</v>
      </c>
      <c r="H342" s="614"/>
      <c r="I342" s="204" t="s">
        <v>203</v>
      </c>
      <c r="J342" s="591">
        <f>J338</f>
        <v>0</v>
      </c>
      <c r="K342" s="591">
        <f>K338</f>
        <v>0</v>
      </c>
      <c r="L342" s="591">
        <f>L338</f>
        <v>0</v>
      </c>
    </row>
    <row r="343" spans="1:12" s="165" customFormat="1" ht="12.75" customHeight="1" thickBot="1">
      <c r="A343" s="631"/>
      <c r="B343" s="631"/>
      <c r="C343" s="629"/>
      <c r="D343" s="629"/>
      <c r="E343" s="630"/>
      <c r="F343" s="642" t="s">
        <v>578</v>
      </c>
      <c r="G343" s="204" t="s">
        <v>203</v>
      </c>
      <c r="H343" s="614"/>
      <c r="I343" s="204" t="s">
        <v>203</v>
      </c>
      <c r="J343" s="598">
        <f>(J340+J341+J342)*$N$2</f>
        <v>0</v>
      </c>
      <c r="K343" s="598">
        <f>(K340+K341+K342)*$N$2</f>
        <v>0</v>
      </c>
      <c r="L343" s="598">
        <f>(L340+L341+L342)*$N$2</f>
        <v>0</v>
      </c>
    </row>
    <row r="344" spans="1:12" s="165" customFormat="1" ht="12.75" customHeight="1" thickTop="1">
      <c r="A344" s="631"/>
      <c r="B344" s="631"/>
      <c r="C344" s="629"/>
      <c r="D344" s="629"/>
      <c r="E344" s="630"/>
      <c r="F344" s="637" t="s">
        <v>579</v>
      </c>
      <c r="G344" s="204" t="s">
        <v>203</v>
      </c>
      <c r="H344" s="614"/>
      <c r="I344" s="204" t="s">
        <v>203</v>
      </c>
      <c r="J344" s="603">
        <f>(J340+J341+J342+J343)</f>
        <v>0</v>
      </c>
      <c r="K344" s="603">
        <f>(K340+K341+K342+K343)</f>
        <v>0</v>
      </c>
      <c r="L344" s="603">
        <f>(L340+L341+L342+L343)</f>
        <v>0</v>
      </c>
    </row>
    <row r="345" spans="1:12" s="165" customFormat="1" ht="12.75" customHeight="1">
      <c r="E345" s="213" t="s">
        <v>232</v>
      </c>
      <c r="F345" s="67" t="s">
        <v>244</v>
      </c>
      <c r="G345" s="842" t="s">
        <v>574</v>
      </c>
      <c r="H345" s="843"/>
      <c r="I345" s="844"/>
      <c r="J345" s="845" t="s">
        <v>575</v>
      </c>
      <c r="K345" s="846"/>
      <c r="L345" s="847"/>
    </row>
    <row r="346" spans="1:12" s="165" customFormat="1" ht="12.75" customHeight="1">
      <c r="A346" s="214" t="s">
        <v>571</v>
      </c>
      <c r="B346" s="166" t="s">
        <v>10</v>
      </c>
      <c r="C346" s="214" t="s">
        <v>572</v>
      </c>
      <c r="D346" s="214" t="s">
        <v>573</v>
      </c>
      <c r="E346" s="166" t="s">
        <v>9</v>
      </c>
      <c r="F346" s="214" t="s">
        <v>439</v>
      </c>
      <c r="G346" s="193" t="s">
        <v>352</v>
      </c>
      <c r="H346" s="193" t="s">
        <v>351</v>
      </c>
      <c r="I346" s="193" t="s">
        <v>4692</v>
      </c>
      <c r="J346" s="71" t="s">
        <v>352</v>
      </c>
      <c r="K346" s="71" t="s">
        <v>351</v>
      </c>
      <c r="L346" s="71" t="s">
        <v>4692</v>
      </c>
    </row>
    <row r="347" spans="1:12" s="165" customFormat="1" ht="12.75" customHeight="1">
      <c r="A347" s="577">
        <v>1</v>
      </c>
      <c r="B347" s="572"/>
      <c r="C347" s="588" t="str">
        <f>IF(ISNUMBER($B347),(VLOOKUP($B347,'Signal, ITMS &amp; Lighting Items'!$A$5:$G$468,2,FALSE)),IF(ISTEXT($B347),(VLOOKUP($B347,'Signal, ITMS &amp; Lighting Items'!$A$5:$G$468,2,FALSE))," "))</f>
        <v xml:space="preserve"> </v>
      </c>
      <c r="D347" s="576"/>
      <c r="E347" s="589" t="str">
        <f>IF(ISNUMBER($B347),(VLOOKUP($B347,'Signal, ITMS &amp; Lighting Items'!$A$5:$G$468,4,FALSE)),IF(ISTEXT($B347),(VLOOKUP($B347,'Signal, ITMS &amp; Lighting Items'!$A$5:$G$468,4,FALSE))," "))</f>
        <v xml:space="preserve"> </v>
      </c>
      <c r="F347" s="575" t="str">
        <f>IF(ISNUMBER($B347),(VLOOKUP($B347,'Signal, ITMS &amp; Lighting Items'!$A$5:$G$468,3,FALSE)),IF(ISTEXT($B347),(VLOOKUP($B347,'Signal, ITMS &amp; Lighting Items'!$A$5:$G$468,3,FALSE))," "))</f>
        <v xml:space="preserve"> </v>
      </c>
      <c r="G347" s="590" t="str">
        <f>IF(ISNUMBER($B347),(VLOOKUP($B347,'Signal, ITMS &amp; Lighting Items'!$A$5:$G$468,5,FALSE)),IF(ISTEXT($B347),(VLOOKUP($B347,'Signal, ITMS &amp; Lighting Items'!$A$5:$G$468,5,FALSE))," "))</f>
        <v xml:space="preserve"> </v>
      </c>
      <c r="H347" s="590" t="str">
        <f>IF(ISNUMBER($B347),(VLOOKUP($B347,'Signal, ITMS &amp; Lighting Items'!$A$5:$G$468,6,FALSE)),IF(ISTEXT($B347),(VLOOKUP($B347,'Signal, ITMS &amp; Lighting Items'!$A$5:$G$468,6,FALSE))," "))</f>
        <v xml:space="preserve"> </v>
      </c>
      <c r="I347" s="590" t="str">
        <f>IF(ISNUMBER($B347),(VLOOKUP($B347,'Signal, ITMS &amp; Lighting Items'!$A$5:$G$468,7,FALSE)),IF(ISTEXT($B347),(VLOOKUP($B347,'Signal, ITMS &amp; Lighting Items'!$A$5:$G$468,7,FALSE))," "))</f>
        <v xml:space="preserve"> </v>
      </c>
      <c r="J347" s="591" t="str">
        <f>IF(ISNUMBER($D347),($D347*$G347),"")</f>
        <v/>
      </c>
      <c r="K347" s="591" t="str">
        <f>IF(ISNUMBER($D347),($D347*$H347),"")</f>
        <v/>
      </c>
      <c r="L347" s="591" t="str">
        <f t="shared" ref="L347:L376" si="30">IF(ISNUMBER($D347),($D347*$I347),"")</f>
        <v/>
      </c>
    </row>
    <row r="348" spans="1:12" s="165" customFormat="1" ht="12.75" customHeight="1">
      <c r="A348" s="577">
        <v>2</v>
      </c>
      <c r="B348" s="572"/>
      <c r="C348" s="588" t="str">
        <f>IF(ISNUMBER($B348),(VLOOKUP($B348,'Signal, ITMS &amp; Lighting Items'!$A$5:$G$468,2,FALSE)),IF(ISTEXT($B348),(VLOOKUP($B348,'Signal, ITMS &amp; Lighting Items'!$A$5:$G$468,2,FALSE))," "))</f>
        <v xml:space="preserve"> </v>
      </c>
      <c r="D348" s="576"/>
      <c r="E348" s="589" t="str">
        <f>IF(ISNUMBER($B348),(VLOOKUP($B348,'Signal, ITMS &amp; Lighting Items'!$A$5:$G$468,4,FALSE)),IF(ISTEXT($B348),(VLOOKUP($B348,'Signal, ITMS &amp; Lighting Items'!$A$5:$G$468,4,FALSE))," "))</f>
        <v xml:space="preserve"> </v>
      </c>
      <c r="F348" s="575" t="str">
        <f>IF(ISNUMBER($B348),(VLOOKUP($B348,'Signal, ITMS &amp; Lighting Items'!$A$5:$G$468,3,FALSE)),IF(ISTEXT($B348),(VLOOKUP($B348,'Signal, ITMS &amp; Lighting Items'!$A$5:$G$468,3,FALSE))," "))</f>
        <v xml:space="preserve"> </v>
      </c>
      <c r="G348" s="590" t="str">
        <f>IF(ISNUMBER($B348),(VLOOKUP($B348,'Signal, ITMS &amp; Lighting Items'!$A$5:$G$468,5,FALSE)),IF(ISTEXT($B348),(VLOOKUP($B348,'Signal, ITMS &amp; Lighting Items'!$A$5:$G$468,5,FALSE))," "))</f>
        <v xml:space="preserve"> </v>
      </c>
      <c r="H348" s="590" t="str">
        <f>IF(ISNUMBER($B348),(VLOOKUP($B348,'Signal, ITMS &amp; Lighting Items'!$A$5:$G$468,6,FALSE)),IF(ISTEXT($B348),(VLOOKUP($B348,'Signal, ITMS &amp; Lighting Items'!$A$5:$G$468,6,FALSE))," "))</f>
        <v xml:space="preserve"> </v>
      </c>
      <c r="I348" s="590" t="str">
        <f>IF(ISNUMBER($B348),(VLOOKUP($B348,'Signal, ITMS &amp; Lighting Items'!$A$5:$G$468,7,FALSE)),IF(ISTEXT($B348),(VLOOKUP($B348,'Signal, ITMS &amp; Lighting Items'!$A$5:$G$468,7,FALSE))," "))</f>
        <v xml:space="preserve"> </v>
      </c>
      <c r="J348" s="591" t="str">
        <f t="shared" ref="J348:J376" si="31">IF(ISNUMBER($D348),($D348*$G348),"")</f>
        <v/>
      </c>
      <c r="K348" s="591" t="str">
        <f t="shared" ref="K348:K376" si="32">IF(ISNUMBER($D348),($D348*$H348),"")</f>
        <v/>
      </c>
      <c r="L348" s="591" t="str">
        <f t="shared" si="30"/>
        <v/>
      </c>
    </row>
    <row r="349" spans="1:12" s="165" customFormat="1" ht="12.75" customHeight="1">
      <c r="A349" s="577">
        <v>3</v>
      </c>
      <c r="B349" s="572"/>
      <c r="C349" s="588" t="str">
        <f>IF(ISNUMBER($B349),(VLOOKUP($B349,'Signal, ITMS &amp; Lighting Items'!$A$5:$G$468,2,FALSE)),IF(ISTEXT($B349),(VLOOKUP($B349,'Signal, ITMS &amp; Lighting Items'!$A$5:$G$468,2,FALSE))," "))</f>
        <v xml:space="preserve"> </v>
      </c>
      <c r="D349" s="576"/>
      <c r="E349" s="589" t="str">
        <f>IF(ISNUMBER($B349),(VLOOKUP($B349,'Signal, ITMS &amp; Lighting Items'!$A$5:$G$468,4,FALSE)),IF(ISTEXT($B349),(VLOOKUP($B349,'Signal, ITMS &amp; Lighting Items'!$A$5:$G$468,4,FALSE))," "))</f>
        <v xml:space="preserve"> </v>
      </c>
      <c r="F349" s="575" t="str">
        <f>IF(ISNUMBER($B349),(VLOOKUP($B349,'Signal, ITMS &amp; Lighting Items'!$A$5:$G$468,3,FALSE)),IF(ISTEXT($B349),(VLOOKUP($B349,'Signal, ITMS &amp; Lighting Items'!$A$5:$G$468,3,FALSE))," "))</f>
        <v xml:space="preserve"> </v>
      </c>
      <c r="G349" s="590" t="str">
        <f>IF(ISNUMBER($B349),(VLOOKUP($B349,'Signal, ITMS &amp; Lighting Items'!$A$5:$G$468,5,FALSE)),IF(ISTEXT($B349),(VLOOKUP($B349,'Signal, ITMS &amp; Lighting Items'!$A$5:$G$468,5,FALSE))," "))</f>
        <v xml:space="preserve"> </v>
      </c>
      <c r="H349" s="590" t="str">
        <f>IF(ISNUMBER($B349),(VLOOKUP($B349,'Signal, ITMS &amp; Lighting Items'!$A$5:$G$468,6,FALSE)),IF(ISTEXT($B349),(VLOOKUP($B349,'Signal, ITMS &amp; Lighting Items'!$A$5:$G$468,6,FALSE))," "))</f>
        <v xml:space="preserve"> </v>
      </c>
      <c r="I349" s="590" t="str">
        <f>IF(ISNUMBER($B349),(VLOOKUP($B349,'Signal, ITMS &amp; Lighting Items'!$A$5:$G$468,7,FALSE)),IF(ISTEXT($B349),(VLOOKUP($B349,'Signal, ITMS &amp; Lighting Items'!$A$5:$G$468,7,FALSE))," "))</f>
        <v xml:space="preserve"> </v>
      </c>
      <c r="J349" s="591" t="str">
        <f t="shared" si="31"/>
        <v/>
      </c>
      <c r="K349" s="591" t="str">
        <f t="shared" si="32"/>
        <v/>
      </c>
      <c r="L349" s="591" t="str">
        <f t="shared" si="30"/>
        <v/>
      </c>
    </row>
    <row r="350" spans="1:12" s="165" customFormat="1" ht="12.75" customHeight="1">
      <c r="A350" s="577">
        <v>4</v>
      </c>
      <c r="B350" s="572"/>
      <c r="C350" s="588" t="str">
        <f>IF(ISNUMBER($B350),(VLOOKUP($B350,'Signal, ITMS &amp; Lighting Items'!$A$5:$G$468,2,FALSE)),IF(ISTEXT($B350),(VLOOKUP($B350,'Signal, ITMS &amp; Lighting Items'!$A$5:$G$468,2,FALSE))," "))</f>
        <v xml:space="preserve"> </v>
      </c>
      <c r="D350" s="576"/>
      <c r="E350" s="589" t="str">
        <f>IF(ISNUMBER($B350),(VLOOKUP($B350,'Signal, ITMS &amp; Lighting Items'!$A$5:$G$468,4,FALSE)),IF(ISTEXT($B350),(VLOOKUP($B350,'Signal, ITMS &amp; Lighting Items'!$A$5:$G$468,4,FALSE))," "))</f>
        <v xml:space="preserve"> </v>
      </c>
      <c r="F350" s="575" t="str">
        <f>IF(ISNUMBER($B350),(VLOOKUP($B350,'Signal, ITMS &amp; Lighting Items'!$A$5:$G$468,3,FALSE)),IF(ISTEXT($B350),(VLOOKUP($B350,'Signal, ITMS &amp; Lighting Items'!$A$5:$G$468,3,FALSE))," "))</f>
        <v xml:space="preserve"> </v>
      </c>
      <c r="G350" s="590" t="str">
        <f>IF(ISNUMBER($B350),(VLOOKUP($B350,'Signal, ITMS &amp; Lighting Items'!$A$5:$G$468,5,FALSE)),IF(ISTEXT($B350),(VLOOKUP($B350,'Signal, ITMS &amp; Lighting Items'!$A$5:$G$468,5,FALSE))," "))</f>
        <v xml:space="preserve"> </v>
      </c>
      <c r="H350" s="590" t="str">
        <f>IF(ISNUMBER($B350),(VLOOKUP($B350,'Signal, ITMS &amp; Lighting Items'!$A$5:$G$468,6,FALSE)),IF(ISTEXT($B350),(VLOOKUP($B350,'Signal, ITMS &amp; Lighting Items'!$A$5:$G$468,6,FALSE))," "))</f>
        <v xml:space="preserve"> </v>
      </c>
      <c r="I350" s="590" t="str">
        <f>IF(ISNUMBER($B350),(VLOOKUP($B350,'Signal, ITMS &amp; Lighting Items'!$A$5:$G$468,7,FALSE)),IF(ISTEXT($B350),(VLOOKUP($B350,'Signal, ITMS &amp; Lighting Items'!$A$5:$G$468,7,FALSE))," "))</f>
        <v xml:space="preserve"> </v>
      </c>
      <c r="J350" s="591" t="str">
        <f t="shared" si="31"/>
        <v/>
      </c>
      <c r="K350" s="591" t="str">
        <f t="shared" si="32"/>
        <v/>
      </c>
      <c r="L350" s="591" t="str">
        <f t="shared" si="30"/>
        <v/>
      </c>
    </row>
    <row r="351" spans="1:12" s="165" customFormat="1" ht="12.75" customHeight="1">
      <c r="A351" s="577">
        <v>5</v>
      </c>
      <c r="B351" s="572"/>
      <c r="C351" s="588" t="str">
        <f>IF(ISNUMBER($B351),(VLOOKUP($B351,'Signal, ITMS &amp; Lighting Items'!$A$5:$G$468,2,FALSE)),IF(ISTEXT($B351),(VLOOKUP($B351,'Signal, ITMS &amp; Lighting Items'!$A$5:$G$468,2,FALSE))," "))</f>
        <v xml:space="preserve"> </v>
      </c>
      <c r="D351" s="576"/>
      <c r="E351" s="589" t="str">
        <f>IF(ISNUMBER($B351),(VLOOKUP($B351,'Signal, ITMS &amp; Lighting Items'!$A$5:$G$468,4,FALSE)),IF(ISTEXT($B351),(VLOOKUP($B351,'Signal, ITMS &amp; Lighting Items'!$A$5:$G$468,4,FALSE))," "))</f>
        <v xml:space="preserve"> </v>
      </c>
      <c r="F351" s="575" t="str">
        <f>IF(ISNUMBER($B351),(VLOOKUP($B351,'Signal, ITMS &amp; Lighting Items'!$A$5:$G$468,3,FALSE)),IF(ISTEXT($B351),(VLOOKUP($B351,'Signal, ITMS &amp; Lighting Items'!$A$5:$G$468,3,FALSE))," "))</f>
        <v xml:space="preserve"> </v>
      </c>
      <c r="G351" s="590" t="str">
        <f>IF(ISNUMBER($B351),(VLOOKUP($B351,'Signal, ITMS &amp; Lighting Items'!$A$5:$G$468,5,FALSE)),IF(ISTEXT($B351),(VLOOKUP($B351,'Signal, ITMS &amp; Lighting Items'!$A$5:$G$468,5,FALSE))," "))</f>
        <v xml:space="preserve"> </v>
      </c>
      <c r="H351" s="590" t="str">
        <f>IF(ISNUMBER($B351),(VLOOKUP($B351,'Signal, ITMS &amp; Lighting Items'!$A$5:$G$468,6,FALSE)),IF(ISTEXT($B351),(VLOOKUP($B351,'Signal, ITMS &amp; Lighting Items'!$A$5:$G$468,6,FALSE))," "))</f>
        <v xml:space="preserve"> </v>
      </c>
      <c r="I351" s="590" t="str">
        <f>IF(ISNUMBER($B351),(VLOOKUP($B351,'Signal, ITMS &amp; Lighting Items'!$A$5:$G$468,7,FALSE)),IF(ISTEXT($B351),(VLOOKUP($B351,'Signal, ITMS &amp; Lighting Items'!$A$5:$G$468,7,FALSE))," "))</f>
        <v xml:space="preserve"> </v>
      </c>
      <c r="J351" s="591" t="str">
        <f t="shared" si="31"/>
        <v/>
      </c>
      <c r="K351" s="591" t="str">
        <f t="shared" si="32"/>
        <v/>
      </c>
      <c r="L351" s="591" t="str">
        <f t="shared" si="30"/>
        <v/>
      </c>
    </row>
    <row r="352" spans="1:12" s="165" customFormat="1" ht="12.75" customHeight="1">
      <c r="A352" s="577">
        <v>6</v>
      </c>
      <c r="B352" s="572"/>
      <c r="C352" s="588" t="str">
        <f>IF(ISNUMBER($B352),(VLOOKUP($B352,'Signal, ITMS &amp; Lighting Items'!$A$5:$G$468,2,FALSE)),IF(ISTEXT($B352),(VLOOKUP($B352,'Signal, ITMS &amp; Lighting Items'!$A$5:$G$468,2,FALSE))," "))</f>
        <v xml:space="preserve"> </v>
      </c>
      <c r="D352" s="576"/>
      <c r="E352" s="589" t="str">
        <f>IF(ISNUMBER($B352),(VLOOKUP($B352,'Signal, ITMS &amp; Lighting Items'!$A$5:$G$468,4,FALSE)),IF(ISTEXT($B352),(VLOOKUP($B352,'Signal, ITMS &amp; Lighting Items'!$A$5:$G$468,4,FALSE))," "))</f>
        <v xml:space="preserve"> </v>
      </c>
      <c r="F352" s="575" t="str">
        <f>IF(ISNUMBER($B352),(VLOOKUP($B352,'Signal, ITMS &amp; Lighting Items'!$A$5:$G$468,3,FALSE)),IF(ISTEXT($B352),(VLOOKUP($B352,'Signal, ITMS &amp; Lighting Items'!$A$5:$G$468,3,FALSE))," "))</f>
        <v xml:space="preserve"> </v>
      </c>
      <c r="G352" s="590" t="str">
        <f>IF(ISNUMBER($B352),(VLOOKUP($B352,'Signal, ITMS &amp; Lighting Items'!$A$5:$G$468,5,FALSE)),IF(ISTEXT($B352),(VLOOKUP($B352,'Signal, ITMS &amp; Lighting Items'!$A$5:$G$468,5,FALSE))," "))</f>
        <v xml:space="preserve"> </v>
      </c>
      <c r="H352" s="590" t="str">
        <f>IF(ISNUMBER($B352),(VLOOKUP($B352,'Signal, ITMS &amp; Lighting Items'!$A$5:$G$468,6,FALSE)),IF(ISTEXT($B352),(VLOOKUP($B352,'Signal, ITMS &amp; Lighting Items'!$A$5:$G$468,6,FALSE))," "))</f>
        <v xml:space="preserve"> </v>
      </c>
      <c r="I352" s="590" t="str">
        <f>IF(ISNUMBER($B352),(VLOOKUP($B352,'Signal, ITMS &amp; Lighting Items'!$A$5:$G$468,7,FALSE)),IF(ISTEXT($B352),(VLOOKUP($B352,'Signal, ITMS &amp; Lighting Items'!$A$5:$G$468,7,FALSE))," "))</f>
        <v xml:space="preserve"> </v>
      </c>
      <c r="J352" s="591" t="str">
        <f t="shared" si="31"/>
        <v/>
      </c>
      <c r="K352" s="591" t="str">
        <f t="shared" si="32"/>
        <v/>
      </c>
      <c r="L352" s="591" t="str">
        <f t="shared" si="30"/>
        <v/>
      </c>
    </row>
    <row r="353" spans="1:12" s="165" customFormat="1" ht="12.75" customHeight="1">
      <c r="A353" s="577">
        <v>7</v>
      </c>
      <c r="B353" s="572"/>
      <c r="C353" s="588" t="str">
        <f>IF(ISNUMBER($B353),(VLOOKUP($B353,'Signal, ITMS &amp; Lighting Items'!$A$5:$G$468,2,FALSE)),IF(ISTEXT($B353),(VLOOKUP($B353,'Signal, ITMS &amp; Lighting Items'!$A$5:$G$468,2,FALSE))," "))</f>
        <v xml:space="preserve"> </v>
      </c>
      <c r="D353" s="576"/>
      <c r="E353" s="589" t="str">
        <f>IF(ISNUMBER($B353),(VLOOKUP($B353,'Signal, ITMS &amp; Lighting Items'!$A$5:$G$468,4,FALSE)),IF(ISTEXT($B353),(VLOOKUP($B353,'Signal, ITMS &amp; Lighting Items'!$A$5:$G$468,4,FALSE))," "))</f>
        <v xml:space="preserve"> </v>
      </c>
      <c r="F353" s="575" t="str">
        <f>IF(ISNUMBER($B353),(VLOOKUP($B353,'Signal, ITMS &amp; Lighting Items'!$A$5:$G$468,3,FALSE)),IF(ISTEXT($B353),(VLOOKUP($B353,'Signal, ITMS &amp; Lighting Items'!$A$5:$G$468,3,FALSE))," "))</f>
        <v xml:space="preserve"> </v>
      </c>
      <c r="G353" s="590" t="str">
        <f>IF(ISNUMBER($B353),(VLOOKUP($B353,'Signal, ITMS &amp; Lighting Items'!$A$5:$G$468,5,FALSE)),IF(ISTEXT($B353),(VLOOKUP($B353,'Signal, ITMS &amp; Lighting Items'!$A$5:$G$468,5,FALSE))," "))</f>
        <v xml:space="preserve"> </v>
      </c>
      <c r="H353" s="590" t="str">
        <f>IF(ISNUMBER($B353),(VLOOKUP($B353,'Signal, ITMS &amp; Lighting Items'!$A$5:$G$468,6,FALSE)),IF(ISTEXT($B353),(VLOOKUP($B353,'Signal, ITMS &amp; Lighting Items'!$A$5:$G$468,6,FALSE))," "))</f>
        <v xml:space="preserve"> </v>
      </c>
      <c r="I353" s="590" t="str">
        <f>IF(ISNUMBER($B353),(VLOOKUP($B353,'Signal, ITMS &amp; Lighting Items'!$A$5:$G$468,7,FALSE)),IF(ISTEXT($B353),(VLOOKUP($B353,'Signal, ITMS &amp; Lighting Items'!$A$5:$G$468,7,FALSE))," "))</f>
        <v xml:space="preserve"> </v>
      </c>
      <c r="J353" s="591" t="str">
        <f t="shared" si="31"/>
        <v/>
      </c>
      <c r="K353" s="591" t="str">
        <f t="shared" si="32"/>
        <v/>
      </c>
      <c r="L353" s="591" t="str">
        <f t="shared" si="30"/>
        <v/>
      </c>
    </row>
    <row r="354" spans="1:12" s="165" customFormat="1" ht="12.75" customHeight="1">
      <c r="A354" s="577">
        <v>8</v>
      </c>
      <c r="B354" s="572"/>
      <c r="C354" s="588" t="str">
        <f>IF(ISNUMBER($B354),(VLOOKUP($B354,'Signal, ITMS &amp; Lighting Items'!$A$5:$G$468,2,FALSE)),IF(ISTEXT($B354),(VLOOKUP($B354,'Signal, ITMS &amp; Lighting Items'!$A$5:$G$468,2,FALSE))," "))</f>
        <v xml:space="preserve"> </v>
      </c>
      <c r="D354" s="576"/>
      <c r="E354" s="589" t="str">
        <f>IF(ISNUMBER($B354),(VLOOKUP($B354,'Signal, ITMS &amp; Lighting Items'!$A$5:$G$468,4,FALSE)),IF(ISTEXT($B354),(VLOOKUP($B354,'Signal, ITMS &amp; Lighting Items'!$A$5:$G$468,4,FALSE))," "))</f>
        <v xml:space="preserve"> </v>
      </c>
      <c r="F354" s="575" t="str">
        <f>IF(ISNUMBER($B354),(VLOOKUP($B354,'Signal, ITMS &amp; Lighting Items'!$A$5:$G$468,3,FALSE)),IF(ISTEXT($B354),(VLOOKUP($B354,'Signal, ITMS &amp; Lighting Items'!$A$5:$G$468,3,FALSE))," "))</f>
        <v xml:space="preserve"> </v>
      </c>
      <c r="G354" s="590" t="str">
        <f>IF(ISNUMBER($B354),(VLOOKUP($B354,'Signal, ITMS &amp; Lighting Items'!$A$5:$G$468,5,FALSE)),IF(ISTEXT($B354),(VLOOKUP($B354,'Signal, ITMS &amp; Lighting Items'!$A$5:$G$468,5,FALSE))," "))</f>
        <v xml:space="preserve"> </v>
      </c>
      <c r="H354" s="590" t="str">
        <f>IF(ISNUMBER($B354),(VLOOKUP($B354,'Signal, ITMS &amp; Lighting Items'!$A$5:$G$468,6,FALSE)),IF(ISTEXT($B354),(VLOOKUP($B354,'Signal, ITMS &amp; Lighting Items'!$A$5:$G$468,6,FALSE))," "))</f>
        <v xml:space="preserve"> </v>
      </c>
      <c r="I354" s="590" t="str">
        <f>IF(ISNUMBER($B354),(VLOOKUP($B354,'Signal, ITMS &amp; Lighting Items'!$A$5:$G$468,7,FALSE)),IF(ISTEXT($B354),(VLOOKUP($B354,'Signal, ITMS &amp; Lighting Items'!$A$5:$G$468,7,FALSE))," "))</f>
        <v xml:space="preserve"> </v>
      </c>
      <c r="J354" s="591" t="str">
        <f t="shared" si="31"/>
        <v/>
      </c>
      <c r="K354" s="591" t="str">
        <f t="shared" si="32"/>
        <v/>
      </c>
      <c r="L354" s="591" t="str">
        <f t="shared" si="30"/>
        <v/>
      </c>
    </row>
    <row r="355" spans="1:12" s="165" customFormat="1" ht="12.75" customHeight="1">
      <c r="A355" s="577">
        <v>9</v>
      </c>
      <c r="B355" s="572"/>
      <c r="C355" s="588" t="str">
        <f>IF(ISNUMBER($B355),(VLOOKUP($B355,'Signal, ITMS &amp; Lighting Items'!$A$5:$G$468,2,FALSE)),IF(ISTEXT($B355),(VLOOKUP($B355,'Signal, ITMS &amp; Lighting Items'!$A$5:$G$468,2,FALSE))," "))</f>
        <v xml:space="preserve"> </v>
      </c>
      <c r="D355" s="576"/>
      <c r="E355" s="589" t="str">
        <f>IF(ISNUMBER($B355),(VLOOKUP($B355,'Signal, ITMS &amp; Lighting Items'!$A$5:$G$468,4,FALSE)),IF(ISTEXT($B355),(VLOOKUP($B355,'Signal, ITMS &amp; Lighting Items'!$A$5:$G$468,4,FALSE))," "))</f>
        <v xml:space="preserve"> </v>
      </c>
      <c r="F355" s="575" t="str">
        <f>IF(ISNUMBER($B355),(VLOOKUP($B355,'Signal, ITMS &amp; Lighting Items'!$A$5:$G$468,3,FALSE)),IF(ISTEXT($B355),(VLOOKUP($B355,'Signal, ITMS &amp; Lighting Items'!$A$5:$G$468,3,FALSE))," "))</f>
        <v xml:space="preserve"> </v>
      </c>
      <c r="G355" s="590" t="str">
        <f>IF(ISNUMBER($B355),(VLOOKUP($B355,'Signal, ITMS &amp; Lighting Items'!$A$5:$G$468,5,FALSE)),IF(ISTEXT($B355),(VLOOKUP($B355,'Signal, ITMS &amp; Lighting Items'!$A$5:$G$468,5,FALSE))," "))</f>
        <v xml:space="preserve"> </v>
      </c>
      <c r="H355" s="590" t="str">
        <f>IF(ISNUMBER($B355),(VLOOKUP($B355,'Signal, ITMS &amp; Lighting Items'!$A$5:$G$468,6,FALSE)),IF(ISTEXT($B355),(VLOOKUP($B355,'Signal, ITMS &amp; Lighting Items'!$A$5:$G$468,6,FALSE))," "))</f>
        <v xml:space="preserve"> </v>
      </c>
      <c r="I355" s="590" t="str">
        <f>IF(ISNUMBER($B355),(VLOOKUP($B355,'Signal, ITMS &amp; Lighting Items'!$A$5:$G$468,7,FALSE)),IF(ISTEXT($B355),(VLOOKUP($B355,'Signal, ITMS &amp; Lighting Items'!$A$5:$G$468,7,FALSE))," "))</f>
        <v xml:space="preserve"> </v>
      </c>
      <c r="J355" s="591" t="str">
        <f t="shared" si="31"/>
        <v/>
      </c>
      <c r="K355" s="591" t="str">
        <f t="shared" si="32"/>
        <v/>
      </c>
      <c r="L355" s="591" t="str">
        <f t="shared" si="30"/>
        <v/>
      </c>
    </row>
    <row r="356" spans="1:12" s="165" customFormat="1" ht="12.75" customHeight="1">
      <c r="A356" s="577">
        <v>10</v>
      </c>
      <c r="B356" s="572"/>
      <c r="C356" s="588" t="str">
        <f>IF(ISNUMBER($B356),(VLOOKUP($B356,'Signal, ITMS &amp; Lighting Items'!$A$5:$G$468,2,FALSE)),IF(ISTEXT($B356),(VLOOKUP($B356,'Signal, ITMS &amp; Lighting Items'!$A$5:$G$468,2,FALSE))," "))</f>
        <v xml:space="preserve"> </v>
      </c>
      <c r="D356" s="576"/>
      <c r="E356" s="589" t="str">
        <f>IF(ISNUMBER($B356),(VLOOKUP($B356,'Signal, ITMS &amp; Lighting Items'!$A$5:$G$468,4,FALSE)),IF(ISTEXT($B356),(VLOOKUP($B356,'Signal, ITMS &amp; Lighting Items'!$A$5:$G$468,4,FALSE))," "))</f>
        <v xml:space="preserve"> </v>
      </c>
      <c r="F356" s="575" t="str">
        <f>IF(ISNUMBER($B356),(VLOOKUP($B356,'Signal, ITMS &amp; Lighting Items'!$A$5:$G$468,3,FALSE)),IF(ISTEXT($B356),(VLOOKUP($B356,'Signal, ITMS &amp; Lighting Items'!$A$5:$G$468,3,FALSE))," "))</f>
        <v xml:space="preserve"> </v>
      </c>
      <c r="G356" s="590" t="str">
        <f>IF(ISNUMBER($B356),(VLOOKUP($B356,'Signal, ITMS &amp; Lighting Items'!$A$5:$G$468,5,FALSE)),IF(ISTEXT($B356),(VLOOKUP($B356,'Signal, ITMS &amp; Lighting Items'!$A$5:$G$468,5,FALSE))," "))</f>
        <v xml:space="preserve"> </v>
      </c>
      <c r="H356" s="590" t="str">
        <f>IF(ISNUMBER($B356),(VLOOKUP($B356,'Signal, ITMS &amp; Lighting Items'!$A$5:$G$468,6,FALSE)),IF(ISTEXT($B356),(VLOOKUP($B356,'Signal, ITMS &amp; Lighting Items'!$A$5:$G$468,6,FALSE))," "))</f>
        <v xml:space="preserve"> </v>
      </c>
      <c r="I356" s="590" t="str">
        <f>IF(ISNUMBER($B356),(VLOOKUP($B356,'Signal, ITMS &amp; Lighting Items'!$A$5:$G$468,7,FALSE)),IF(ISTEXT($B356),(VLOOKUP($B356,'Signal, ITMS &amp; Lighting Items'!$A$5:$G$468,7,FALSE))," "))</f>
        <v xml:space="preserve"> </v>
      </c>
      <c r="J356" s="591" t="str">
        <f t="shared" si="31"/>
        <v/>
      </c>
      <c r="K356" s="591" t="str">
        <f t="shared" si="32"/>
        <v/>
      </c>
      <c r="L356" s="591" t="str">
        <f t="shared" si="30"/>
        <v/>
      </c>
    </row>
    <row r="357" spans="1:12" s="165" customFormat="1" ht="12.75" customHeight="1">
      <c r="A357" s="577">
        <v>11</v>
      </c>
      <c r="B357" s="572"/>
      <c r="C357" s="588" t="str">
        <f>IF(ISNUMBER($B357),(VLOOKUP($B357,'Signal, ITMS &amp; Lighting Items'!$A$5:$G$468,2,FALSE)),IF(ISTEXT($B357),(VLOOKUP($B357,'Signal, ITMS &amp; Lighting Items'!$A$5:$G$468,2,FALSE))," "))</f>
        <v xml:space="preserve"> </v>
      </c>
      <c r="D357" s="576"/>
      <c r="E357" s="589" t="str">
        <f>IF(ISNUMBER($B357),(VLOOKUP($B357,'Signal, ITMS &amp; Lighting Items'!$A$5:$G$468,4,FALSE)),IF(ISTEXT($B357),(VLOOKUP($B357,'Signal, ITMS &amp; Lighting Items'!$A$5:$G$468,4,FALSE))," "))</f>
        <v xml:space="preserve"> </v>
      </c>
      <c r="F357" s="575" t="str">
        <f>IF(ISNUMBER($B357),(VLOOKUP($B357,'Signal, ITMS &amp; Lighting Items'!$A$5:$G$468,3,FALSE)),IF(ISTEXT($B357),(VLOOKUP($B357,'Signal, ITMS &amp; Lighting Items'!$A$5:$G$468,3,FALSE))," "))</f>
        <v xml:space="preserve"> </v>
      </c>
      <c r="G357" s="590" t="str">
        <f>IF(ISNUMBER($B357),(VLOOKUP($B357,'Signal, ITMS &amp; Lighting Items'!$A$5:$G$468,5,FALSE)),IF(ISTEXT($B357),(VLOOKUP($B357,'Signal, ITMS &amp; Lighting Items'!$A$5:$G$468,5,FALSE))," "))</f>
        <v xml:space="preserve"> </v>
      </c>
      <c r="H357" s="590" t="str">
        <f>IF(ISNUMBER($B357),(VLOOKUP($B357,'Signal, ITMS &amp; Lighting Items'!$A$5:$G$468,6,FALSE)),IF(ISTEXT($B357),(VLOOKUP($B357,'Signal, ITMS &amp; Lighting Items'!$A$5:$G$468,6,FALSE))," "))</f>
        <v xml:space="preserve"> </v>
      </c>
      <c r="I357" s="590" t="str">
        <f>IF(ISNUMBER($B357),(VLOOKUP($B357,'Signal, ITMS &amp; Lighting Items'!$A$5:$G$468,7,FALSE)),IF(ISTEXT($B357),(VLOOKUP($B357,'Signal, ITMS &amp; Lighting Items'!$A$5:$G$468,7,FALSE))," "))</f>
        <v xml:space="preserve"> </v>
      </c>
      <c r="J357" s="591" t="str">
        <f t="shared" si="31"/>
        <v/>
      </c>
      <c r="K357" s="591" t="str">
        <f t="shared" si="32"/>
        <v/>
      </c>
      <c r="L357" s="591" t="str">
        <f t="shared" si="30"/>
        <v/>
      </c>
    </row>
    <row r="358" spans="1:12" s="165" customFormat="1" ht="12.75" customHeight="1">
      <c r="A358" s="577">
        <v>12</v>
      </c>
      <c r="B358" s="572"/>
      <c r="C358" s="588" t="str">
        <f>IF(ISNUMBER($B358),(VLOOKUP($B358,'Signal, ITMS &amp; Lighting Items'!$A$5:$G$468,2,FALSE)),IF(ISTEXT($B358),(VLOOKUP($B358,'Signal, ITMS &amp; Lighting Items'!$A$5:$G$468,2,FALSE))," "))</f>
        <v xml:space="preserve"> </v>
      </c>
      <c r="D358" s="576"/>
      <c r="E358" s="589" t="str">
        <f>IF(ISNUMBER($B358),(VLOOKUP($B358,'Signal, ITMS &amp; Lighting Items'!$A$5:$G$468,4,FALSE)),IF(ISTEXT($B358),(VLOOKUP($B358,'Signal, ITMS &amp; Lighting Items'!$A$5:$G$468,4,FALSE))," "))</f>
        <v xml:space="preserve"> </v>
      </c>
      <c r="F358" s="575" t="str">
        <f>IF(ISNUMBER($B358),(VLOOKUP($B358,'Signal, ITMS &amp; Lighting Items'!$A$5:$G$468,3,FALSE)),IF(ISTEXT($B358),(VLOOKUP($B358,'Signal, ITMS &amp; Lighting Items'!$A$5:$G$468,3,FALSE))," "))</f>
        <v xml:space="preserve"> </v>
      </c>
      <c r="G358" s="590" t="str">
        <f>IF(ISNUMBER($B358),(VLOOKUP($B358,'Signal, ITMS &amp; Lighting Items'!$A$5:$G$468,5,FALSE)),IF(ISTEXT($B358),(VLOOKUP($B358,'Signal, ITMS &amp; Lighting Items'!$A$5:$G$468,5,FALSE))," "))</f>
        <v xml:space="preserve"> </v>
      </c>
      <c r="H358" s="590" t="str">
        <f>IF(ISNUMBER($B358),(VLOOKUP($B358,'Signal, ITMS &amp; Lighting Items'!$A$5:$G$468,6,FALSE)),IF(ISTEXT($B358),(VLOOKUP($B358,'Signal, ITMS &amp; Lighting Items'!$A$5:$G$468,6,FALSE))," "))</f>
        <v xml:space="preserve"> </v>
      </c>
      <c r="I358" s="590" t="str">
        <f>IF(ISNUMBER($B358),(VLOOKUP($B358,'Signal, ITMS &amp; Lighting Items'!$A$5:$G$468,7,FALSE)),IF(ISTEXT($B358),(VLOOKUP($B358,'Signal, ITMS &amp; Lighting Items'!$A$5:$G$468,7,FALSE))," "))</f>
        <v xml:space="preserve"> </v>
      </c>
      <c r="J358" s="591" t="str">
        <f t="shared" si="31"/>
        <v/>
      </c>
      <c r="K358" s="591" t="str">
        <f t="shared" si="32"/>
        <v/>
      </c>
      <c r="L358" s="591" t="str">
        <f t="shared" si="30"/>
        <v/>
      </c>
    </row>
    <row r="359" spans="1:12" s="165" customFormat="1" ht="12.75" customHeight="1">
      <c r="A359" s="577">
        <v>13</v>
      </c>
      <c r="B359" s="572"/>
      <c r="C359" s="588" t="str">
        <f>IF(ISNUMBER($B359),(VLOOKUP($B359,'Signal, ITMS &amp; Lighting Items'!$A$5:$G$468,2,FALSE)),IF(ISTEXT($B359),(VLOOKUP($B359,'Signal, ITMS &amp; Lighting Items'!$A$5:$G$468,2,FALSE))," "))</f>
        <v xml:space="preserve"> </v>
      </c>
      <c r="D359" s="576"/>
      <c r="E359" s="589" t="str">
        <f>IF(ISNUMBER($B359),(VLOOKUP($B359,'Signal, ITMS &amp; Lighting Items'!$A$5:$G$468,4,FALSE)),IF(ISTEXT($B359),(VLOOKUP($B359,'Signal, ITMS &amp; Lighting Items'!$A$5:$G$468,4,FALSE))," "))</f>
        <v xml:space="preserve"> </v>
      </c>
      <c r="F359" s="575" t="str">
        <f>IF(ISNUMBER($B359),(VLOOKUP($B359,'Signal, ITMS &amp; Lighting Items'!$A$5:$G$468,3,FALSE)),IF(ISTEXT($B359),(VLOOKUP($B359,'Signal, ITMS &amp; Lighting Items'!$A$5:$G$468,3,FALSE))," "))</f>
        <v xml:space="preserve"> </v>
      </c>
      <c r="G359" s="590" t="str">
        <f>IF(ISNUMBER($B359),(VLOOKUP($B359,'Signal, ITMS &amp; Lighting Items'!$A$5:$G$468,5,FALSE)),IF(ISTEXT($B359),(VLOOKUP($B359,'Signal, ITMS &amp; Lighting Items'!$A$5:$G$468,5,FALSE))," "))</f>
        <v xml:space="preserve"> </v>
      </c>
      <c r="H359" s="590" t="str">
        <f>IF(ISNUMBER($B359),(VLOOKUP($B359,'Signal, ITMS &amp; Lighting Items'!$A$5:$G$468,6,FALSE)),IF(ISTEXT($B359),(VLOOKUP($B359,'Signal, ITMS &amp; Lighting Items'!$A$5:$G$468,6,FALSE))," "))</f>
        <v xml:space="preserve"> </v>
      </c>
      <c r="I359" s="590" t="str">
        <f>IF(ISNUMBER($B359),(VLOOKUP($B359,'Signal, ITMS &amp; Lighting Items'!$A$5:$G$468,7,FALSE)),IF(ISTEXT($B359),(VLOOKUP($B359,'Signal, ITMS &amp; Lighting Items'!$A$5:$G$468,7,FALSE))," "))</f>
        <v xml:space="preserve"> </v>
      </c>
      <c r="J359" s="591" t="str">
        <f t="shared" si="31"/>
        <v/>
      </c>
      <c r="K359" s="591" t="str">
        <f t="shared" si="32"/>
        <v/>
      </c>
      <c r="L359" s="591" t="str">
        <f t="shared" si="30"/>
        <v/>
      </c>
    </row>
    <row r="360" spans="1:12" s="165" customFormat="1" ht="12.75" customHeight="1">
      <c r="A360" s="577">
        <v>14</v>
      </c>
      <c r="B360" s="572"/>
      <c r="C360" s="588" t="str">
        <f>IF(ISNUMBER($B360),(VLOOKUP($B360,'Signal, ITMS &amp; Lighting Items'!$A$5:$G$468,2,FALSE)),IF(ISTEXT($B360),(VLOOKUP($B360,'Signal, ITMS &amp; Lighting Items'!$A$5:$G$468,2,FALSE))," "))</f>
        <v xml:space="preserve"> </v>
      </c>
      <c r="D360" s="576"/>
      <c r="E360" s="589" t="str">
        <f>IF(ISNUMBER($B360),(VLOOKUP($B360,'Signal, ITMS &amp; Lighting Items'!$A$5:$G$468,4,FALSE)),IF(ISTEXT($B360),(VLOOKUP($B360,'Signal, ITMS &amp; Lighting Items'!$A$5:$G$468,4,FALSE))," "))</f>
        <v xml:space="preserve"> </v>
      </c>
      <c r="F360" s="575" t="str">
        <f>IF(ISNUMBER($B360),(VLOOKUP($B360,'Signal, ITMS &amp; Lighting Items'!$A$5:$G$468,3,FALSE)),IF(ISTEXT($B360),(VLOOKUP($B360,'Signal, ITMS &amp; Lighting Items'!$A$5:$G$468,3,FALSE))," "))</f>
        <v xml:space="preserve"> </v>
      </c>
      <c r="G360" s="590" t="str">
        <f>IF(ISNUMBER($B360),(VLOOKUP($B360,'Signal, ITMS &amp; Lighting Items'!$A$5:$G$468,5,FALSE)),IF(ISTEXT($B360),(VLOOKUP($B360,'Signal, ITMS &amp; Lighting Items'!$A$5:$G$468,5,FALSE))," "))</f>
        <v xml:space="preserve"> </v>
      </c>
      <c r="H360" s="590" t="str">
        <f>IF(ISNUMBER($B360),(VLOOKUP($B360,'Signal, ITMS &amp; Lighting Items'!$A$5:$G$468,6,FALSE)),IF(ISTEXT($B360),(VLOOKUP($B360,'Signal, ITMS &amp; Lighting Items'!$A$5:$G$468,6,FALSE))," "))</f>
        <v xml:space="preserve"> </v>
      </c>
      <c r="I360" s="590" t="str">
        <f>IF(ISNUMBER($B360),(VLOOKUP($B360,'Signal, ITMS &amp; Lighting Items'!$A$5:$G$468,7,FALSE)),IF(ISTEXT($B360),(VLOOKUP($B360,'Signal, ITMS &amp; Lighting Items'!$A$5:$G$468,7,FALSE))," "))</f>
        <v xml:space="preserve"> </v>
      </c>
      <c r="J360" s="591" t="str">
        <f t="shared" si="31"/>
        <v/>
      </c>
      <c r="K360" s="591" t="str">
        <f t="shared" si="32"/>
        <v/>
      </c>
      <c r="L360" s="591" t="str">
        <f t="shared" si="30"/>
        <v/>
      </c>
    </row>
    <row r="361" spans="1:12" s="165" customFormat="1" ht="12.75" customHeight="1">
      <c r="A361" s="577">
        <v>15</v>
      </c>
      <c r="B361" s="572"/>
      <c r="C361" s="588" t="str">
        <f>IF(ISNUMBER($B361),(VLOOKUP($B361,'Signal, ITMS &amp; Lighting Items'!$A$5:$G$468,2,FALSE)),IF(ISTEXT($B361),(VLOOKUP($B361,'Signal, ITMS &amp; Lighting Items'!$A$5:$G$468,2,FALSE))," "))</f>
        <v xml:space="preserve"> </v>
      </c>
      <c r="D361" s="576"/>
      <c r="E361" s="589" t="str">
        <f>IF(ISNUMBER($B361),(VLOOKUP($B361,'Signal, ITMS &amp; Lighting Items'!$A$5:$G$468,4,FALSE)),IF(ISTEXT($B361),(VLOOKUP($B361,'Signal, ITMS &amp; Lighting Items'!$A$5:$G$468,4,FALSE))," "))</f>
        <v xml:space="preserve"> </v>
      </c>
      <c r="F361" s="575" t="str">
        <f>IF(ISNUMBER($B361),(VLOOKUP($B361,'Signal, ITMS &amp; Lighting Items'!$A$5:$G$468,3,FALSE)),IF(ISTEXT($B361),(VLOOKUP($B361,'Signal, ITMS &amp; Lighting Items'!$A$5:$G$468,3,FALSE))," "))</f>
        <v xml:space="preserve"> </v>
      </c>
      <c r="G361" s="590" t="str">
        <f>IF(ISNUMBER($B361),(VLOOKUP($B361,'Signal, ITMS &amp; Lighting Items'!$A$5:$G$468,5,FALSE)),IF(ISTEXT($B361),(VLOOKUP($B361,'Signal, ITMS &amp; Lighting Items'!$A$5:$G$468,5,FALSE))," "))</f>
        <v xml:space="preserve"> </v>
      </c>
      <c r="H361" s="590" t="str">
        <f>IF(ISNUMBER($B361),(VLOOKUP($B361,'Signal, ITMS &amp; Lighting Items'!$A$5:$G$468,6,FALSE)),IF(ISTEXT($B361),(VLOOKUP($B361,'Signal, ITMS &amp; Lighting Items'!$A$5:$G$468,6,FALSE))," "))</f>
        <v xml:space="preserve"> </v>
      </c>
      <c r="I361" s="590" t="str">
        <f>IF(ISNUMBER($B361),(VLOOKUP($B361,'Signal, ITMS &amp; Lighting Items'!$A$5:$G$468,7,FALSE)),IF(ISTEXT($B361),(VLOOKUP($B361,'Signal, ITMS &amp; Lighting Items'!$A$5:$G$468,7,FALSE))," "))</f>
        <v xml:space="preserve"> </v>
      </c>
      <c r="J361" s="591" t="str">
        <f t="shared" si="31"/>
        <v/>
      </c>
      <c r="K361" s="591" t="str">
        <f t="shared" si="32"/>
        <v/>
      </c>
      <c r="L361" s="591" t="str">
        <f t="shared" si="30"/>
        <v/>
      </c>
    </row>
    <row r="362" spans="1:12" s="165" customFormat="1" ht="12.75" customHeight="1">
      <c r="A362" s="577">
        <v>16</v>
      </c>
      <c r="B362" s="572"/>
      <c r="C362" s="588" t="str">
        <f>IF(ISNUMBER($B362),(VLOOKUP($B362,'Signal, ITMS &amp; Lighting Items'!$A$5:$G$468,2,FALSE)),IF(ISTEXT($B362),(VLOOKUP($B362,'Signal, ITMS &amp; Lighting Items'!$A$5:$G$468,2,FALSE))," "))</f>
        <v xml:space="preserve"> </v>
      </c>
      <c r="D362" s="576"/>
      <c r="E362" s="589" t="str">
        <f>IF(ISNUMBER($B362),(VLOOKUP($B362,'Signal, ITMS &amp; Lighting Items'!$A$5:$G$468,4,FALSE)),IF(ISTEXT($B362),(VLOOKUP($B362,'Signal, ITMS &amp; Lighting Items'!$A$5:$G$468,4,FALSE))," "))</f>
        <v xml:space="preserve"> </v>
      </c>
      <c r="F362" s="575" t="str">
        <f>IF(ISNUMBER($B362),(VLOOKUP($B362,'Signal, ITMS &amp; Lighting Items'!$A$5:$G$468,3,FALSE)),IF(ISTEXT($B362),(VLOOKUP($B362,'Signal, ITMS &amp; Lighting Items'!$A$5:$G$468,3,FALSE))," "))</f>
        <v xml:space="preserve"> </v>
      </c>
      <c r="G362" s="590" t="str">
        <f>IF(ISNUMBER($B362),(VLOOKUP($B362,'Signal, ITMS &amp; Lighting Items'!$A$5:$G$468,5,FALSE)),IF(ISTEXT($B362),(VLOOKUP($B362,'Signal, ITMS &amp; Lighting Items'!$A$5:$G$468,5,FALSE))," "))</f>
        <v xml:space="preserve"> </v>
      </c>
      <c r="H362" s="590" t="str">
        <f>IF(ISNUMBER($B362),(VLOOKUP($B362,'Signal, ITMS &amp; Lighting Items'!$A$5:$G$468,6,FALSE)),IF(ISTEXT($B362),(VLOOKUP($B362,'Signal, ITMS &amp; Lighting Items'!$A$5:$G$468,6,FALSE))," "))</f>
        <v xml:space="preserve"> </v>
      </c>
      <c r="I362" s="590" t="str">
        <f>IF(ISNUMBER($B362),(VLOOKUP($B362,'Signal, ITMS &amp; Lighting Items'!$A$5:$G$468,7,FALSE)),IF(ISTEXT($B362),(VLOOKUP($B362,'Signal, ITMS &amp; Lighting Items'!$A$5:$G$468,7,FALSE))," "))</f>
        <v xml:space="preserve"> </v>
      </c>
      <c r="J362" s="591" t="str">
        <f t="shared" si="31"/>
        <v/>
      </c>
      <c r="K362" s="591" t="str">
        <f t="shared" si="32"/>
        <v/>
      </c>
      <c r="L362" s="591" t="str">
        <f t="shared" si="30"/>
        <v/>
      </c>
    </row>
    <row r="363" spans="1:12" s="165" customFormat="1" ht="12.75" customHeight="1">
      <c r="A363" s="577">
        <v>17</v>
      </c>
      <c r="B363" s="572"/>
      <c r="C363" s="588" t="str">
        <f>IF(ISNUMBER($B363),(VLOOKUP($B363,'Signal, ITMS &amp; Lighting Items'!$A$5:$G$468,2,FALSE)),IF(ISTEXT($B363),(VLOOKUP($B363,'Signal, ITMS &amp; Lighting Items'!$A$5:$G$468,2,FALSE))," "))</f>
        <v xml:space="preserve"> </v>
      </c>
      <c r="D363" s="576"/>
      <c r="E363" s="589" t="str">
        <f>IF(ISNUMBER($B363),(VLOOKUP($B363,'Signal, ITMS &amp; Lighting Items'!$A$5:$G$468,4,FALSE)),IF(ISTEXT($B363),(VLOOKUP($B363,'Signal, ITMS &amp; Lighting Items'!$A$5:$G$468,4,FALSE))," "))</f>
        <v xml:space="preserve"> </v>
      </c>
      <c r="F363" s="575" t="str">
        <f>IF(ISNUMBER($B363),(VLOOKUP($B363,'Signal, ITMS &amp; Lighting Items'!$A$5:$G$468,3,FALSE)),IF(ISTEXT($B363),(VLOOKUP($B363,'Signal, ITMS &amp; Lighting Items'!$A$5:$G$468,3,FALSE))," "))</f>
        <v xml:space="preserve"> </v>
      </c>
      <c r="G363" s="590" t="str">
        <f>IF(ISNUMBER($B363),(VLOOKUP($B363,'Signal, ITMS &amp; Lighting Items'!$A$5:$G$468,5,FALSE)),IF(ISTEXT($B363),(VLOOKUP($B363,'Signal, ITMS &amp; Lighting Items'!$A$5:$G$468,5,FALSE))," "))</f>
        <v xml:space="preserve"> </v>
      </c>
      <c r="H363" s="590" t="str">
        <f>IF(ISNUMBER($B363),(VLOOKUP($B363,'Signal, ITMS &amp; Lighting Items'!$A$5:$G$468,6,FALSE)),IF(ISTEXT($B363),(VLOOKUP($B363,'Signal, ITMS &amp; Lighting Items'!$A$5:$G$468,6,FALSE))," "))</f>
        <v xml:space="preserve"> </v>
      </c>
      <c r="I363" s="590" t="str">
        <f>IF(ISNUMBER($B363),(VLOOKUP($B363,'Signal, ITMS &amp; Lighting Items'!$A$5:$G$468,7,FALSE)),IF(ISTEXT($B363),(VLOOKUP($B363,'Signal, ITMS &amp; Lighting Items'!$A$5:$G$468,7,FALSE))," "))</f>
        <v xml:space="preserve"> </v>
      </c>
      <c r="J363" s="591" t="str">
        <f t="shared" si="31"/>
        <v/>
      </c>
      <c r="K363" s="591" t="str">
        <f t="shared" si="32"/>
        <v/>
      </c>
      <c r="L363" s="591" t="str">
        <f t="shared" si="30"/>
        <v/>
      </c>
    </row>
    <row r="364" spans="1:12" s="165" customFormat="1" ht="12.75" customHeight="1">
      <c r="A364" s="577">
        <v>18</v>
      </c>
      <c r="B364" s="572"/>
      <c r="C364" s="588" t="str">
        <f>IF(ISNUMBER($B364),(VLOOKUP($B364,'Signal, ITMS &amp; Lighting Items'!$A$5:$G$468,2,FALSE)),IF(ISTEXT($B364),(VLOOKUP($B364,'Signal, ITMS &amp; Lighting Items'!$A$5:$G$468,2,FALSE))," "))</f>
        <v xml:space="preserve"> </v>
      </c>
      <c r="D364" s="576"/>
      <c r="E364" s="589" t="str">
        <f>IF(ISNUMBER($B364),(VLOOKUP($B364,'Signal, ITMS &amp; Lighting Items'!$A$5:$G$468,4,FALSE)),IF(ISTEXT($B364),(VLOOKUP($B364,'Signal, ITMS &amp; Lighting Items'!$A$5:$G$468,4,FALSE))," "))</f>
        <v xml:space="preserve"> </v>
      </c>
      <c r="F364" s="575" t="str">
        <f>IF(ISNUMBER($B364),(VLOOKUP($B364,'Signal, ITMS &amp; Lighting Items'!$A$5:$G$468,3,FALSE)),IF(ISTEXT($B364),(VLOOKUP($B364,'Signal, ITMS &amp; Lighting Items'!$A$5:$G$468,3,FALSE))," "))</f>
        <v xml:space="preserve"> </v>
      </c>
      <c r="G364" s="590" t="str">
        <f>IF(ISNUMBER($B364),(VLOOKUP($B364,'Signal, ITMS &amp; Lighting Items'!$A$5:$G$468,5,FALSE)),IF(ISTEXT($B364),(VLOOKUP($B364,'Signal, ITMS &amp; Lighting Items'!$A$5:$G$468,5,FALSE))," "))</f>
        <v xml:space="preserve"> </v>
      </c>
      <c r="H364" s="590" t="str">
        <f>IF(ISNUMBER($B364),(VLOOKUP($B364,'Signal, ITMS &amp; Lighting Items'!$A$5:$G$468,6,FALSE)),IF(ISTEXT($B364),(VLOOKUP($B364,'Signal, ITMS &amp; Lighting Items'!$A$5:$G$468,6,FALSE))," "))</f>
        <v xml:space="preserve"> </v>
      </c>
      <c r="I364" s="590" t="str">
        <f>IF(ISNUMBER($B364),(VLOOKUP($B364,'Signal, ITMS &amp; Lighting Items'!$A$5:$G$468,7,FALSE)),IF(ISTEXT($B364),(VLOOKUP($B364,'Signal, ITMS &amp; Lighting Items'!$A$5:$G$468,7,FALSE))," "))</f>
        <v xml:space="preserve"> </v>
      </c>
      <c r="J364" s="591" t="str">
        <f t="shared" si="31"/>
        <v/>
      </c>
      <c r="K364" s="591" t="str">
        <f t="shared" si="32"/>
        <v/>
      </c>
      <c r="L364" s="591" t="str">
        <f t="shared" si="30"/>
        <v/>
      </c>
    </row>
    <row r="365" spans="1:12" s="165" customFormat="1" ht="12.75" customHeight="1">
      <c r="A365" s="577">
        <v>19</v>
      </c>
      <c r="B365" s="572"/>
      <c r="C365" s="588" t="str">
        <f>IF(ISNUMBER($B365),(VLOOKUP($B365,'Signal, ITMS &amp; Lighting Items'!$A$5:$G$468,2,FALSE)),IF(ISTEXT($B365),(VLOOKUP($B365,'Signal, ITMS &amp; Lighting Items'!$A$5:$G$468,2,FALSE))," "))</f>
        <v xml:space="preserve"> </v>
      </c>
      <c r="D365" s="576"/>
      <c r="E365" s="589" t="str">
        <f>IF(ISNUMBER($B365),(VLOOKUP($B365,'Signal, ITMS &amp; Lighting Items'!$A$5:$G$468,4,FALSE)),IF(ISTEXT($B365),(VLOOKUP($B365,'Signal, ITMS &amp; Lighting Items'!$A$5:$G$468,4,FALSE))," "))</f>
        <v xml:space="preserve"> </v>
      </c>
      <c r="F365" s="575" t="str">
        <f>IF(ISNUMBER($B365),(VLOOKUP($B365,'Signal, ITMS &amp; Lighting Items'!$A$5:$G$468,3,FALSE)),IF(ISTEXT($B365),(VLOOKUP($B365,'Signal, ITMS &amp; Lighting Items'!$A$5:$G$468,3,FALSE))," "))</f>
        <v xml:space="preserve"> </v>
      </c>
      <c r="G365" s="590" t="str">
        <f>IF(ISNUMBER($B365),(VLOOKUP($B365,'Signal, ITMS &amp; Lighting Items'!$A$5:$G$468,5,FALSE)),IF(ISTEXT($B365),(VLOOKUP($B365,'Signal, ITMS &amp; Lighting Items'!$A$5:$G$468,5,FALSE))," "))</f>
        <v xml:space="preserve"> </v>
      </c>
      <c r="H365" s="590" t="str">
        <f>IF(ISNUMBER($B365),(VLOOKUP($B365,'Signal, ITMS &amp; Lighting Items'!$A$5:$G$468,6,FALSE)),IF(ISTEXT($B365),(VLOOKUP($B365,'Signal, ITMS &amp; Lighting Items'!$A$5:$G$468,6,FALSE))," "))</f>
        <v xml:space="preserve"> </v>
      </c>
      <c r="I365" s="590" t="str">
        <f>IF(ISNUMBER($B365),(VLOOKUP($B365,'Signal, ITMS &amp; Lighting Items'!$A$5:$G$468,7,FALSE)),IF(ISTEXT($B365),(VLOOKUP($B365,'Signal, ITMS &amp; Lighting Items'!$A$5:$G$468,7,FALSE))," "))</f>
        <v xml:space="preserve"> </v>
      </c>
      <c r="J365" s="591" t="str">
        <f t="shared" si="31"/>
        <v/>
      </c>
      <c r="K365" s="591" t="str">
        <f t="shared" si="32"/>
        <v/>
      </c>
      <c r="L365" s="591" t="str">
        <f t="shared" si="30"/>
        <v/>
      </c>
    </row>
    <row r="366" spans="1:12" s="165" customFormat="1" ht="12.75" customHeight="1">
      <c r="A366" s="577">
        <v>20</v>
      </c>
      <c r="B366" s="572"/>
      <c r="C366" s="588" t="str">
        <f>IF(ISNUMBER($B366),(VLOOKUP($B366,'Signal, ITMS &amp; Lighting Items'!$A$5:$G$468,2,FALSE)),IF(ISTEXT($B366),(VLOOKUP($B366,'Signal, ITMS &amp; Lighting Items'!$A$5:$G$468,2,FALSE))," "))</f>
        <v xml:space="preserve"> </v>
      </c>
      <c r="D366" s="576"/>
      <c r="E366" s="589" t="str">
        <f>IF(ISNUMBER($B366),(VLOOKUP($B366,'Signal, ITMS &amp; Lighting Items'!$A$5:$G$468,4,FALSE)),IF(ISTEXT($B366),(VLOOKUP($B366,'Signal, ITMS &amp; Lighting Items'!$A$5:$G$468,4,FALSE))," "))</f>
        <v xml:space="preserve"> </v>
      </c>
      <c r="F366" s="575" t="str">
        <f>IF(ISNUMBER($B366),(VLOOKUP($B366,'Signal, ITMS &amp; Lighting Items'!$A$5:$G$468,3,FALSE)),IF(ISTEXT($B366),(VLOOKUP($B366,'Signal, ITMS &amp; Lighting Items'!$A$5:$G$468,3,FALSE))," "))</f>
        <v xml:space="preserve"> </v>
      </c>
      <c r="G366" s="590" t="str">
        <f>IF(ISNUMBER($B366),(VLOOKUP($B366,'Signal, ITMS &amp; Lighting Items'!$A$5:$G$468,5,FALSE)),IF(ISTEXT($B366),(VLOOKUP($B366,'Signal, ITMS &amp; Lighting Items'!$A$5:$G$468,5,FALSE))," "))</f>
        <v xml:space="preserve"> </v>
      </c>
      <c r="H366" s="590" t="str">
        <f>IF(ISNUMBER($B366),(VLOOKUP($B366,'Signal, ITMS &amp; Lighting Items'!$A$5:$G$468,6,FALSE)),IF(ISTEXT($B366),(VLOOKUP($B366,'Signal, ITMS &amp; Lighting Items'!$A$5:$G$468,6,FALSE))," "))</f>
        <v xml:space="preserve"> </v>
      </c>
      <c r="I366" s="590" t="str">
        <f>IF(ISNUMBER($B366),(VLOOKUP($B366,'Signal, ITMS &amp; Lighting Items'!$A$5:$G$468,7,FALSE)),IF(ISTEXT($B366),(VLOOKUP($B366,'Signal, ITMS &amp; Lighting Items'!$A$5:$G$468,7,FALSE))," "))</f>
        <v xml:space="preserve"> </v>
      </c>
      <c r="J366" s="591" t="str">
        <f t="shared" si="31"/>
        <v/>
      </c>
      <c r="K366" s="591" t="str">
        <f t="shared" si="32"/>
        <v/>
      </c>
      <c r="L366" s="591" t="str">
        <f t="shared" si="30"/>
        <v/>
      </c>
    </row>
    <row r="367" spans="1:12" s="165" customFormat="1" ht="12.75" customHeight="1">
      <c r="A367" s="577">
        <v>21</v>
      </c>
      <c r="B367" s="572"/>
      <c r="C367" s="588" t="str">
        <f>IF(ISNUMBER($B367),(VLOOKUP($B367,'Signal, ITMS &amp; Lighting Items'!$A$5:$G$468,2,FALSE)),IF(ISTEXT($B367),(VLOOKUP($B367,'Signal, ITMS &amp; Lighting Items'!$A$5:$G$468,2,FALSE))," "))</f>
        <v xml:space="preserve"> </v>
      </c>
      <c r="D367" s="576"/>
      <c r="E367" s="589" t="str">
        <f>IF(ISNUMBER($B367),(VLOOKUP($B367,'Signal, ITMS &amp; Lighting Items'!$A$5:$G$468,4,FALSE)),IF(ISTEXT($B367),(VLOOKUP($B367,'Signal, ITMS &amp; Lighting Items'!$A$5:$G$468,4,FALSE))," "))</f>
        <v xml:space="preserve"> </v>
      </c>
      <c r="F367" s="575" t="str">
        <f>IF(ISNUMBER($B367),(VLOOKUP($B367,'Signal, ITMS &amp; Lighting Items'!$A$5:$G$468,3,FALSE)),IF(ISTEXT($B367),(VLOOKUP($B367,'Signal, ITMS &amp; Lighting Items'!$A$5:$G$468,3,FALSE))," "))</f>
        <v xml:space="preserve"> </v>
      </c>
      <c r="G367" s="590" t="str">
        <f>IF(ISNUMBER($B367),(VLOOKUP($B367,'Signal, ITMS &amp; Lighting Items'!$A$5:$G$468,5,FALSE)),IF(ISTEXT($B367),(VLOOKUP($B367,'Signal, ITMS &amp; Lighting Items'!$A$5:$G$468,5,FALSE))," "))</f>
        <v xml:space="preserve"> </v>
      </c>
      <c r="H367" s="590" t="str">
        <f>IF(ISNUMBER($B367),(VLOOKUP($B367,'Signal, ITMS &amp; Lighting Items'!$A$5:$G$468,6,FALSE)),IF(ISTEXT($B367),(VLOOKUP($B367,'Signal, ITMS &amp; Lighting Items'!$A$5:$G$468,6,FALSE))," "))</f>
        <v xml:space="preserve"> </v>
      </c>
      <c r="I367" s="590" t="str">
        <f>IF(ISNUMBER($B367),(VLOOKUP($B367,'Signal, ITMS &amp; Lighting Items'!$A$5:$G$468,7,FALSE)),IF(ISTEXT($B367),(VLOOKUP($B367,'Signal, ITMS &amp; Lighting Items'!$A$5:$G$468,7,FALSE))," "))</f>
        <v xml:space="preserve"> </v>
      </c>
      <c r="J367" s="591" t="str">
        <f t="shared" si="31"/>
        <v/>
      </c>
      <c r="K367" s="591" t="str">
        <f t="shared" si="32"/>
        <v/>
      </c>
      <c r="L367" s="591" t="str">
        <f t="shared" si="30"/>
        <v/>
      </c>
    </row>
    <row r="368" spans="1:12" s="165" customFormat="1" ht="12.75" customHeight="1">
      <c r="A368" s="577">
        <v>22</v>
      </c>
      <c r="B368" s="572"/>
      <c r="C368" s="588" t="str">
        <f>IF(ISNUMBER($B368),(VLOOKUP($B368,'Signal, ITMS &amp; Lighting Items'!$A$5:$G$468,2,FALSE)),IF(ISTEXT($B368),(VLOOKUP($B368,'Signal, ITMS &amp; Lighting Items'!$A$5:$G$468,2,FALSE))," "))</f>
        <v xml:space="preserve"> </v>
      </c>
      <c r="D368" s="576"/>
      <c r="E368" s="589" t="str">
        <f>IF(ISNUMBER($B368),(VLOOKUP($B368,'Signal, ITMS &amp; Lighting Items'!$A$5:$G$468,4,FALSE)),IF(ISTEXT($B368),(VLOOKUP($B368,'Signal, ITMS &amp; Lighting Items'!$A$5:$G$468,4,FALSE))," "))</f>
        <v xml:space="preserve"> </v>
      </c>
      <c r="F368" s="575" t="str">
        <f>IF(ISNUMBER($B368),(VLOOKUP($B368,'Signal, ITMS &amp; Lighting Items'!$A$5:$G$468,3,FALSE)),IF(ISTEXT($B368),(VLOOKUP($B368,'Signal, ITMS &amp; Lighting Items'!$A$5:$G$468,3,FALSE))," "))</f>
        <v xml:space="preserve"> </v>
      </c>
      <c r="G368" s="590" t="str">
        <f>IF(ISNUMBER($B368),(VLOOKUP($B368,'Signal, ITMS &amp; Lighting Items'!$A$5:$G$468,5,FALSE)),IF(ISTEXT($B368),(VLOOKUP($B368,'Signal, ITMS &amp; Lighting Items'!$A$5:$G$468,5,FALSE))," "))</f>
        <v xml:space="preserve"> </v>
      </c>
      <c r="H368" s="590" t="str">
        <f>IF(ISNUMBER($B368),(VLOOKUP($B368,'Signal, ITMS &amp; Lighting Items'!$A$5:$G$468,6,FALSE)),IF(ISTEXT($B368),(VLOOKUP($B368,'Signal, ITMS &amp; Lighting Items'!$A$5:$G$468,6,FALSE))," "))</f>
        <v xml:space="preserve"> </v>
      </c>
      <c r="I368" s="590" t="str">
        <f>IF(ISNUMBER($B368),(VLOOKUP($B368,'Signal, ITMS &amp; Lighting Items'!$A$5:$G$468,7,FALSE)),IF(ISTEXT($B368),(VLOOKUP($B368,'Signal, ITMS &amp; Lighting Items'!$A$5:$G$468,7,FALSE))," "))</f>
        <v xml:space="preserve"> </v>
      </c>
      <c r="J368" s="591" t="str">
        <f t="shared" si="31"/>
        <v/>
      </c>
      <c r="K368" s="591" t="str">
        <f t="shared" si="32"/>
        <v/>
      </c>
      <c r="L368" s="591" t="str">
        <f t="shared" si="30"/>
        <v/>
      </c>
    </row>
    <row r="369" spans="1:12" s="165" customFormat="1" ht="12.75" customHeight="1">
      <c r="A369" s="577">
        <v>23</v>
      </c>
      <c r="B369" s="572"/>
      <c r="C369" s="588" t="str">
        <f>IF(ISNUMBER($B369),(VLOOKUP($B369,'Signal, ITMS &amp; Lighting Items'!$A$5:$G$468,2,FALSE)),IF(ISTEXT($B369),(VLOOKUP($B369,'Signal, ITMS &amp; Lighting Items'!$A$5:$G$468,2,FALSE))," "))</f>
        <v xml:space="preserve"> </v>
      </c>
      <c r="D369" s="576"/>
      <c r="E369" s="589" t="str">
        <f>IF(ISNUMBER($B369),(VLOOKUP($B369,'Signal, ITMS &amp; Lighting Items'!$A$5:$G$468,4,FALSE)),IF(ISTEXT($B369),(VLOOKUP($B369,'Signal, ITMS &amp; Lighting Items'!$A$5:$G$468,4,FALSE))," "))</f>
        <v xml:space="preserve"> </v>
      </c>
      <c r="F369" s="575" t="str">
        <f>IF(ISNUMBER($B369),(VLOOKUP($B369,'Signal, ITMS &amp; Lighting Items'!$A$5:$G$468,3,FALSE)),IF(ISTEXT($B369),(VLOOKUP($B369,'Signal, ITMS &amp; Lighting Items'!$A$5:$G$468,3,FALSE))," "))</f>
        <v xml:space="preserve"> </v>
      </c>
      <c r="G369" s="590" t="str">
        <f>IF(ISNUMBER($B369),(VLOOKUP($B369,'Signal, ITMS &amp; Lighting Items'!$A$5:$G$468,5,FALSE)),IF(ISTEXT($B369),(VLOOKUP($B369,'Signal, ITMS &amp; Lighting Items'!$A$5:$G$468,5,FALSE))," "))</f>
        <v xml:space="preserve"> </v>
      </c>
      <c r="H369" s="590" t="str">
        <f>IF(ISNUMBER($B369),(VLOOKUP($B369,'Signal, ITMS &amp; Lighting Items'!$A$5:$G$468,6,FALSE)),IF(ISTEXT($B369),(VLOOKUP($B369,'Signal, ITMS &amp; Lighting Items'!$A$5:$G$468,6,FALSE))," "))</f>
        <v xml:space="preserve"> </v>
      </c>
      <c r="I369" s="590" t="str">
        <f>IF(ISNUMBER($B369),(VLOOKUP($B369,'Signal, ITMS &amp; Lighting Items'!$A$5:$G$468,7,FALSE)),IF(ISTEXT($B369),(VLOOKUP($B369,'Signal, ITMS &amp; Lighting Items'!$A$5:$G$468,7,FALSE))," "))</f>
        <v xml:space="preserve"> </v>
      </c>
      <c r="J369" s="591" t="str">
        <f t="shared" si="31"/>
        <v/>
      </c>
      <c r="K369" s="591" t="str">
        <f t="shared" si="32"/>
        <v/>
      </c>
      <c r="L369" s="591" t="str">
        <f t="shared" si="30"/>
        <v/>
      </c>
    </row>
    <row r="370" spans="1:12" s="165" customFormat="1" ht="12.75" customHeight="1">
      <c r="A370" s="577">
        <v>24</v>
      </c>
      <c r="B370" s="572"/>
      <c r="C370" s="588" t="str">
        <f>IF(ISNUMBER($B370),(VLOOKUP($B370,'Signal, ITMS &amp; Lighting Items'!$A$5:$G$468,2,FALSE)),IF(ISTEXT($B370),(VLOOKUP($B370,'Signal, ITMS &amp; Lighting Items'!$A$5:$G$468,2,FALSE))," "))</f>
        <v xml:space="preserve"> </v>
      </c>
      <c r="D370" s="576"/>
      <c r="E370" s="589" t="str">
        <f>IF(ISNUMBER($B370),(VLOOKUP($B370,'Signal, ITMS &amp; Lighting Items'!$A$5:$G$468,4,FALSE)),IF(ISTEXT($B370),(VLOOKUP($B370,'Signal, ITMS &amp; Lighting Items'!$A$5:$G$468,4,FALSE))," "))</f>
        <v xml:space="preserve"> </v>
      </c>
      <c r="F370" s="575" t="str">
        <f>IF(ISNUMBER($B370),(VLOOKUP($B370,'Signal, ITMS &amp; Lighting Items'!$A$5:$G$468,3,FALSE)),IF(ISTEXT($B370),(VLOOKUP($B370,'Signal, ITMS &amp; Lighting Items'!$A$5:$G$468,3,FALSE))," "))</f>
        <v xml:space="preserve"> </v>
      </c>
      <c r="G370" s="590" t="str">
        <f>IF(ISNUMBER($B370),(VLOOKUP($B370,'Signal, ITMS &amp; Lighting Items'!$A$5:$G$468,5,FALSE)),IF(ISTEXT($B370),(VLOOKUP($B370,'Signal, ITMS &amp; Lighting Items'!$A$5:$G$468,5,FALSE))," "))</f>
        <v xml:space="preserve"> </v>
      </c>
      <c r="H370" s="590" t="str">
        <f>IF(ISNUMBER($B370),(VLOOKUP($B370,'Signal, ITMS &amp; Lighting Items'!$A$5:$G$468,6,FALSE)),IF(ISTEXT($B370),(VLOOKUP($B370,'Signal, ITMS &amp; Lighting Items'!$A$5:$G$468,6,FALSE))," "))</f>
        <v xml:space="preserve"> </v>
      </c>
      <c r="I370" s="590" t="str">
        <f>IF(ISNUMBER($B370),(VLOOKUP($B370,'Signal, ITMS &amp; Lighting Items'!$A$5:$G$468,7,FALSE)),IF(ISTEXT($B370),(VLOOKUP($B370,'Signal, ITMS &amp; Lighting Items'!$A$5:$G$468,7,FALSE))," "))</f>
        <v xml:space="preserve"> </v>
      </c>
      <c r="J370" s="591" t="str">
        <f t="shared" si="31"/>
        <v/>
      </c>
      <c r="K370" s="591" t="str">
        <f t="shared" si="32"/>
        <v/>
      </c>
      <c r="L370" s="591" t="str">
        <f t="shared" si="30"/>
        <v/>
      </c>
    </row>
    <row r="371" spans="1:12" s="165" customFormat="1" ht="12.75" customHeight="1">
      <c r="A371" s="577">
        <v>25</v>
      </c>
      <c r="B371" s="572"/>
      <c r="C371" s="588" t="str">
        <f>IF(ISNUMBER($B371),(VLOOKUP($B371,'Signal, ITMS &amp; Lighting Items'!$A$5:$G$468,2,FALSE)),IF(ISTEXT($B371),(VLOOKUP($B371,'Signal, ITMS &amp; Lighting Items'!$A$5:$G$468,2,FALSE))," "))</f>
        <v xml:space="preserve"> </v>
      </c>
      <c r="D371" s="576"/>
      <c r="E371" s="589" t="str">
        <f>IF(ISNUMBER($B371),(VLOOKUP($B371,'Signal, ITMS &amp; Lighting Items'!$A$5:$G$468,4,FALSE)),IF(ISTEXT($B371),(VLOOKUP($B371,'Signal, ITMS &amp; Lighting Items'!$A$5:$G$468,4,FALSE))," "))</f>
        <v xml:space="preserve"> </v>
      </c>
      <c r="F371" s="575" t="str">
        <f>IF(ISNUMBER($B371),(VLOOKUP($B371,'Signal, ITMS &amp; Lighting Items'!$A$5:$G$468,3,FALSE)),IF(ISTEXT($B371),(VLOOKUP($B371,'Signal, ITMS &amp; Lighting Items'!$A$5:$G$468,3,FALSE))," "))</f>
        <v xml:space="preserve"> </v>
      </c>
      <c r="G371" s="590" t="str">
        <f>IF(ISNUMBER($B371),(VLOOKUP($B371,'Signal, ITMS &amp; Lighting Items'!$A$5:$G$468,5,FALSE)),IF(ISTEXT($B371),(VLOOKUP($B371,'Signal, ITMS &amp; Lighting Items'!$A$5:$G$468,5,FALSE))," "))</f>
        <v xml:space="preserve"> </v>
      </c>
      <c r="H371" s="590" t="str">
        <f>IF(ISNUMBER($B371),(VLOOKUP($B371,'Signal, ITMS &amp; Lighting Items'!$A$5:$G$468,6,FALSE)),IF(ISTEXT($B371),(VLOOKUP($B371,'Signal, ITMS &amp; Lighting Items'!$A$5:$G$468,6,FALSE))," "))</f>
        <v xml:space="preserve"> </v>
      </c>
      <c r="I371" s="590" t="str">
        <f>IF(ISNUMBER($B371),(VLOOKUP($B371,'Signal, ITMS &amp; Lighting Items'!$A$5:$G$468,7,FALSE)),IF(ISTEXT($B371),(VLOOKUP($B371,'Signal, ITMS &amp; Lighting Items'!$A$5:$G$468,7,FALSE))," "))</f>
        <v xml:space="preserve"> </v>
      </c>
      <c r="J371" s="591" t="str">
        <f t="shared" si="31"/>
        <v/>
      </c>
      <c r="K371" s="591" t="str">
        <f t="shared" si="32"/>
        <v/>
      </c>
      <c r="L371" s="591" t="str">
        <f t="shared" si="30"/>
        <v/>
      </c>
    </row>
    <row r="372" spans="1:12" s="165" customFormat="1" ht="12.75" customHeight="1">
      <c r="A372" s="577">
        <v>26</v>
      </c>
      <c r="B372" s="572"/>
      <c r="C372" s="588" t="str">
        <f>IF(ISNUMBER($B372),(VLOOKUP($B372,'Signal, ITMS &amp; Lighting Items'!$A$5:$G$468,2,FALSE)),IF(ISTEXT($B372),(VLOOKUP($B372,'Signal, ITMS &amp; Lighting Items'!$A$5:$G$468,2,FALSE))," "))</f>
        <v xml:space="preserve"> </v>
      </c>
      <c r="D372" s="576"/>
      <c r="E372" s="589" t="str">
        <f>IF(ISNUMBER($B372),(VLOOKUP($B372,'Signal, ITMS &amp; Lighting Items'!$A$5:$G$468,4,FALSE)),IF(ISTEXT($B372),(VLOOKUP($B372,'Signal, ITMS &amp; Lighting Items'!$A$5:$G$468,4,FALSE))," "))</f>
        <v xml:space="preserve"> </v>
      </c>
      <c r="F372" s="575" t="str">
        <f>IF(ISNUMBER($B372),(VLOOKUP($B372,'Signal, ITMS &amp; Lighting Items'!$A$5:$G$468,3,FALSE)),IF(ISTEXT($B372),(VLOOKUP($B372,'Signal, ITMS &amp; Lighting Items'!$A$5:$G$468,3,FALSE))," "))</f>
        <v xml:space="preserve"> </v>
      </c>
      <c r="G372" s="590" t="str">
        <f>IF(ISNUMBER($B372),(VLOOKUP($B372,'Signal, ITMS &amp; Lighting Items'!$A$5:$G$468,5,FALSE)),IF(ISTEXT($B372),(VLOOKUP($B372,'Signal, ITMS &amp; Lighting Items'!$A$5:$G$468,5,FALSE))," "))</f>
        <v xml:space="preserve"> </v>
      </c>
      <c r="H372" s="590" t="str">
        <f>IF(ISNUMBER($B372),(VLOOKUP($B372,'Signal, ITMS &amp; Lighting Items'!$A$5:$G$468,6,FALSE)),IF(ISTEXT($B372),(VLOOKUP($B372,'Signal, ITMS &amp; Lighting Items'!$A$5:$G$468,6,FALSE))," "))</f>
        <v xml:space="preserve"> </v>
      </c>
      <c r="I372" s="590" t="str">
        <f>IF(ISNUMBER($B372),(VLOOKUP($B372,'Signal, ITMS &amp; Lighting Items'!$A$5:$G$468,7,FALSE)),IF(ISTEXT($B372),(VLOOKUP($B372,'Signal, ITMS &amp; Lighting Items'!$A$5:$G$468,7,FALSE))," "))</f>
        <v xml:space="preserve"> </v>
      </c>
      <c r="J372" s="591" t="str">
        <f t="shared" si="31"/>
        <v/>
      </c>
      <c r="K372" s="591" t="str">
        <f t="shared" si="32"/>
        <v/>
      </c>
      <c r="L372" s="591" t="str">
        <f t="shared" si="30"/>
        <v/>
      </c>
    </row>
    <row r="373" spans="1:12" s="165" customFormat="1" ht="12.75" customHeight="1">
      <c r="A373" s="577">
        <v>27</v>
      </c>
      <c r="B373" s="572"/>
      <c r="C373" s="588" t="str">
        <f>IF(ISNUMBER($B373),(VLOOKUP($B373,'Signal, ITMS &amp; Lighting Items'!$A$5:$G$468,2,FALSE)),IF(ISTEXT($B373),(VLOOKUP($B373,'Signal, ITMS &amp; Lighting Items'!$A$5:$G$468,2,FALSE))," "))</f>
        <v xml:space="preserve"> </v>
      </c>
      <c r="D373" s="576"/>
      <c r="E373" s="589" t="str">
        <f>IF(ISNUMBER($B373),(VLOOKUP($B373,'Signal, ITMS &amp; Lighting Items'!$A$5:$G$468,4,FALSE)),IF(ISTEXT($B373),(VLOOKUP($B373,'Signal, ITMS &amp; Lighting Items'!$A$5:$G$468,4,FALSE))," "))</f>
        <v xml:space="preserve"> </v>
      </c>
      <c r="F373" s="575" t="str">
        <f>IF(ISNUMBER($B373),(VLOOKUP($B373,'Signal, ITMS &amp; Lighting Items'!$A$5:$G$468,3,FALSE)),IF(ISTEXT($B373),(VLOOKUP($B373,'Signal, ITMS &amp; Lighting Items'!$A$5:$G$468,3,FALSE))," "))</f>
        <v xml:space="preserve"> </v>
      </c>
      <c r="G373" s="590" t="str">
        <f>IF(ISNUMBER($B373),(VLOOKUP($B373,'Signal, ITMS &amp; Lighting Items'!$A$5:$G$468,5,FALSE)),IF(ISTEXT($B373),(VLOOKUP($B373,'Signal, ITMS &amp; Lighting Items'!$A$5:$G$468,5,FALSE))," "))</f>
        <v xml:space="preserve"> </v>
      </c>
      <c r="H373" s="590" t="str">
        <f>IF(ISNUMBER($B373),(VLOOKUP($B373,'Signal, ITMS &amp; Lighting Items'!$A$5:$G$468,6,FALSE)),IF(ISTEXT($B373),(VLOOKUP($B373,'Signal, ITMS &amp; Lighting Items'!$A$5:$G$468,6,FALSE))," "))</f>
        <v xml:space="preserve"> </v>
      </c>
      <c r="I373" s="590" t="str">
        <f>IF(ISNUMBER($B373),(VLOOKUP($B373,'Signal, ITMS &amp; Lighting Items'!$A$5:$G$468,7,FALSE)),IF(ISTEXT($B373),(VLOOKUP($B373,'Signal, ITMS &amp; Lighting Items'!$A$5:$G$468,7,FALSE))," "))</f>
        <v xml:space="preserve"> </v>
      </c>
      <c r="J373" s="591" t="str">
        <f t="shared" si="31"/>
        <v/>
      </c>
      <c r="K373" s="591" t="str">
        <f t="shared" si="32"/>
        <v/>
      </c>
      <c r="L373" s="591" t="str">
        <f t="shared" si="30"/>
        <v/>
      </c>
    </row>
    <row r="374" spans="1:12" s="165" customFormat="1" ht="12.75" customHeight="1">
      <c r="A374" s="577">
        <v>28</v>
      </c>
      <c r="B374" s="572"/>
      <c r="C374" s="588" t="str">
        <f>IF(ISNUMBER($B374),(VLOOKUP($B374,'Signal, ITMS &amp; Lighting Items'!$A$5:$G$468,2,FALSE)),IF(ISTEXT($B374),(VLOOKUP($B374,'Signal, ITMS &amp; Lighting Items'!$A$5:$G$468,2,FALSE))," "))</f>
        <v xml:space="preserve"> </v>
      </c>
      <c r="D374" s="576"/>
      <c r="E374" s="589" t="str">
        <f>IF(ISNUMBER($B374),(VLOOKUP($B374,'Signal, ITMS &amp; Lighting Items'!$A$5:$G$468,4,FALSE)),IF(ISTEXT($B374),(VLOOKUP($B374,'Signal, ITMS &amp; Lighting Items'!$A$5:$G$468,4,FALSE))," "))</f>
        <v xml:space="preserve"> </v>
      </c>
      <c r="F374" s="575" t="str">
        <f>IF(ISNUMBER($B374),(VLOOKUP($B374,'Signal, ITMS &amp; Lighting Items'!$A$5:$G$468,3,FALSE)),IF(ISTEXT($B374),(VLOOKUP($B374,'Signal, ITMS &amp; Lighting Items'!$A$5:$G$468,3,FALSE))," "))</f>
        <v xml:space="preserve"> </v>
      </c>
      <c r="G374" s="590" t="str">
        <f>IF(ISNUMBER($B374),(VLOOKUP($B374,'Signal, ITMS &amp; Lighting Items'!$A$5:$G$468,5,FALSE)),IF(ISTEXT($B374),(VLOOKUP($B374,'Signal, ITMS &amp; Lighting Items'!$A$5:$G$468,5,FALSE))," "))</f>
        <v xml:space="preserve"> </v>
      </c>
      <c r="H374" s="590" t="str">
        <f>IF(ISNUMBER($B374),(VLOOKUP($B374,'Signal, ITMS &amp; Lighting Items'!$A$5:$G$468,6,FALSE)),IF(ISTEXT($B374),(VLOOKUP($B374,'Signal, ITMS &amp; Lighting Items'!$A$5:$G$468,6,FALSE))," "))</f>
        <v xml:space="preserve"> </v>
      </c>
      <c r="I374" s="590" t="str">
        <f>IF(ISNUMBER($B374),(VLOOKUP($B374,'Signal, ITMS &amp; Lighting Items'!$A$5:$G$468,7,FALSE)),IF(ISTEXT($B374),(VLOOKUP($B374,'Signal, ITMS &amp; Lighting Items'!$A$5:$G$468,7,FALSE))," "))</f>
        <v xml:space="preserve"> </v>
      </c>
      <c r="J374" s="591" t="str">
        <f t="shared" si="31"/>
        <v/>
      </c>
      <c r="K374" s="591" t="str">
        <f t="shared" si="32"/>
        <v/>
      </c>
      <c r="L374" s="591" t="str">
        <f t="shared" si="30"/>
        <v/>
      </c>
    </row>
    <row r="375" spans="1:12" s="165" customFormat="1" ht="12.75" customHeight="1">
      <c r="A375" s="577">
        <v>29</v>
      </c>
      <c r="B375" s="572"/>
      <c r="C375" s="588" t="str">
        <f>IF(ISNUMBER($B375),(VLOOKUP($B375,'Signal, ITMS &amp; Lighting Items'!$A$5:$G$468,2,FALSE)),IF(ISTEXT($B375),(VLOOKUP($B375,'Signal, ITMS &amp; Lighting Items'!$A$5:$G$468,2,FALSE))," "))</f>
        <v xml:space="preserve"> </v>
      </c>
      <c r="D375" s="576"/>
      <c r="E375" s="589" t="str">
        <f>IF(ISNUMBER($B375),(VLOOKUP($B375,'Signal, ITMS &amp; Lighting Items'!$A$5:$G$468,4,FALSE)),IF(ISTEXT($B375),(VLOOKUP($B375,'Signal, ITMS &amp; Lighting Items'!$A$5:$G$468,4,FALSE))," "))</f>
        <v xml:space="preserve"> </v>
      </c>
      <c r="F375" s="575" t="str">
        <f>IF(ISNUMBER($B375),(VLOOKUP($B375,'Signal, ITMS &amp; Lighting Items'!$A$5:$G$468,3,FALSE)),IF(ISTEXT($B375),(VLOOKUP($B375,'Signal, ITMS &amp; Lighting Items'!$A$5:$G$468,3,FALSE))," "))</f>
        <v xml:space="preserve"> </v>
      </c>
      <c r="G375" s="590" t="str">
        <f>IF(ISNUMBER($B375),(VLOOKUP($B375,'Signal, ITMS &amp; Lighting Items'!$A$5:$G$468,5,FALSE)),IF(ISTEXT($B375),(VLOOKUP($B375,'Signal, ITMS &amp; Lighting Items'!$A$5:$G$468,5,FALSE))," "))</f>
        <v xml:space="preserve"> </v>
      </c>
      <c r="H375" s="590" t="str">
        <f>IF(ISNUMBER($B375),(VLOOKUP($B375,'Signal, ITMS &amp; Lighting Items'!$A$5:$G$468,6,FALSE)),IF(ISTEXT($B375),(VLOOKUP($B375,'Signal, ITMS &amp; Lighting Items'!$A$5:$G$468,6,FALSE))," "))</f>
        <v xml:space="preserve"> </v>
      </c>
      <c r="I375" s="590" t="str">
        <f>IF(ISNUMBER($B375),(VLOOKUP($B375,'Signal, ITMS &amp; Lighting Items'!$A$5:$G$468,7,FALSE)),IF(ISTEXT($B375),(VLOOKUP($B375,'Signal, ITMS &amp; Lighting Items'!$A$5:$G$468,7,FALSE))," "))</f>
        <v xml:space="preserve"> </v>
      </c>
      <c r="J375" s="591" t="str">
        <f t="shared" si="31"/>
        <v/>
      </c>
      <c r="K375" s="591" t="str">
        <f t="shared" si="32"/>
        <v/>
      </c>
      <c r="L375" s="591" t="str">
        <f t="shared" si="30"/>
        <v/>
      </c>
    </row>
    <row r="376" spans="1:12" s="165" customFormat="1" ht="12.75" customHeight="1" thickBot="1">
      <c r="A376" s="600">
        <v>30</v>
      </c>
      <c r="B376" s="592"/>
      <c r="C376" s="593" t="str">
        <f>IF(ISNUMBER($B376),(VLOOKUP($B376,'Signal, ITMS &amp; Lighting Items'!$A$5:$G$468,2,FALSE)),IF(ISTEXT($B376),(VLOOKUP($B376,'Signal, ITMS &amp; Lighting Items'!$A$5:$G$468,2,FALSE))," "))</f>
        <v xml:space="preserve"> </v>
      </c>
      <c r="D376" s="594"/>
      <c r="E376" s="595" t="str">
        <f>IF(ISNUMBER($B376),(VLOOKUP($B376,'Signal, ITMS &amp; Lighting Items'!$A$5:$G$468,4,FALSE)),IF(ISTEXT($B376),(VLOOKUP($B376,'Signal, ITMS &amp; Lighting Items'!$A$5:$G$468,4,FALSE))," "))</f>
        <v xml:space="preserve"> </v>
      </c>
      <c r="F376" s="596" t="str">
        <f>IF(ISNUMBER($B376),(VLOOKUP($B376,'Signal, ITMS &amp; Lighting Items'!$A$5:$G$468,3,FALSE)),IF(ISTEXT($B376),(VLOOKUP($B376,'Signal, ITMS &amp; Lighting Items'!$A$5:$G$468,3,FALSE))," "))</f>
        <v xml:space="preserve"> </v>
      </c>
      <c r="G376" s="597" t="str">
        <f>IF(ISNUMBER($B376),(VLOOKUP($B376,'Signal, ITMS &amp; Lighting Items'!$A$5:$G$468,5,FALSE)),IF(ISTEXT($B376),(VLOOKUP($B376,'Signal, ITMS &amp; Lighting Items'!$A$5:$G$468,5,FALSE))," "))</f>
        <v xml:space="preserve"> </v>
      </c>
      <c r="H376" s="597" t="str">
        <f>IF(ISNUMBER($B376),(VLOOKUP($B376,'Signal, ITMS &amp; Lighting Items'!$A$5:$G$468,6,FALSE)),IF(ISTEXT($B376),(VLOOKUP($B376,'Signal, ITMS &amp; Lighting Items'!$A$5:$G$468,6,FALSE))," "))</f>
        <v xml:space="preserve"> </v>
      </c>
      <c r="I376" s="597" t="str">
        <f>IF(ISNUMBER($B376),(VLOOKUP($B376,'Signal, ITMS &amp; Lighting Items'!$A$5:$G$468,7,FALSE)),IF(ISTEXT($B376),(VLOOKUP($B376,'Signal, ITMS &amp; Lighting Items'!$A$5:$G$468,7,FALSE))," "))</f>
        <v xml:space="preserve"> </v>
      </c>
      <c r="J376" s="598" t="str">
        <f t="shared" si="31"/>
        <v/>
      </c>
      <c r="K376" s="598" t="str">
        <f t="shared" si="32"/>
        <v/>
      </c>
      <c r="L376" s="598" t="str">
        <f t="shared" si="30"/>
        <v/>
      </c>
    </row>
    <row r="377" spans="1:12" s="165" customFormat="1" ht="12.75" customHeight="1" thickTop="1">
      <c r="A377" s="629"/>
      <c r="B377" s="629"/>
      <c r="C377" s="629" t="s">
        <v>576</v>
      </c>
      <c r="D377" s="629"/>
      <c r="E377" s="630"/>
      <c r="F377" s="637" t="s">
        <v>440</v>
      </c>
      <c r="G377" s="204" t="s">
        <v>202</v>
      </c>
      <c r="H377" s="614"/>
      <c r="I377" s="204" t="s">
        <v>202</v>
      </c>
      <c r="J377" s="602">
        <f>SUM(J347:J376)</f>
        <v>0</v>
      </c>
      <c r="K377" s="602">
        <f t="shared" ref="K377:L377" si="33">SUM(K347:K376)</f>
        <v>0</v>
      </c>
      <c r="L377" s="602">
        <f t="shared" si="33"/>
        <v>0</v>
      </c>
    </row>
    <row r="378" spans="1:12" s="165" customFormat="1" ht="12.75" customHeight="1">
      <c r="A378" s="629"/>
      <c r="B378" s="629"/>
      <c r="C378" s="629"/>
      <c r="D378" s="629"/>
      <c r="E378" s="630"/>
      <c r="F378" s="631"/>
      <c r="G378" s="632"/>
      <c r="H378" s="632"/>
      <c r="I378" s="637"/>
      <c r="J378" s="634"/>
      <c r="K378" s="634"/>
      <c r="L378" s="635"/>
    </row>
    <row r="379" spans="1:12" s="165" customFormat="1" ht="12.75" customHeight="1">
      <c r="E379" s="213" t="s">
        <v>232</v>
      </c>
      <c r="F379" s="67" t="str">
        <f>F345</f>
        <v>[Insert Signal Name and Number]</v>
      </c>
      <c r="G379" s="848" t="s">
        <v>574</v>
      </c>
      <c r="H379" s="848"/>
      <c r="I379" s="849"/>
      <c r="J379" s="850" t="s">
        <v>575</v>
      </c>
      <c r="K379" s="850"/>
      <c r="L379" s="851"/>
    </row>
    <row r="380" spans="1:12" s="165" customFormat="1" ht="12.75" customHeight="1">
      <c r="A380" s="166" t="s">
        <v>571</v>
      </c>
      <c r="B380" s="166" t="s">
        <v>10</v>
      </c>
      <c r="C380" s="166" t="s">
        <v>572</v>
      </c>
      <c r="D380" s="166" t="s">
        <v>573</v>
      </c>
      <c r="E380" s="166" t="s">
        <v>9</v>
      </c>
      <c r="F380" s="214" t="s">
        <v>438</v>
      </c>
      <c r="G380" s="193" t="s">
        <v>352</v>
      </c>
      <c r="H380" s="193" t="s">
        <v>351</v>
      </c>
      <c r="I380" s="193" t="s">
        <v>4692</v>
      </c>
      <c r="J380" s="71" t="s">
        <v>352</v>
      </c>
      <c r="K380" s="71" t="s">
        <v>351</v>
      </c>
      <c r="L380" s="71" t="s">
        <v>4692</v>
      </c>
    </row>
    <row r="381" spans="1:12" s="165" customFormat="1" ht="12.75" customHeight="1">
      <c r="A381" s="577">
        <v>1</v>
      </c>
      <c r="B381" s="572"/>
      <c r="C381" s="588" t="str">
        <f>IF(ISNUMBER($B381),(VLOOKUP($B381,'Signal, ITMS &amp; Lighting Items'!$A$5:$G$468,2,FALSE)),IF(ISTEXT($B381),(VLOOKUP($B381,'Signal, ITMS &amp; Lighting Items'!$A$5:$G$468,2,FALSE))," "))</f>
        <v xml:space="preserve"> </v>
      </c>
      <c r="D381" s="576"/>
      <c r="E381" s="589" t="str">
        <f>IF(ISNUMBER($B381),(VLOOKUP($B381,'Signal, ITMS &amp; Lighting Items'!$A$5:$G$468,4,FALSE)),IF(ISTEXT($B381),(VLOOKUP($B381,'Signal, ITMS &amp; Lighting Items'!$A$5:$G$468,4,FALSE))," "))</f>
        <v xml:space="preserve"> </v>
      </c>
      <c r="F381" s="575" t="str">
        <f>IF(ISNUMBER($B381),(VLOOKUP($B381,'Signal, ITMS &amp; Lighting Items'!$A$5:$G$468,3,FALSE)),IF(ISTEXT($B381),(VLOOKUP($B381,'Signal, ITMS &amp; Lighting Items'!$A$5:$G$468,3,FALSE))," "))</f>
        <v xml:space="preserve"> </v>
      </c>
      <c r="G381" s="590" t="str">
        <f>IF(ISNUMBER($B381),(VLOOKUP($B381,'Signal, ITMS &amp; Lighting Items'!$A$5:$G$468,5,FALSE)),IF(ISTEXT($B381),(VLOOKUP($B381,'Signal, ITMS &amp; Lighting Items'!$A$5:$G$468,5,FALSE))," "))</f>
        <v xml:space="preserve"> </v>
      </c>
      <c r="H381" s="590" t="str">
        <f>IF(ISNUMBER($B381),(VLOOKUP($B381,'Signal, ITMS &amp; Lighting Items'!$A$5:$G$468,6,FALSE)),IF(ISTEXT($B381),(VLOOKUP($B381,'Signal, ITMS &amp; Lighting Items'!$A$5:$G$468,6,FALSE))," "))</f>
        <v xml:space="preserve"> </v>
      </c>
      <c r="I381" s="590" t="str">
        <f>IF(ISNUMBER($B381),(VLOOKUP($B381,'Signal, ITMS &amp; Lighting Items'!$A$5:$G$468,7,FALSE)),IF(ISTEXT($B381),(VLOOKUP($B381,'Signal, ITMS &amp; Lighting Items'!$A$5:$G$468,7,FALSE))," "))</f>
        <v xml:space="preserve"> </v>
      </c>
      <c r="J381" s="591" t="str">
        <f>IF(ISNUMBER($D381),($D381*$G381),"")</f>
        <v/>
      </c>
      <c r="K381" s="591" t="str">
        <f>IF(ISNUMBER($D381),($D381*$H381),"")</f>
        <v/>
      </c>
      <c r="L381" s="591" t="str">
        <f t="shared" ref="L381:L410" si="34">IF(ISNUMBER($D381),($D381*$I381),"")</f>
        <v/>
      </c>
    </row>
    <row r="382" spans="1:12" s="165" customFormat="1" ht="12.75" customHeight="1">
      <c r="A382" s="577">
        <v>2</v>
      </c>
      <c r="B382" s="572"/>
      <c r="C382" s="588" t="str">
        <f>IF(ISNUMBER($B382),(VLOOKUP($B382,'Signal, ITMS &amp; Lighting Items'!$A$5:$G$468,2,FALSE)),IF(ISTEXT($B382),(VLOOKUP($B382,'Signal, ITMS &amp; Lighting Items'!$A$5:$G$468,2,FALSE))," "))</f>
        <v xml:space="preserve"> </v>
      </c>
      <c r="D382" s="576"/>
      <c r="E382" s="589" t="str">
        <f>IF(ISNUMBER($B382),(VLOOKUP($B382,'Signal, ITMS &amp; Lighting Items'!$A$5:$G$468,4,FALSE)),IF(ISTEXT($B382),(VLOOKUP($B382,'Signal, ITMS &amp; Lighting Items'!$A$5:$G$468,4,FALSE))," "))</f>
        <v xml:space="preserve"> </v>
      </c>
      <c r="F382" s="575" t="str">
        <f>IF(ISNUMBER($B382),(VLOOKUP($B382,'Signal, ITMS &amp; Lighting Items'!$A$5:$G$468,3,FALSE)),IF(ISTEXT($B382),(VLOOKUP($B382,'Signal, ITMS &amp; Lighting Items'!$A$5:$G$468,3,FALSE))," "))</f>
        <v xml:space="preserve"> </v>
      </c>
      <c r="G382" s="590" t="str">
        <f>IF(ISNUMBER($B382),(VLOOKUP($B382,'Signal, ITMS &amp; Lighting Items'!$A$5:$G$468,5,FALSE)),IF(ISTEXT($B382),(VLOOKUP($B382,'Signal, ITMS &amp; Lighting Items'!$A$5:$G$468,5,FALSE))," "))</f>
        <v xml:space="preserve"> </v>
      </c>
      <c r="H382" s="590" t="str">
        <f>IF(ISNUMBER($B382),(VLOOKUP($B382,'Signal, ITMS &amp; Lighting Items'!$A$5:$G$468,6,FALSE)),IF(ISTEXT($B382),(VLOOKUP($B382,'Signal, ITMS &amp; Lighting Items'!$A$5:$G$468,6,FALSE))," "))</f>
        <v xml:space="preserve"> </v>
      </c>
      <c r="I382" s="590" t="str">
        <f>IF(ISNUMBER($B382),(VLOOKUP($B382,'Signal, ITMS &amp; Lighting Items'!$A$5:$G$468,7,FALSE)),IF(ISTEXT($B382),(VLOOKUP($B382,'Signal, ITMS &amp; Lighting Items'!$A$5:$G$468,7,FALSE))," "))</f>
        <v xml:space="preserve"> </v>
      </c>
      <c r="J382" s="591" t="str">
        <f t="shared" ref="J382:J410" si="35">IF(ISNUMBER($D382),($D382*$G382),"")</f>
        <v/>
      </c>
      <c r="K382" s="591" t="str">
        <f t="shared" ref="K382:K410" si="36">IF(ISNUMBER($D382),($D382*$H382),"")</f>
        <v/>
      </c>
      <c r="L382" s="591" t="str">
        <f t="shared" si="34"/>
        <v/>
      </c>
    </row>
    <row r="383" spans="1:12" s="165" customFormat="1" ht="12.75" customHeight="1">
      <c r="A383" s="577">
        <v>3</v>
      </c>
      <c r="B383" s="572"/>
      <c r="C383" s="588" t="str">
        <f>IF(ISNUMBER($B383),(VLOOKUP($B383,'Signal, ITMS &amp; Lighting Items'!$A$5:$G$468,2,FALSE)),IF(ISTEXT($B383),(VLOOKUP($B383,'Signal, ITMS &amp; Lighting Items'!$A$5:$G$468,2,FALSE))," "))</f>
        <v xml:space="preserve"> </v>
      </c>
      <c r="D383" s="576"/>
      <c r="E383" s="589" t="str">
        <f>IF(ISNUMBER($B383),(VLOOKUP($B383,'Signal, ITMS &amp; Lighting Items'!$A$5:$G$468,4,FALSE)),IF(ISTEXT($B383),(VLOOKUP($B383,'Signal, ITMS &amp; Lighting Items'!$A$5:$G$468,4,FALSE))," "))</f>
        <v xml:space="preserve"> </v>
      </c>
      <c r="F383" s="575" t="str">
        <f>IF(ISNUMBER($B383),(VLOOKUP($B383,'Signal, ITMS &amp; Lighting Items'!$A$5:$G$468,3,FALSE)),IF(ISTEXT($B383),(VLOOKUP($B383,'Signal, ITMS &amp; Lighting Items'!$A$5:$G$468,3,FALSE))," "))</f>
        <v xml:space="preserve"> </v>
      </c>
      <c r="G383" s="590" t="str">
        <f>IF(ISNUMBER($B383),(VLOOKUP($B383,'Signal, ITMS &amp; Lighting Items'!$A$5:$G$468,5,FALSE)),IF(ISTEXT($B383),(VLOOKUP($B383,'Signal, ITMS &amp; Lighting Items'!$A$5:$G$468,5,FALSE))," "))</f>
        <v xml:space="preserve"> </v>
      </c>
      <c r="H383" s="590" t="str">
        <f>IF(ISNUMBER($B383),(VLOOKUP($B383,'Signal, ITMS &amp; Lighting Items'!$A$5:$G$468,6,FALSE)),IF(ISTEXT($B383),(VLOOKUP($B383,'Signal, ITMS &amp; Lighting Items'!$A$5:$G$468,6,FALSE))," "))</f>
        <v xml:space="preserve"> </v>
      </c>
      <c r="I383" s="590" t="str">
        <f>IF(ISNUMBER($B383),(VLOOKUP($B383,'Signal, ITMS &amp; Lighting Items'!$A$5:$G$468,7,FALSE)),IF(ISTEXT($B383),(VLOOKUP($B383,'Signal, ITMS &amp; Lighting Items'!$A$5:$G$468,7,FALSE))," "))</f>
        <v xml:space="preserve"> </v>
      </c>
      <c r="J383" s="591" t="str">
        <f t="shared" si="35"/>
        <v/>
      </c>
      <c r="K383" s="591" t="str">
        <f t="shared" si="36"/>
        <v/>
      </c>
      <c r="L383" s="591" t="str">
        <f t="shared" si="34"/>
        <v/>
      </c>
    </row>
    <row r="384" spans="1:12" s="165" customFormat="1" ht="12.75" customHeight="1">
      <c r="A384" s="577">
        <v>4</v>
      </c>
      <c r="B384" s="572"/>
      <c r="C384" s="588" t="str">
        <f>IF(ISNUMBER($B384),(VLOOKUP($B384,'Signal, ITMS &amp; Lighting Items'!$A$5:$G$468,2,FALSE)),IF(ISTEXT($B384),(VLOOKUP($B384,'Signal, ITMS &amp; Lighting Items'!$A$5:$G$468,2,FALSE))," "))</f>
        <v xml:space="preserve"> </v>
      </c>
      <c r="D384" s="576"/>
      <c r="E384" s="589" t="str">
        <f>IF(ISNUMBER($B384),(VLOOKUP($B384,'Signal, ITMS &amp; Lighting Items'!$A$5:$G$468,4,FALSE)),IF(ISTEXT($B384),(VLOOKUP($B384,'Signal, ITMS &amp; Lighting Items'!$A$5:$G$468,4,FALSE))," "))</f>
        <v xml:space="preserve"> </v>
      </c>
      <c r="F384" s="575" t="str">
        <f>IF(ISNUMBER($B384),(VLOOKUP($B384,'Signal, ITMS &amp; Lighting Items'!$A$5:$G$468,3,FALSE)),IF(ISTEXT($B384),(VLOOKUP($B384,'Signal, ITMS &amp; Lighting Items'!$A$5:$G$468,3,FALSE))," "))</f>
        <v xml:space="preserve"> </v>
      </c>
      <c r="G384" s="590" t="str">
        <f>IF(ISNUMBER($B384),(VLOOKUP($B384,'Signal, ITMS &amp; Lighting Items'!$A$5:$G$468,5,FALSE)),IF(ISTEXT($B384),(VLOOKUP($B384,'Signal, ITMS &amp; Lighting Items'!$A$5:$G$468,5,FALSE))," "))</f>
        <v xml:space="preserve"> </v>
      </c>
      <c r="H384" s="590" t="str">
        <f>IF(ISNUMBER($B384),(VLOOKUP($B384,'Signal, ITMS &amp; Lighting Items'!$A$5:$G$468,6,FALSE)),IF(ISTEXT($B384),(VLOOKUP($B384,'Signal, ITMS &amp; Lighting Items'!$A$5:$G$468,6,FALSE))," "))</f>
        <v xml:space="preserve"> </v>
      </c>
      <c r="I384" s="590" t="str">
        <f>IF(ISNUMBER($B384),(VLOOKUP($B384,'Signal, ITMS &amp; Lighting Items'!$A$5:$G$468,7,FALSE)),IF(ISTEXT($B384),(VLOOKUP($B384,'Signal, ITMS &amp; Lighting Items'!$A$5:$G$468,7,FALSE))," "))</f>
        <v xml:space="preserve"> </v>
      </c>
      <c r="J384" s="591" t="str">
        <f t="shared" si="35"/>
        <v/>
      </c>
      <c r="K384" s="591" t="str">
        <f t="shared" si="36"/>
        <v/>
      </c>
      <c r="L384" s="591" t="str">
        <f t="shared" si="34"/>
        <v/>
      </c>
    </row>
    <row r="385" spans="1:12" s="165" customFormat="1" ht="12.75" customHeight="1">
      <c r="A385" s="577">
        <v>5</v>
      </c>
      <c r="B385" s="572"/>
      <c r="C385" s="588" t="str">
        <f>IF(ISNUMBER($B385),(VLOOKUP($B385,'Signal, ITMS &amp; Lighting Items'!$A$5:$G$468,2,FALSE)),IF(ISTEXT($B385),(VLOOKUP($B385,'Signal, ITMS &amp; Lighting Items'!$A$5:$G$468,2,FALSE))," "))</f>
        <v xml:space="preserve"> </v>
      </c>
      <c r="D385" s="576"/>
      <c r="E385" s="589" t="str">
        <f>IF(ISNUMBER($B385),(VLOOKUP($B385,'Signal, ITMS &amp; Lighting Items'!$A$5:$G$468,4,FALSE)),IF(ISTEXT($B385),(VLOOKUP($B385,'Signal, ITMS &amp; Lighting Items'!$A$5:$G$468,4,FALSE))," "))</f>
        <v xml:space="preserve"> </v>
      </c>
      <c r="F385" s="575" t="str">
        <f>IF(ISNUMBER($B385),(VLOOKUP($B385,'Signal, ITMS &amp; Lighting Items'!$A$5:$G$468,3,FALSE)),IF(ISTEXT($B385),(VLOOKUP($B385,'Signal, ITMS &amp; Lighting Items'!$A$5:$G$468,3,FALSE))," "))</f>
        <v xml:space="preserve"> </v>
      </c>
      <c r="G385" s="590" t="str">
        <f>IF(ISNUMBER($B385),(VLOOKUP($B385,'Signal, ITMS &amp; Lighting Items'!$A$5:$G$468,5,FALSE)),IF(ISTEXT($B385),(VLOOKUP($B385,'Signal, ITMS &amp; Lighting Items'!$A$5:$G$468,5,FALSE))," "))</f>
        <v xml:space="preserve"> </v>
      </c>
      <c r="H385" s="590" t="str">
        <f>IF(ISNUMBER($B385),(VLOOKUP($B385,'Signal, ITMS &amp; Lighting Items'!$A$5:$G$468,6,FALSE)),IF(ISTEXT($B385),(VLOOKUP($B385,'Signal, ITMS &amp; Lighting Items'!$A$5:$G$468,6,FALSE))," "))</f>
        <v xml:space="preserve"> </v>
      </c>
      <c r="I385" s="590" t="str">
        <f>IF(ISNUMBER($B385),(VLOOKUP($B385,'Signal, ITMS &amp; Lighting Items'!$A$5:$G$468,7,FALSE)),IF(ISTEXT($B385),(VLOOKUP($B385,'Signal, ITMS &amp; Lighting Items'!$A$5:$G$468,7,FALSE))," "))</f>
        <v xml:space="preserve"> </v>
      </c>
      <c r="J385" s="591" t="str">
        <f t="shared" si="35"/>
        <v/>
      </c>
      <c r="K385" s="591" t="str">
        <f t="shared" si="36"/>
        <v/>
      </c>
      <c r="L385" s="591" t="str">
        <f t="shared" si="34"/>
        <v/>
      </c>
    </row>
    <row r="386" spans="1:12" s="165" customFormat="1" ht="12.75" customHeight="1">
      <c r="A386" s="577">
        <v>6</v>
      </c>
      <c r="B386" s="572"/>
      <c r="C386" s="588" t="str">
        <f>IF(ISNUMBER($B386),(VLOOKUP($B386,'Signal, ITMS &amp; Lighting Items'!$A$5:$G$468,2,FALSE)),IF(ISTEXT($B386),(VLOOKUP($B386,'Signal, ITMS &amp; Lighting Items'!$A$5:$G$468,2,FALSE))," "))</f>
        <v xml:space="preserve"> </v>
      </c>
      <c r="D386" s="576"/>
      <c r="E386" s="589" t="str">
        <f>IF(ISNUMBER($B386),(VLOOKUP($B386,'Signal, ITMS &amp; Lighting Items'!$A$5:$G$468,4,FALSE)),IF(ISTEXT($B386),(VLOOKUP($B386,'Signal, ITMS &amp; Lighting Items'!$A$5:$G$468,4,FALSE))," "))</f>
        <v xml:space="preserve"> </v>
      </c>
      <c r="F386" s="575" t="str">
        <f>IF(ISNUMBER($B386),(VLOOKUP($B386,'Signal, ITMS &amp; Lighting Items'!$A$5:$G$468,3,FALSE)),IF(ISTEXT($B386),(VLOOKUP($B386,'Signal, ITMS &amp; Lighting Items'!$A$5:$G$468,3,FALSE))," "))</f>
        <v xml:space="preserve"> </v>
      </c>
      <c r="G386" s="590" t="str">
        <f>IF(ISNUMBER($B386),(VLOOKUP($B386,'Signal, ITMS &amp; Lighting Items'!$A$5:$G$468,5,FALSE)),IF(ISTEXT($B386),(VLOOKUP($B386,'Signal, ITMS &amp; Lighting Items'!$A$5:$G$468,5,FALSE))," "))</f>
        <v xml:space="preserve"> </v>
      </c>
      <c r="H386" s="590" t="str">
        <f>IF(ISNUMBER($B386),(VLOOKUP($B386,'Signal, ITMS &amp; Lighting Items'!$A$5:$G$468,6,FALSE)),IF(ISTEXT($B386),(VLOOKUP($B386,'Signal, ITMS &amp; Lighting Items'!$A$5:$G$468,6,FALSE))," "))</f>
        <v xml:space="preserve"> </v>
      </c>
      <c r="I386" s="590" t="str">
        <f>IF(ISNUMBER($B386),(VLOOKUP($B386,'Signal, ITMS &amp; Lighting Items'!$A$5:$G$468,7,FALSE)),IF(ISTEXT($B386),(VLOOKUP($B386,'Signal, ITMS &amp; Lighting Items'!$A$5:$G$468,7,FALSE))," "))</f>
        <v xml:space="preserve"> </v>
      </c>
      <c r="J386" s="591" t="str">
        <f t="shared" si="35"/>
        <v/>
      </c>
      <c r="K386" s="591" t="str">
        <f t="shared" si="36"/>
        <v/>
      </c>
      <c r="L386" s="591" t="str">
        <f t="shared" si="34"/>
        <v/>
      </c>
    </row>
    <row r="387" spans="1:12" s="165" customFormat="1" ht="12.75" customHeight="1">
      <c r="A387" s="577">
        <v>7</v>
      </c>
      <c r="B387" s="572"/>
      <c r="C387" s="588" t="str">
        <f>IF(ISNUMBER($B387),(VLOOKUP($B387,'Signal, ITMS &amp; Lighting Items'!$A$5:$G$468,2,FALSE)),IF(ISTEXT($B387),(VLOOKUP($B387,'Signal, ITMS &amp; Lighting Items'!$A$5:$G$468,2,FALSE))," "))</f>
        <v xml:space="preserve"> </v>
      </c>
      <c r="D387" s="576"/>
      <c r="E387" s="589" t="str">
        <f>IF(ISNUMBER($B387),(VLOOKUP($B387,'Signal, ITMS &amp; Lighting Items'!$A$5:$G$468,4,FALSE)),IF(ISTEXT($B387),(VLOOKUP($B387,'Signal, ITMS &amp; Lighting Items'!$A$5:$G$468,4,FALSE))," "))</f>
        <v xml:space="preserve"> </v>
      </c>
      <c r="F387" s="575" t="str">
        <f>IF(ISNUMBER($B387),(VLOOKUP($B387,'Signal, ITMS &amp; Lighting Items'!$A$5:$G$468,3,FALSE)),IF(ISTEXT($B387),(VLOOKUP($B387,'Signal, ITMS &amp; Lighting Items'!$A$5:$G$468,3,FALSE))," "))</f>
        <v xml:space="preserve"> </v>
      </c>
      <c r="G387" s="590" t="str">
        <f>IF(ISNUMBER($B387),(VLOOKUP($B387,'Signal, ITMS &amp; Lighting Items'!$A$5:$G$468,5,FALSE)),IF(ISTEXT($B387),(VLOOKUP($B387,'Signal, ITMS &amp; Lighting Items'!$A$5:$G$468,5,FALSE))," "))</f>
        <v xml:space="preserve"> </v>
      </c>
      <c r="H387" s="590" t="str">
        <f>IF(ISNUMBER($B387),(VLOOKUP($B387,'Signal, ITMS &amp; Lighting Items'!$A$5:$G$468,6,FALSE)),IF(ISTEXT($B387),(VLOOKUP($B387,'Signal, ITMS &amp; Lighting Items'!$A$5:$G$468,6,FALSE))," "))</f>
        <v xml:space="preserve"> </v>
      </c>
      <c r="I387" s="590" t="str">
        <f>IF(ISNUMBER($B387),(VLOOKUP($B387,'Signal, ITMS &amp; Lighting Items'!$A$5:$G$468,7,FALSE)),IF(ISTEXT($B387),(VLOOKUP($B387,'Signal, ITMS &amp; Lighting Items'!$A$5:$G$468,7,FALSE))," "))</f>
        <v xml:space="preserve"> </v>
      </c>
      <c r="J387" s="591" t="str">
        <f t="shared" si="35"/>
        <v/>
      </c>
      <c r="K387" s="591" t="str">
        <f t="shared" si="36"/>
        <v/>
      </c>
      <c r="L387" s="591" t="str">
        <f t="shared" si="34"/>
        <v/>
      </c>
    </row>
    <row r="388" spans="1:12" s="165" customFormat="1" ht="12.75" customHeight="1">
      <c r="A388" s="577">
        <v>8</v>
      </c>
      <c r="B388" s="572"/>
      <c r="C388" s="588" t="str">
        <f>IF(ISNUMBER($B388),(VLOOKUP($B388,'Signal, ITMS &amp; Lighting Items'!$A$5:$G$468,2,FALSE)),IF(ISTEXT($B388),(VLOOKUP($B388,'Signal, ITMS &amp; Lighting Items'!$A$5:$G$468,2,FALSE))," "))</f>
        <v xml:space="preserve"> </v>
      </c>
      <c r="D388" s="576"/>
      <c r="E388" s="589" t="str">
        <f>IF(ISNUMBER($B388),(VLOOKUP($B388,'Signal, ITMS &amp; Lighting Items'!$A$5:$G$468,4,FALSE)),IF(ISTEXT($B388),(VLOOKUP($B388,'Signal, ITMS &amp; Lighting Items'!$A$5:$G$468,4,FALSE))," "))</f>
        <v xml:space="preserve"> </v>
      </c>
      <c r="F388" s="575" t="str">
        <f>IF(ISNUMBER($B388),(VLOOKUP($B388,'Signal, ITMS &amp; Lighting Items'!$A$5:$G$468,3,FALSE)),IF(ISTEXT($B388),(VLOOKUP($B388,'Signal, ITMS &amp; Lighting Items'!$A$5:$G$468,3,FALSE))," "))</f>
        <v xml:space="preserve"> </v>
      </c>
      <c r="G388" s="590" t="str">
        <f>IF(ISNUMBER($B388),(VLOOKUP($B388,'Signal, ITMS &amp; Lighting Items'!$A$5:$G$468,5,FALSE)),IF(ISTEXT($B388),(VLOOKUP($B388,'Signal, ITMS &amp; Lighting Items'!$A$5:$G$468,5,FALSE))," "))</f>
        <v xml:space="preserve"> </v>
      </c>
      <c r="H388" s="590" t="str">
        <f>IF(ISNUMBER($B388),(VLOOKUP($B388,'Signal, ITMS &amp; Lighting Items'!$A$5:$G$468,6,FALSE)),IF(ISTEXT($B388),(VLOOKUP($B388,'Signal, ITMS &amp; Lighting Items'!$A$5:$G$468,6,FALSE))," "))</f>
        <v xml:space="preserve"> </v>
      </c>
      <c r="I388" s="590" t="str">
        <f>IF(ISNUMBER($B388),(VLOOKUP($B388,'Signal, ITMS &amp; Lighting Items'!$A$5:$G$468,7,FALSE)),IF(ISTEXT($B388),(VLOOKUP($B388,'Signal, ITMS &amp; Lighting Items'!$A$5:$G$468,7,FALSE))," "))</f>
        <v xml:space="preserve"> </v>
      </c>
      <c r="J388" s="591" t="str">
        <f t="shared" si="35"/>
        <v/>
      </c>
      <c r="K388" s="591" t="str">
        <f t="shared" si="36"/>
        <v/>
      </c>
      <c r="L388" s="591" t="str">
        <f t="shared" si="34"/>
        <v/>
      </c>
    </row>
    <row r="389" spans="1:12" s="165" customFormat="1" ht="12.75" customHeight="1">
      <c r="A389" s="577">
        <v>9</v>
      </c>
      <c r="B389" s="572"/>
      <c r="C389" s="588" t="str">
        <f>IF(ISNUMBER($B389),(VLOOKUP($B389,'Signal, ITMS &amp; Lighting Items'!$A$5:$G$468,2,FALSE)),IF(ISTEXT($B389),(VLOOKUP($B389,'Signal, ITMS &amp; Lighting Items'!$A$5:$G$468,2,FALSE))," "))</f>
        <v xml:space="preserve"> </v>
      </c>
      <c r="D389" s="576"/>
      <c r="E389" s="589" t="str">
        <f>IF(ISNUMBER($B389),(VLOOKUP($B389,'Signal, ITMS &amp; Lighting Items'!$A$5:$G$468,4,FALSE)),IF(ISTEXT($B389),(VLOOKUP($B389,'Signal, ITMS &amp; Lighting Items'!$A$5:$G$468,4,FALSE))," "))</f>
        <v xml:space="preserve"> </v>
      </c>
      <c r="F389" s="575" t="str">
        <f>IF(ISNUMBER($B389),(VLOOKUP($B389,'Signal, ITMS &amp; Lighting Items'!$A$5:$G$468,3,FALSE)),IF(ISTEXT($B389),(VLOOKUP($B389,'Signal, ITMS &amp; Lighting Items'!$A$5:$G$468,3,FALSE))," "))</f>
        <v xml:space="preserve"> </v>
      </c>
      <c r="G389" s="590" t="str">
        <f>IF(ISNUMBER($B389),(VLOOKUP($B389,'Signal, ITMS &amp; Lighting Items'!$A$5:$G$468,5,FALSE)),IF(ISTEXT($B389),(VLOOKUP($B389,'Signal, ITMS &amp; Lighting Items'!$A$5:$G$468,5,FALSE))," "))</f>
        <v xml:space="preserve"> </v>
      </c>
      <c r="H389" s="590" t="str">
        <f>IF(ISNUMBER($B389),(VLOOKUP($B389,'Signal, ITMS &amp; Lighting Items'!$A$5:$G$468,6,FALSE)),IF(ISTEXT($B389),(VLOOKUP($B389,'Signal, ITMS &amp; Lighting Items'!$A$5:$G$468,6,FALSE))," "))</f>
        <v xml:space="preserve"> </v>
      </c>
      <c r="I389" s="590" t="str">
        <f>IF(ISNUMBER($B389),(VLOOKUP($B389,'Signal, ITMS &amp; Lighting Items'!$A$5:$G$468,7,FALSE)),IF(ISTEXT($B389),(VLOOKUP($B389,'Signal, ITMS &amp; Lighting Items'!$A$5:$G$468,7,FALSE))," "))</f>
        <v xml:space="preserve"> </v>
      </c>
      <c r="J389" s="591" t="str">
        <f t="shared" si="35"/>
        <v/>
      </c>
      <c r="K389" s="591" t="str">
        <f t="shared" si="36"/>
        <v/>
      </c>
      <c r="L389" s="591" t="str">
        <f t="shared" si="34"/>
        <v/>
      </c>
    </row>
    <row r="390" spans="1:12" s="165" customFormat="1" ht="12.75" customHeight="1">
      <c r="A390" s="577">
        <v>10</v>
      </c>
      <c r="B390" s="572"/>
      <c r="C390" s="588" t="str">
        <f>IF(ISNUMBER($B390),(VLOOKUP($B390,'Signal, ITMS &amp; Lighting Items'!$A$5:$G$468,2,FALSE)),IF(ISTEXT($B390),(VLOOKUP($B390,'Signal, ITMS &amp; Lighting Items'!$A$5:$G$468,2,FALSE))," "))</f>
        <v xml:space="preserve"> </v>
      </c>
      <c r="D390" s="576"/>
      <c r="E390" s="589" t="str">
        <f>IF(ISNUMBER($B390),(VLOOKUP($B390,'Signal, ITMS &amp; Lighting Items'!$A$5:$G$468,4,FALSE)),IF(ISTEXT($B390),(VLOOKUP($B390,'Signal, ITMS &amp; Lighting Items'!$A$5:$G$468,4,FALSE))," "))</f>
        <v xml:space="preserve"> </v>
      </c>
      <c r="F390" s="575" t="str">
        <f>IF(ISNUMBER($B390),(VLOOKUP($B390,'Signal, ITMS &amp; Lighting Items'!$A$5:$G$468,3,FALSE)),IF(ISTEXT($B390),(VLOOKUP($B390,'Signal, ITMS &amp; Lighting Items'!$A$5:$G$468,3,FALSE))," "))</f>
        <v xml:space="preserve"> </v>
      </c>
      <c r="G390" s="590" t="str">
        <f>IF(ISNUMBER($B390),(VLOOKUP($B390,'Signal, ITMS &amp; Lighting Items'!$A$5:$G$468,5,FALSE)),IF(ISTEXT($B390),(VLOOKUP($B390,'Signal, ITMS &amp; Lighting Items'!$A$5:$G$468,5,FALSE))," "))</f>
        <v xml:space="preserve"> </v>
      </c>
      <c r="H390" s="590" t="str">
        <f>IF(ISNUMBER($B390),(VLOOKUP($B390,'Signal, ITMS &amp; Lighting Items'!$A$5:$G$468,6,FALSE)),IF(ISTEXT($B390),(VLOOKUP($B390,'Signal, ITMS &amp; Lighting Items'!$A$5:$G$468,6,FALSE))," "))</f>
        <v xml:space="preserve"> </v>
      </c>
      <c r="I390" s="590" t="str">
        <f>IF(ISNUMBER($B390),(VLOOKUP($B390,'Signal, ITMS &amp; Lighting Items'!$A$5:$G$468,7,FALSE)),IF(ISTEXT($B390),(VLOOKUP($B390,'Signal, ITMS &amp; Lighting Items'!$A$5:$G$468,7,FALSE))," "))</f>
        <v xml:space="preserve"> </v>
      </c>
      <c r="J390" s="591" t="str">
        <f t="shared" si="35"/>
        <v/>
      </c>
      <c r="K390" s="591" t="str">
        <f t="shared" si="36"/>
        <v/>
      </c>
      <c r="L390" s="591" t="str">
        <f t="shared" si="34"/>
        <v/>
      </c>
    </row>
    <row r="391" spans="1:12" s="165" customFormat="1" ht="12.75" customHeight="1">
      <c r="A391" s="577">
        <v>11</v>
      </c>
      <c r="B391" s="572"/>
      <c r="C391" s="588" t="str">
        <f>IF(ISNUMBER($B391),(VLOOKUP($B391,'Signal, ITMS &amp; Lighting Items'!$A$5:$G$468,2,FALSE)),IF(ISTEXT($B391),(VLOOKUP($B391,'Signal, ITMS &amp; Lighting Items'!$A$5:$G$468,2,FALSE))," "))</f>
        <v xml:space="preserve"> </v>
      </c>
      <c r="D391" s="576"/>
      <c r="E391" s="589" t="str">
        <f>IF(ISNUMBER($B391),(VLOOKUP($B391,'Signal, ITMS &amp; Lighting Items'!$A$5:$G$468,4,FALSE)),IF(ISTEXT($B391),(VLOOKUP($B391,'Signal, ITMS &amp; Lighting Items'!$A$5:$G$468,4,FALSE))," "))</f>
        <v xml:space="preserve"> </v>
      </c>
      <c r="F391" s="575" t="str">
        <f>IF(ISNUMBER($B391),(VLOOKUP($B391,'Signal, ITMS &amp; Lighting Items'!$A$5:$G$468,3,FALSE)),IF(ISTEXT($B391),(VLOOKUP($B391,'Signal, ITMS &amp; Lighting Items'!$A$5:$G$468,3,FALSE))," "))</f>
        <v xml:space="preserve"> </v>
      </c>
      <c r="G391" s="590" t="str">
        <f>IF(ISNUMBER($B391),(VLOOKUP($B391,'Signal, ITMS &amp; Lighting Items'!$A$5:$G$468,5,FALSE)),IF(ISTEXT($B391),(VLOOKUP($B391,'Signal, ITMS &amp; Lighting Items'!$A$5:$G$468,5,FALSE))," "))</f>
        <v xml:space="preserve"> </v>
      </c>
      <c r="H391" s="590" t="str">
        <f>IF(ISNUMBER($B391),(VLOOKUP($B391,'Signal, ITMS &amp; Lighting Items'!$A$5:$G$468,6,FALSE)),IF(ISTEXT($B391),(VLOOKUP($B391,'Signal, ITMS &amp; Lighting Items'!$A$5:$G$468,6,FALSE))," "))</f>
        <v xml:space="preserve"> </v>
      </c>
      <c r="I391" s="590" t="str">
        <f>IF(ISNUMBER($B391),(VLOOKUP($B391,'Signal, ITMS &amp; Lighting Items'!$A$5:$G$468,7,FALSE)),IF(ISTEXT($B391),(VLOOKUP($B391,'Signal, ITMS &amp; Lighting Items'!$A$5:$G$468,7,FALSE))," "))</f>
        <v xml:space="preserve"> </v>
      </c>
      <c r="J391" s="591" t="str">
        <f t="shared" si="35"/>
        <v/>
      </c>
      <c r="K391" s="591" t="str">
        <f t="shared" si="36"/>
        <v/>
      </c>
      <c r="L391" s="591" t="str">
        <f t="shared" si="34"/>
        <v/>
      </c>
    </row>
    <row r="392" spans="1:12" s="165" customFormat="1" ht="12.75" customHeight="1">
      <c r="A392" s="577">
        <v>12</v>
      </c>
      <c r="B392" s="572"/>
      <c r="C392" s="588" t="str">
        <f>IF(ISNUMBER($B392),(VLOOKUP($B392,'Signal, ITMS &amp; Lighting Items'!$A$5:$G$468,2,FALSE)),IF(ISTEXT($B392),(VLOOKUP($B392,'Signal, ITMS &amp; Lighting Items'!$A$5:$G$468,2,FALSE))," "))</f>
        <v xml:space="preserve"> </v>
      </c>
      <c r="D392" s="576"/>
      <c r="E392" s="589" t="str">
        <f>IF(ISNUMBER($B392),(VLOOKUP($B392,'Signal, ITMS &amp; Lighting Items'!$A$5:$G$468,4,FALSE)),IF(ISTEXT($B392),(VLOOKUP($B392,'Signal, ITMS &amp; Lighting Items'!$A$5:$G$468,4,FALSE))," "))</f>
        <v xml:space="preserve"> </v>
      </c>
      <c r="F392" s="575" t="str">
        <f>IF(ISNUMBER($B392),(VLOOKUP($B392,'Signal, ITMS &amp; Lighting Items'!$A$5:$G$468,3,FALSE)),IF(ISTEXT($B392),(VLOOKUP($B392,'Signal, ITMS &amp; Lighting Items'!$A$5:$G$468,3,FALSE))," "))</f>
        <v xml:space="preserve"> </v>
      </c>
      <c r="G392" s="590" t="str">
        <f>IF(ISNUMBER($B392),(VLOOKUP($B392,'Signal, ITMS &amp; Lighting Items'!$A$5:$G$468,5,FALSE)),IF(ISTEXT($B392),(VLOOKUP($B392,'Signal, ITMS &amp; Lighting Items'!$A$5:$G$468,5,FALSE))," "))</f>
        <v xml:space="preserve"> </v>
      </c>
      <c r="H392" s="590" t="str">
        <f>IF(ISNUMBER($B392),(VLOOKUP($B392,'Signal, ITMS &amp; Lighting Items'!$A$5:$G$468,6,FALSE)),IF(ISTEXT($B392),(VLOOKUP($B392,'Signal, ITMS &amp; Lighting Items'!$A$5:$G$468,6,FALSE))," "))</f>
        <v xml:space="preserve"> </v>
      </c>
      <c r="I392" s="590" t="str">
        <f>IF(ISNUMBER($B392),(VLOOKUP($B392,'Signal, ITMS &amp; Lighting Items'!$A$5:$G$468,7,FALSE)),IF(ISTEXT($B392),(VLOOKUP($B392,'Signal, ITMS &amp; Lighting Items'!$A$5:$G$468,7,FALSE))," "))</f>
        <v xml:space="preserve"> </v>
      </c>
      <c r="J392" s="591" t="str">
        <f t="shared" si="35"/>
        <v/>
      </c>
      <c r="K392" s="591" t="str">
        <f t="shared" si="36"/>
        <v/>
      </c>
      <c r="L392" s="591" t="str">
        <f t="shared" si="34"/>
        <v/>
      </c>
    </row>
    <row r="393" spans="1:12" s="165" customFormat="1" ht="12.75" customHeight="1">
      <c r="A393" s="577">
        <v>13</v>
      </c>
      <c r="B393" s="572"/>
      <c r="C393" s="588" t="str">
        <f>IF(ISNUMBER($B393),(VLOOKUP($B393,'Signal, ITMS &amp; Lighting Items'!$A$5:$G$468,2,FALSE)),IF(ISTEXT($B393),(VLOOKUP($B393,'Signal, ITMS &amp; Lighting Items'!$A$5:$G$468,2,FALSE))," "))</f>
        <v xml:space="preserve"> </v>
      </c>
      <c r="D393" s="576"/>
      <c r="E393" s="589" t="str">
        <f>IF(ISNUMBER($B393),(VLOOKUP($B393,'Signal, ITMS &amp; Lighting Items'!$A$5:$G$468,4,FALSE)),IF(ISTEXT($B393),(VLOOKUP($B393,'Signal, ITMS &amp; Lighting Items'!$A$5:$G$468,4,FALSE))," "))</f>
        <v xml:space="preserve"> </v>
      </c>
      <c r="F393" s="575" t="str">
        <f>IF(ISNUMBER($B393),(VLOOKUP($B393,'Signal, ITMS &amp; Lighting Items'!$A$5:$G$468,3,FALSE)),IF(ISTEXT($B393),(VLOOKUP($B393,'Signal, ITMS &amp; Lighting Items'!$A$5:$G$468,3,FALSE))," "))</f>
        <v xml:space="preserve"> </v>
      </c>
      <c r="G393" s="590" t="str">
        <f>IF(ISNUMBER($B393),(VLOOKUP($B393,'Signal, ITMS &amp; Lighting Items'!$A$5:$G$468,5,FALSE)),IF(ISTEXT($B393),(VLOOKUP($B393,'Signal, ITMS &amp; Lighting Items'!$A$5:$G$468,5,FALSE))," "))</f>
        <v xml:space="preserve"> </v>
      </c>
      <c r="H393" s="590" t="str">
        <f>IF(ISNUMBER($B393),(VLOOKUP($B393,'Signal, ITMS &amp; Lighting Items'!$A$5:$G$468,6,FALSE)),IF(ISTEXT($B393),(VLOOKUP($B393,'Signal, ITMS &amp; Lighting Items'!$A$5:$G$468,6,FALSE))," "))</f>
        <v xml:space="preserve"> </v>
      </c>
      <c r="I393" s="590" t="str">
        <f>IF(ISNUMBER($B393),(VLOOKUP($B393,'Signal, ITMS &amp; Lighting Items'!$A$5:$G$468,7,FALSE)),IF(ISTEXT($B393),(VLOOKUP($B393,'Signal, ITMS &amp; Lighting Items'!$A$5:$G$468,7,FALSE))," "))</f>
        <v xml:space="preserve"> </v>
      </c>
      <c r="J393" s="591" t="str">
        <f t="shared" si="35"/>
        <v/>
      </c>
      <c r="K393" s="591" t="str">
        <f t="shared" si="36"/>
        <v/>
      </c>
      <c r="L393" s="591" t="str">
        <f t="shared" si="34"/>
        <v/>
      </c>
    </row>
    <row r="394" spans="1:12" s="165" customFormat="1" ht="12.75" customHeight="1">
      <c r="A394" s="577">
        <v>14</v>
      </c>
      <c r="B394" s="572"/>
      <c r="C394" s="588" t="str">
        <f>IF(ISNUMBER($B394),(VLOOKUP($B394,'Signal, ITMS &amp; Lighting Items'!$A$5:$G$468,2,FALSE)),IF(ISTEXT($B394),(VLOOKUP($B394,'Signal, ITMS &amp; Lighting Items'!$A$5:$G$468,2,FALSE))," "))</f>
        <v xml:space="preserve"> </v>
      </c>
      <c r="D394" s="576"/>
      <c r="E394" s="589" t="str">
        <f>IF(ISNUMBER($B394),(VLOOKUP($B394,'Signal, ITMS &amp; Lighting Items'!$A$5:$G$468,4,FALSE)),IF(ISTEXT($B394),(VLOOKUP($B394,'Signal, ITMS &amp; Lighting Items'!$A$5:$G$468,4,FALSE))," "))</f>
        <v xml:space="preserve"> </v>
      </c>
      <c r="F394" s="575" t="str">
        <f>IF(ISNUMBER($B394),(VLOOKUP($B394,'Signal, ITMS &amp; Lighting Items'!$A$5:$G$468,3,FALSE)),IF(ISTEXT($B394),(VLOOKUP($B394,'Signal, ITMS &amp; Lighting Items'!$A$5:$G$468,3,FALSE))," "))</f>
        <v xml:space="preserve"> </v>
      </c>
      <c r="G394" s="590" t="str">
        <f>IF(ISNUMBER($B394),(VLOOKUP($B394,'Signal, ITMS &amp; Lighting Items'!$A$5:$G$468,5,FALSE)),IF(ISTEXT($B394),(VLOOKUP($B394,'Signal, ITMS &amp; Lighting Items'!$A$5:$G$468,5,FALSE))," "))</f>
        <v xml:space="preserve"> </v>
      </c>
      <c r="H394" s="590" t="str">
        <f>IF(ISNUMBER($B394),(VLOOKUP($B394,'Signal, ITMS &amp; Lighting Items'!$A$5:$G$468,6,FALSE)),IF(ISTEXT($B394),(VLOOKUP($B394,'Signal, ITMS &amp; Lighting Items'!$A$5:$G$468,6,FALSE))," "))</f>
        <v xml:space="preserve"> </v>
      </c>
      <c r="I394" s="590" t="str">
        <f>IF(ISNUMBER($B394),(VLOOKUP($B394,'Signal, ITMS &amp; Lighting Items'!$A$5:$G$468,7,FALSE)),IF(ISTEXT($B394),(VLOOKUP($B394,'Signal, ITMS &amp; Lighting Items'!$A$5:$G$468,7,FALSE))," "))</f>
        <v xml:space="preserve"> </v>
      </c>
      <c r="J394" s="591" t="str">
        <f t="shared" si="35"/>
        <v/>
      </c>
      <c r="K394" s="591" t="str">
        <f t="shared" si="36"/>
        <v/>
      </c>
      <c r="L394" s="591" t="str">
        <f t="shared" si="34"/>
        <v/>
      </c>
    </row>
    <row r="395" spans="1:12" s="165" customFormat="1" ht="12.75" customHeight="1">
      <c r="A395" s="577">
        <v>15</v>
      </c>
      <c r="B395" s="572"/>
      <c r="C395" s="588" t="str">
        <f>IF(ISNUMBER($B395),(VLOOKUP($B395,'Signal, ITMS &amp; Lighting Items'!$A$5:$G$468,2,FALSE)),IF(ISTEXT($B395),(VLOOKUP($B395,'Signal, ITMS &amp; Lighting Items'!$A$5:$G$468,2,FALSE))," "))</f>
        <v xml:space="preserve"> </v>
      </c>
      <c r="D395" s="576"/>
      <c r="E395" s="589" t="str">
        <f>IF(ISNUMBER($B395),(VLOOKUP($B395,'Signal, ITMS &amp; Lighting Items'!$A$5:$G$468,4,FALSE)),IF(ISTEXT($B395),(VLOOKUP($B395,'Signal, ITMS &amp; Lighting Items'!$A$5:$G$468,4,FALSE))," "))</f>
        <v xml:space="preserve"> </v>
      </c>
      <c r="F395" s="575" t="str">
        <f>IF(ISNUMBER($B395),(VLOOKUP($B395,'Signal, ITMS &amp; Lighting Items'!$A$5:$G$468,3,FALSE)),IF(ISTEXT($B395),(VLOOKUP($B395,'Signal, ITMS &amp; Lighting Items'!$A$5:$G$468,3,FALSE))," "))</f>
        <v xml:space="preserve"> </v>
      </c>
      <c r="G395" s="590" t="str">
        <f>IF(ISNUMBER($B395),(VLOOKUP($B395,'Signal, ITMS &amp; Lighting Items'!$A$5:$G$468,5,FALSE)),IF(ISTEXT($B395),(VLOOKUP($B395,'Signal, ITMS &amp; Lighting Items'!$A$5:$G$468,5,FALSE))," "))</f>
        <v xml:space="preserve"> </v>
      </c>
      <c r="H395" s="590" t="str">
        <f>IF(ISNUMBER($B395),(VLOOKUP($B395,'Signal, ITMS &amp; Lighting Items'!$A$5:$G$468,6,FALSE)),IF(ISTEXT($B395),(VLOOKUP($B395,'Signal, ITMS &amp; Lighting Items'!$A$5:$G$468,6,FALSE))," "))</f>
        <v xml:space="preserve"> </v>
      </c>
      <c r="I395" s="590" t="str">
        <f>IF(ISNUMBER($B395),(VLOOKUP($B395,'Signal, ITMS &amp; Lighting Items'!$A$5:$G$468,7,FALSE)),IF(ISTEXT($B395),(VLOOKUP($B395,'Signal, ITMS &amp; Lighting Items'!$A$5:$G$468,7,FALSE))," "))</f>
        <v xml:space="preserve"> </v>
      </c>
      <c r="J395" s="591" t="str">
        <f t="shared" si="35"/>
        <v/>
      </c>
      <c r="K395" s="591" t="str">
        <f t="shared" si="36"/>
        <v/>
      </c>
      <c r="L395" s="591" t="str">
        <f t="shared" si="34"/>
        <v/>
      </c>
    </row>
    <row r="396" spans="1:12" s="165" customFormat="1" ht="12.75" customHeight="1">
      <c r="A396" s="577">
        <v>16</v>
      </c>
      <c r="B396" s="572"/>
      <c r="C396" s="588" t="str">
        <f>IF(ISNUMBER($B396),(VLOOKUP($B396,'Signal, ITMS &amp; Lighting Items'!$A$5:$G$468,2,FALSE)),IF(ISTEXT($B396),(VLOOKUP($B396,'Signal, ITMS &amp; Lighting Items'!$A$5:$G$468,2,FALSE))," "))</f>
        <v xml:space="preserve"> </v>
      </c>
      <c r="D396" s="576"/>
      <c r="E396" s="589" t="str">
        <f>IF(ISNUMBER($B396),(VLOOKUP($B396,'Signal, ITMS &amp; Lighting Items'!$A$5:$G$468,4,FALSE)),IF(ISTEXT($B396),(VLOOKUP($B396,'Signal, ITMS &amp; Lighting Items'!$A$5:$G$468,4,FALSE))," "))</f>
        <v xml:space="preserve"> </v>
      </c>
      <c r="F396" s="575" t="str">
        <f>IF(ISNUMBER($B396),(VLOOKUP($B396,'Signal, ITMS &amp; Lighting Items'!$A$5:$G$468,3,FALSE)),IF(ISTEXT($B396),(VLOOKUP($B396,'Signal, ITMS &amp; Lighting Items'!$A$5:$G$468,3,FALSE))," "))</f>
        <v xml:space="preserve"> </v>
      </c>
      <c r="G396" s="590" t="str">
        <f>IF(ISNUMBER($B396),(VLOOKUP($B396,'Signal, ITMS &amp; Lighting Items'!$A$5:$G$468,5,FALSE)),IF(ISTEXT($B396),(VLOOKUP($B396,'Signal, ITMS &amp; Lighting Items'!$A$5:$G$468,5,FALSE))," "))</f>
        <v xml:space="preserve"> </v>
      </c>
      <c r="H396" s="590" t="str">
        <f>IF(ISNUMBER($B396),(VLOOKUP($B396,'Signal, ITMS &amp; Lighting Items'!$A$5:$G$468,6,FALSE)),IF(ISTEXT($B396),(VLOOKUP($B396,'Signal, ITMS &amp; Lighting Items'!$A$5:$G$468,6,FALSE))," "))</f>
        <v xml:space="preserve"> </v>
      </c>
      <c r="I396" s="590" t="str">
        <f>IF(ISNUMBER($B396),(VLOOKUP($B396,'Signal, ITMS &amp; Lighting Items'!$A$5:$G$468,7,FALSE)),IF(ISTEXT($B396),(VLOOKUP($B396,'Signal, ITMS &amp; Lighting Items'!$A$5:$G$468,7,FALSE))," "))</f>
        <v xml:space="preserve"> </v>
      </c>
      <c r="J396" s="591" t="str">
        <f t="shared" si="35"/>
        <v/>
      </c>
      <c r="K396" s="591" t="str">
        <f t="shared" si="36"/>
        <v/>
      </c>
      <c r="L396" s="591" t="str">
        <f t="shared" si="34"/>
        <v/>
      </c>
    </row>
    <row r="397" spans="1:12" s="165" customFormat="1" ht="12.75" customHeight="1">
      <c r="A397" s="577">
        <v>17</v>
      </c>
      <c r="B397" s="572"/>
      <c r="C397" s="588" t="str">
        <f>IF(ISNUMBER($B397),(VLOOKUP($B397,'Signal, ITMS &amp; Lighting Items'!$A$5:$G$468,2,FALSE)),IF(ISTEXT($B397),(VLOOKUP($B397,'Signal, ITMS &amp; Lighting Items'!$A$5:$G$468,2,FALSE))," "))</f>
        <v xml:space="preserve"> </v>
      </c>
      <c r="D397" s="576"/>
      <c r="E397" s="589" t="str">
        <f>IF(ISNUMBER($B397),(VLOOKUP($B397,'Signal, ITMS &amp; Lighting Items'!$A$5:$G$468,4,FALSE)),IF(ISTEXT($B397),(VLOOKUP($B397,'Signal, ITMS &amp; Lighting Items'!$A$5:$G$468,4,FALSE))," "))</f>
        <v xml:space="preserve"> </v>
      </c>
      <c r="F397" s="575" t="str">
        <f>IF(ISNUMBER($B397),(VLOOKUP($B397,'Signal, ITMS &amp; Lighting Items'!$A$5:$G$468,3,FALSE)),IF(ISTEXT($B397),(VLOOKUP($B397,'Signal, ITMS &amp; Lighting Items'!$A$5:$G$468,3,FALSE))," "))</f>
        <v xml:space="preserve"> </v>
      </c>
      <c r="G397" s="590" t="str">
        <f>IF(ISNUMBER($B397),(VLOOKUP($B397,'Signal, ITMS &amp; Lighting Items'!$A$5:$G$468,5,FALSE)),IF(ISTEXT($B397),(VLOOKUP($B397,'Signal, ITMS &amp; Lighting Items'!$A$5:$G$468,5,FALSE))," "))</f>
        <v xml:space="preserve"> </v>
      </c>
      <c r="H397" s="590" t="str">
        <f>IF(ISNUMBER($B397),(VLOOKUP($B397,'Signal, ITMS &amp; Lighting Items'!$A$5:$G$468,6,FALSE)),IF(ISTEXT($B397),(VLOOKUP($B397,'Signal, ITMS &amp; Lighting Items'!$A$5:$G$468,6,FALSE))," "))</f>
        <v xml:space="preserve"> </v>
      </c>
      <c r="I397" s="590" t="str">
        <f>IF(ISNUMBER($B397),(VLOOKUP($B397,'Signal, ITMS &amp; Lighting Items'!$A$5:$G$468,7,FALSE)),IF(ISTEXT($B397),(VLOOKUP($B397,'Signal, ITMS &amp; Lighting Items'!$A$5:$G$468,7,FALSE))," "))</f>
        <v xml:space="preserve"> </v>
      </c>
      <c r="J397" s="591" t="str">
        <f t="shared" si="35"/>
        <v/>
      </c>
      <c r="K397" s="591" t="str">
        <f t="shared" si="36"/>
        <v/>
      </c>
      <c r="L397" s="591" t="str">
        <f t="shared" si="34"/>
        <v/>
      </c>
    </row>
    <row r="398" spans="1:12" s="165" customFormat="1" ht="12.75" customHeight="1">
      <c r="A398" s="577">
        <v>18</v>
      </c>
      <c r="B398" s="572"/>
      <c r="C398" s="588" t="str">
        <f>IF(ISNUMBER($B398),(VLOOKUP($B398,'Signal, ITMS &amp; Lighting Items'!$A$5:$G$468,2,FALSE)),IF(ISTEXT($B398),(VLOOKUP($B398,'Signal, ITMS &amp; Lighting Items'!$A$5:$G$468,2,FALSE))," "))</f>
        <v xml:space="preserve"> </v>
      </c>
      <c r="D398" s="576"/>
      <c r="E398" s="589" t="str">
        <f>IF(ISNUMBER($B398),(VLOOKUP($B398,'Signal, ITMS &amp; Lighting Items'!$A$5:$G$468,4,FALSE)),IF(ISTEXT($B398),(VLOOKUP($B398,'Signal, ITMS &amp; Lighting Items'!$A$5:$G$468,4,FALSE))," "))</f>
        <v xml:space="preserve"> </v>
      </c>
      <c r="F398" s="575" t="str">
        <f>IF(ISNUMBER($B398),(VLOOKUP($B398,'Signal, ITMS &amp; Lighting Items'!$A$5:$G$468,3,FALSE)),IF(ISTEXT($B398),(VLOOKUP($B398,'Signal, ITMS &amp; Lighting Items'!$A$5:$G$468,3,FALSE))," "))</f>
        <v xml:space="preserve"> </v>
      </c>
      <c r="G398" s="590" t="str">
        <f>IF(ISNUMBER($B398),(VLOOKUP($B398,'Signal, ITMS &amp; Lighting Items'!$A$5:$G$468,5,FALSE)),IF(ISTEXT($B398),(VLOOKUP($B398,'Signal, ITMS &amp; Lighting Items'!$A$5:$G$468,5,FALSE))," "))</f>
        <v xml:space="preserve"> </v>
      </c>
      <c r="H398" s="590" t="str">
        <f>IF(ISNUMBER($B398),(VLOOKUP($B398,'Signal, ITMS &amp; Lighting Items'!$A$5:$G$468,6,FALSE)),IF(ISTEXT($B398),(VLOOKUP($B398,'Signal, ITMS &amp; Lighting Items'!$A$5:$G$468,6,FALSE))," "))</f>
        <v xml:space="preserve"> </v>
      </c>
      <c r="I398" s="590" t="str">
        <f>IF(ISNUMBER($B398),(VLOOKUP($B398,'Signal, ITMS &amp; Lighting Items'!$A$5:$G$468,7,FALSE)),IF(ISTEXT($B398),(VLOOKUP($B398,'Signal, ITMS &amp; Lighting Items'!$A$5:$G$468,7,FALSE))," "))</f>
        <v xml:space="preserve"> </v>
      </c>
      <c r="J398" s="591" t="str">
        <f t="shared" si="35"/>
        <v/>
      </c>
      <c r="K398" s="591" t="str">
        <f t="shared" si="36"/>
        <v/>
      </c>
      <c r="L398" s="591" t="str">
        <f t="shared" si="34"/>
        <v/>
      </c>
    </row>
    <row r="399" spans="1:12" s="165" customFormat="1" ht="12.75" customHeight="1">
      <c r="A399" s="577">
        <v>19</v>
      </c>
      <c r="B399" s="572"/>
      <c r="C399" s="588" t="str">
        <f>IF(ISNUMBER($B399),(VLOOKUP($B399,'Signal, ITMS &amp; Lighting Items'!$A$5:$G$468,2,FALSE)),IF(ISTEXT($B399),(VLOOKUP($B399,'Signal, ITMS &amp; Lighting Items'!$A$5:$G$468,2,FALSE))," "))</f>
        <v xml:space="preserve"> </v>
      </c>
      <c r="D399" s="576"/>
      <c r="E399" s="589" t="str">
        <f>IF(ISNUMBER($B399),(VLOOKUP($B399,'Signal, ITMS &amp; Lighting Items'!$A$5:$G$468,4,FALSE)),IF(ISTEXT($B399),(VLOOKUP($B399,'Signal, ITMS &amp; Lighting Items'!$A$5:$G$468,4,FALSE))," "))</f>
        <v xml:space="preserve"> </v>
      </c>
      <c r="F399" s="575" t="str">
        <f>IF(ISNUMBER($B399),(VLOOKUP($B399,'Signal, ITMS &amp; Lighting Items'!$A$5:$G$468,3,FALSE)),IF(ISTEXT($B399),(VLOOKUP($B399,'Signal, ITMS &amp; Lighting Items'!$A$5:$G$468,3,FALSE))," "))</f>
        <v xml:space="preserve"> </v>
      </c>
      <c r="G399" s="590" t="str">
        <f>IF(ISNUMBER($B399),(VLOOKUP($B399,'Signal, ITMS &amp; Lighting Items'!$A$5:$G$468,5,FALSE)),IF(ISTEXT($B399),(VLOOKUP($B399,'Signal, ITMS &amp; Lighting Items'!$A$5:$G$468,5,FALSE))," "))</f>
        <v xml:space="preserve"> </v>
      </c>
      <c r="H399" s="590" t="str">
        <f>IF(ISNUMBER($B399),(VLOOKUP($B399,'Signal, ITMS &amp; Lighting Items'!$A$5:$G$468,6,FALSE)),IF(ISTEXT($B399),(VLOOKUP($B399,'Signal, ITMS &amp; Lighting Items'!$A$5:$G$468,6,FALSE))," "))</f>
        <v xml:space="preserve"> </v>
      </c>
      <c r="I399" s="590" t="str">
        <f>IF(ISNUMBER($B399),(VLOOKUP($B399,'Signal, ITMS &amp; Lighting Items'!$A$5:$G$468,7,FALSE)),IF(ISTEXT($B399),(VLOOKUP($B399,'Signal, ITMS &amp; Lighting Items'!$A$5:$G$468,7,FALSE))," "))</f>
        <v xml:space="preserve"> </v>
      </c>
      <c r="J399" s="591" t="str">
        <f t="shared" si="35"/>
        <v/>
      </c>
      <c r="K399" s="591" t="str">
        <f t="shared" si="36"/>
        <v/>
      </c>
      <c r="L399" s="591" t="str">
        <f t="shared" si="34"/>
        <v/>
      </c>
    </row>
    <row r="400" spans="1:12" s="165" customFormat="1" ht="12.75" customHeight="1">
      <c r="A400" s="577">
        <v>20</v>
      </c>
      <c r="B400" s="572"/>
      <c r="C400" s="588" t="str">
        <f>IF(ISNUMBER($B400),(VLOOKUP($B400,'Signal, ITMS &amp; Lighting Items'!$A$5:$G$468,2,FALSE)),IF(ISTEXT($B400),(VLOOKUP($B400,'Signal, ITMS &amp; Lighting Items'!$A$5:$G$468,2,FALSE))," "))</f>
        <v xml:space="preserve"> </v>
      </c>
      <c r="D400" s="576"/>
      <c r="E400" s="589" t="str">
        <f>IF(ISNUMBER($B400),(VLOOKUP($B400,'Signal, ITMS &amp; Lighting Items'!$A$5:$G$468,4,FALSE)),IF(ISTEXT($B400),(VLOOKUP($B400,'Signal, ITMS &amp; Lighting Items'!$A$5:$G$468,4,FALSE))," "))</f>
        <v xml:space="preserve"> </v>
      </c>
      <c r="F400" s="575" t="str">
        <f>IF(ISNUMBER($B400),(VLOOKUP($B400,'Signal, ITMS &amp; Lighting Items'!$A$5:$G$468,3,FALSE)),IF(ISTEXT($B400),(VLOOKUP($B400,'Signal, ITMS &amp; Lighting Items'!$A$5:$G$468,3,FALSE))," "))</f>
        <v xml:space="preserve"> </v>
      </c>
      <c r="G400" s="590" t="str">
        <f>IF(ISNUMBER($B400),(VLOOKUP($B400,'Signal, ITMS &amp; Lighting Items'!$A$5:$G$468,5,FALSE)),IF(ISTEXT($B400),(VLOOKUP($B400,'Signal, ITMS &amp; Lighting Items'!$A$5:$G$468,5,FALSE))," "))</f>
        <v xml:space="preserve"> </v>
      </c>
      <c r="H400" s="590" t="str">
        <f>IF(ISNUMBER($B400),(VLOOKUP($B400,'Signal, ITMS &amp; Lighting Items'!$A$5:$G$468,6,FALSE)),IF(ISTEXT($B400),(VLOOKUP($B400,'Signal, ITMS &amp; Lighting Items'!$A$5:$G$468,6,FALSE))," "))</f>
        <v xml:space="preserve"> </v>
      </c>
      <c r="I400" s="590" t="str">
        <f>IF(ISNUMBER($B400),(VLOOKUP($B400,'Signal, ITMS &amp; Lighting Items'!$A$5:$G$468,7,FALSE)),IF(ISTEXT($B400),(VLOOKUP($B400,'Signal, ITMS &amp; Lighting Items'!$A$5:$G$468,7,FALSE))," "))</f>
        <v xml:space="preserve"> </v>
      </c>
      <c r="J400" s="591" t="str">
        <f t="shared" si="35"/>
        <v/>
      </c>
      <c r="K400" s="591" t="str">
        <f t="shared" si="36"/>
        <v/>
      </c>
      <c r="L400" s="591" t="str">
        <f t="shared" si="34"/>
        <v/>
      </c>
    </row>
    <row r="401" spans="1:12" s="165" customFormat="1" ht="12.75" customHeight="1">
      <c r="A401" s="577">
        <v>21</v>
      </c>
      <c r="B401" s="572"/>
      <c r="C401" s="588" t="str">
        <f>IF(ISNUMBER($B401),(VLOOKUP($B401,'Signal, ITMS &amp; Lighting Items'!$A$5:$G$468,2,FALSE)),IF(ISTEXT($B401),(VLOOKUP($B401,'Signal, ITMS &amp; Lighting Items'!$A$5:$G$468,2,FALSE))," "))</f>
        <v xml:space="preserve"> </v>
      </c>
      <c r="D401" s="576"/>
      <c r="E401" s="589" t="str">
        <f>IF(ISNUMBER($B401),(VLOOKUP($B401,'Signal, ITMS &amp; Lighting Items'!$A$5:$G$468,4,FALSE)),IF(ISTEXT($B401),(VLOOKUP($B401,'Signal, ITMS &amp; Lighting Items'!$A$5:$G$468,4,FALSE))," "))</f>
        <v xml:space="preserve"> </v>
      </c>
      <c r="F401" s="575" t="str">
        <f>IF(ISNUMBER($B401),(VLOOKUP($B401,'Signal, ITMS &amp; Lighting Items'!$A$5:$G$468,3,FALSE)),IF(ISTEXT($B401),(VLOOKUP($B401,'Signal, ITMS &amp; Lighting Items'!$A$5:$G$468,3,FALSE))," "))</f>
        <v xml:space="preserve"> </v>
      </c>
      <c r="G401" s="590" t="str">
        <f>IF(ISNUMBER($B401),(VLOOKUP($B401,'Signal, ITMS &amp; Lighting Items'!$A$5:$G$468,5,FALSE)),IF(ISTEXT($B401),(VLOOKUP($B401,'Signal, ITMS &amp; Lighting Items'!$A$5:$G$468,5,FALSE))," "))</f>
        <v xml:space="preserve"> </v>
      </c>
      <c r="H401" s="590" t="str">
        <f>IF(ISNUMBER($B401),(VLOOKUP($B401,'Signal, ITMS &amp; Lighting Items'!$A$5:$G$468,6,FALSE)),IF(ISTEXT($B401),(VLOOKUP($B401,'Signal, ITMS &amp; Lighting Items'!$A$5:$G$468,6,FALSE))," "))</f>
        <v xml:space="preserve"> </v>
      </c>
      <c r="I401" s="590" t="str">
        <f>IF(ISNUMBER($B401),(VLOOKUP($B401,'Signal, ITMS &amp; Lighting Items'!$A$5:$G$468,7,FALSE)),IF(ISTEXT($B401),(VLOOKUP($B401,'Signal, ITMS &amp; Lighting Items'!$A$5:$G$468,7,FALSE))," "))</f>
        <v xml:space="preserve"> </v>
      </c>
      <c r="J401" s="591" t="str">
        <f t="shared" si="35"/>
        <v/>
      </c>
      <c r="K401" s="591" t="str">
        <f t="shared" si="36"/>
        <v/>
      </c>
      <c r="L401" s="591" t="str">
        <f t="shared" si="34"/>
        <v/>
      </c>
    </row>
    <row r="402" spans="1:12" s="165" customFormat="1" ht="12.75" customHeight="1">
      <c r="A402" s="577">
        <v>22</v>
      </c>
      <c r="B402" s="572"/>
      <c r="C402" s="588" t="str">
        <f>IF(ISNUMBER($B402),(VLOOKUP($B402,'Signal, ITMS &amp; Lighting Items'!$A$5:$G$468,2,FALSE)),IF(ISTEXT($B402),(VLOOKUP($B402,'Signal, ITMS &amp; Lighting Items'!$A$5:$G$468,2,FALSE))," "))</f>
        <v xml:space="preserve"> </v>
      </c>
      <c r="D402" s="576"/>
      <c r="E402" s="589" t="str">
        <f>IF(ISNUMBER($B402),(VLOOKUP($B402,'Signal, ITMS &amp; Lighting Items'!$A$5:$G$468,4,FALSE)),IF(ISTEXT($B402),(VLOOKUP($B402,'Signal, ITMS &amp; Lighting Items'!$A$5:$G$468,4,FALSE))," "))</f>
        <v xml:space="preserve"> </v>
      </c>
      <c r="F402" s="575" t="str">
        <f>IF(ISNUMBER($B402),(VLOOKUP($B402,'Signal, ITMS &amp; Lighting Items'!$A$5:$G$468,3,FALSE)),IF(ISTEXT($B402),(VLOOKUP($B402,'Signal, ITMS &amp; Lighting Items'!$A$5:$G$468,3,FALSE))," "))</f>
        <v xml:space="preserve"> </v>
      </c>
      <c r="G402" s="590" t="str">
        <f>IF(ISNUMBER($B402),(VLOOKUP($B402,'Signal, ITMS &amp; Lighting Items'!$A$5:$G$468,5,FALSE)),IF(ISTEXT($B402),(VLOOKUP($B402,'Signal, ITMS &amp; Lighting Items'!$A$5:$G$468,5,FALSE))," "))</f>
        <v xml:space="preserve"> </v>
      </c>
      <c r="H402" s="590" t="str">
        <f>IF(ISNUMBER($B402),(VLOOKUP($B402,'Signal, ITMS &amp; Lighting Items'!$A$5:$G$468,6,FALSE)),IF(ISTEXT($B402),(VLOOKUP($B402,'Signal, ITMS &amp; Lighting Items'!$A$5:$G$468,6,FALSE))," "))</f>
        <v xml:space="preserve"> </v>
      </c>
      <c r="I402" s="590" t="str">
        <f>IF(ISNUMBER($B402),(VLOOKUP($B402,'Signal, ITMS &amp; Lighting Items'!$A$5:$G$468,7,FALSE)),IF(ISTEXT($B402),(VLOOKUP($B402,'Signal, ITMS &amp; Lighting Items'!$A$5:$G$468,7,FALSE))," "))</f>
        <v xml:space="preserve"> </v>
      </c>
      <c r="J402" s="591" t="str">
        <f t="shared" si="35"/>
        <v/>
      </c>
      <c r="K402" s="591" t="str">
        <f t="shared" si="36"/>
        <v/>
      </c>
      <c r="L402" s="591" t="str">
        <f t="shared" si="34"/>
        <v/>
      </c>
    </row>
    <row r="403" spans="1:12" s="165" customFormat="1" ht="12.75" customHeight="1">
      <c r="A403" s="577">
        <v>23</v>
      </c>
      <c r="B403" s="572"/>
      <c r="C403" s="588" t="str">
        <f>IF(ISNUMBER($B403),(VLOOKUP($B403,'Signal, ITMS &amp; Lighting Items'!$A$5:$G$468,2,FALSE)),IF(ISTEXT($B403),(VLOOKUP($B403,'Signal, ITMS &amp; Lighting Items'!$A$5:$G$468,2,FALSE))," "))</f>
        <v xml:space="preserve"> </v>
      </c>
      <c r="D403" s="576"/>
      <c r="E403" s="589" t="str">
        <f>IF(ISNUMBER($B403),(VLOOKUP($B403,'Signal, ITMS &amp; Lighting Items'!$A$5:$G$468,4,FALSE)),IF(ISTEXT($B403),(VLOOKUP($B403,'Signal, ITMS &amp; Lighting Items'!$A$5:$G$468,4,FALSE))," "))</f>
        <v xml:space="preserve"> </v>
      </c>
      <c r="F403" s="575" t="str">
        <f>IF(ISNUMBER($B403),(VLOOKUP($B403,'Signal, ITMS &amp; Lighting Items'!$A$5:$G$468,3,FALSE)),IF(ISTEXT($B403),(VLOOKUP($B403,'Signal, ITMS &amp; Lighting Items'!$A$5:$G$468,3,FALSE))," "))</f>
        <v xml:space="preserve"> </v>
      </c>
      <c r="G403" s="590" t="str">
        <f>IF(ISNUMBER($B403),(VLOOKUP($B403,'Signal, ITMS &amp; Lighting Items'!$A$5:$G$468,5,FALSE)),IF(ISTEXT($B403),(VLOOKUP($B403,'Signal, ITMS &amp; Lighting Items'!$A$5:$G$468,5,FALSE))," "))</f>
        <v xml:space="preserve"> </v>
      </c>
      <c r="H403" s="590" t="str">
        <f>IF(ISNUMBER($B403),(VLOOKUP($B403,'Signal, ITMS &amp; Lighting Items'!$A$5:$G$468,6,FALSE)),IF(ISTEXT($B403),(VLOOKUP($B403,'Signal, ITMS &amp; Lighting Items'!$A$5:$G$468,6,FALSE))," "))</f>
        <v xml:space="preserve"> </v>
      </c>
      <c r="I403" s="590" t="str">
        <f>IF(ISNUMBER($B403),(VLOOKUP($B403,'Signal, ITMS &amp; Lighting Items'!$A$5:$G$468,7,FALSE)),IF(ISTEXT($B403),(VLOOKUP($B403,'Signal, ITMS &amp; Lighting Items'!$A$5:$G$468,7,FALSE))," "))</f>
        <v xml:space="preserve"> </v>
      </c>
      <c r="J403" s="591" t="str">
        <f t="shared" si="35"/>
        <v/>
      </c>
      <c r="K403" s="591" t="str">
        <f t="shared" si="36"/>
        <v/>
      </c>
      <c r="L403" s="591" t="str">
        <f t="shared" si="34"/>
        <v/>
      </c>
    </row>
    <row r="404" spans="1:12" s="165" customFormat="1" ht="12.75" customHeight="1">
      <c r="A404" s="577">
        <v>24</v>
      </c>
      <c r="B404" s="572"/>
      <c r="C404" s="588" t="str">
        <f>IF(ISNUMBER($B404),(VLOOKUP($B404,'Signal, ITMS &amp; Lighting Items'!$A$5:$G$468,2,FALSE)),IF(ISTEXT($B404),(VLOOKUP($B404,'Signal, ITMS &amp; Lighting Items'!$A$5:$G$468,2,FALSE))," "))</f>
        <v xml:space="preserve"> </v>
      </c>
      <c r="D404" s="576"/>
      <c r="E404" s="589" t="str">
        <f>IF(ISNUMBER($B404),(VLOOKUP($B404,'Signal, ITMS &amp; Lighting Items'!$A$5:$G$468,4,FALSE)),IF(ISTEXT($B404),(VLOOKUP($B404,'Signal, ITMS &amp; Lighting Items'!$A$5:$G$468,4,FALSE))," "))</f>
        <v xml:space="preserve"> </v>
      </c>
      <c r="F404" s="575" t="str">
        <f>IF(ISNUMBER($B404),(VLOOKUP($B404,'Signal, ITMS &amp; Lighting Items'!$A$5:$G$468,3,FALSE)),IF(ISTEXT($B404),(VLOOKUP($B404,'Signal, ITMS &amp; Lighting Items'!$A$5:$G$468,3,FALSE))," "))</f>
        <v xml:space="preserve"> </v>
      </c>
      <c r="G404" s="590" t="str">
        <f>IF(ISNUMBER($B404),(VLOOKUP($B404,'Signal, ITMS &amp; Lighting Items'!$A$5:$G$468,5,FALSE)),IF(ISTEXT($B404),(VLOOKUP($B404,'Signal, ITMS &amp; Lighting Items'!$A$5:$G$468,5,FALSE))," "))</f>
        <v xml:space="preserve"> </v>
      </c>
      <c r="H404" s="590" t="str">
        <f>IF(ISNUMBER($B404),(VLOOKUP($B404,'Signal, ITMS &amp; Lighting Items'!$A$5:$G$468,6,FALSE)),IF(ISTEXT($B404),(VLOOKUP($B404,'Signal, ITMS &amp; Lighting Items'!$A$5:$G$468,6,FALSE))," "))</f>
        <v xml:space="preserve"> </v>
      </c>
      <c r="I404" s="590" t="str">
        <f>IF(ISNUMBER($B404),(VLOOKUP($B404,'Signal, ITMS &amp; Lighting Items'!$A$5:$G$468,7,FALSE)),IF(ISTEXT($B404),(VLOOKUP($B404,'Signal, ITMS &amp; Lighting Items'!$A$5:$G$468,7,FALSE))," "))</f>
        <v xml:space="preserve"> </v>
      </c>
      <c r="J404" s="591" t="str">
        <f t="shared" si="35"/>
        <v/>
      </c>
      <c r="K404" s="591" t="str">
        <f t="shared" si="36"/>
        <v/>
      </c>
      <c r="L404" s="591" t="str">
        <f t="shared" si="34"/>
        <v/>
      </c>
    </row>
    <row r="405" spans="1:12" s="165" customFormat="1" ht="12.75" customHeight="1">
      <c r="A405" s="577">
        <v>25</v>
      </c>
      <c r="B405" s="572"/>
      <c r="C405" s="588" t="str">
        <f>IF(ISNUMBER($B405),(VLOOKUP($B405,'Signal, ITMS &amp; Lighting Items'!$A$5:$G$468,2,FALSE)),IF(ISTEXT($B405),(VLOOKUP($B405,'Signal, ITMS &amp; Lighting Items'!$A$5:$G$468,2,FALSE))," "))</f>
        <v xml:space="preserve"> </v>
      </c>
      <c r="D405" s="576"/>
      <c r="E405" s="589" t="str">
        <f>IF(ISNUMBER($B405),(VLOOKUP($B405,'Signal, ITMS &amp; Lighting Items'!$A$5:$G$468,4,FALSE)),IF(ISTEXT($B405),(VLOOKUP($B405,'Signal, ITMS &amp; Lighting Items'!$A$5:$G$468,4,FALSE))," "))</f>
        <v xml:space="preserve"> </v>
      </c>
      <c r="F405" s="575" t="str">
        <f>IF(ISNUMBER($B405),(VLOOKUP($B405,'Signal, ITMS &amp; Lighting Items'!$A$5:$G$468,3,FALSE)),IF(ISTEXT($B405),(VLOOKUP($B405,'Signal, ITMS &amp; Lighting Items'!$A$5:$G$468,3,FALSE))," "))</f>
        <v xml:space="preserve"> </v>
      </c>
      <c r="G405" s="590" t="str">
        <f>IF(ISNUMBER($B405),(VLOOKUP($B405,'Signal, ITMS &amp; Lighting Items'!$A$5:$G$468,5,FALSE)),IF(ISTEXT($B405),(VLOOKUP($B405,'Signal, ITMS &amp; Lighting Items'!$A$5:$G$468,5,FALSE))," "))</f>
        <v xml:space="preserve"> </v>
      </c>
      <c r="H405" s="590" t="str">
        <f>IF(ISNUMBER($B405),(VLOOKUP($B405,'Signal, ITMS &amp; Lighting Items'!$A$5:$G$468,6,FALSE)),IF(ISTEXT($B405),(VLOOKUP($B405,'Signal, ITMS &amp; Lighting Items'!$A$5:$G$468,6,FALSE))," "))</f>
        <v xml:space="preserve"> </v>
      </c>
      <c r="I405" s="590" t="str">
        <f>IF(ISNUMBER($B405),(VLOOKUP($B405,'Signal, ITMS &amp; Lighting Items'!$A$5:$G$468,7,FALSE)),IF(ISTEXT($B405),(VLOOKUP($B405,'Signal, ITMS &amp; Lighting Items'!$A$5:$G$468,7,FALSE))," "))</f>
        <v xml:space="preserve"> </v>
      </c>
      <c r="J405" s="591" t="str">
        <f t="shared" si="35"/>
        <v/>
      </c>
      <c r="K405" s="591" t="str">
        <f t="shared" si="36"/>
        <v/>
      </c>
      <c r="L405" s="591" t="str">
        <f t="shared" si="34"/>
        <v/>
      </c>
    </row>
    <row r="406" spans="1:12" s="165" customFormat="1" ht="12.75" customHeight="1">
      <c r="A406" s="577">
        <v>26</v>
      </c>
      <c r="B406" s="572"/>
      <c r="C406" s="588" t="str">
        <f>IF(ISNUMBER($B406),(VLOOKUP($B406,'Signal, ITMS &amp; Lighting Items'!$A$5:$G$468,2,FALSE)),IF(ISTEXT($B406),(VLOOKUP($B406,'Signal, ITMS &amp; Lighting Items'!$A$5:$G$468,2,FALSE))," "))</f>
        <v xml:space="preserve"> </v>
      </c>
      <c r="D406" s="576"/>
      <c r="E406" s="589" t="str">
        <f>IF(ISNUMBER($B406),(VLOOKUP($B406,'Signal, ITMS &amp; Lighting Items'!$A$5:$G$468,4,FALSE)),IF(ISTEXT($B406),(VLOOKUP($B406,'Signal, ITMS &amp; Lighting Items'!$A$5:$G$468,4,FALSE))," "))</f>
        <v xml:space="preserve"> </v>
      </c>
      <c r="F406" s="575" t="str">
        <f>IF(ISNUMBER($B406),(VLOOKUP($B406,'Signal, ITMS &amp; Lighting Items'!$A$5:$G$468,3,FALSE)),IF(ISTEXT($B406),(VLOOKUP($B406,'Signal, ITMS &amp; Lighting Items'!$A$5:$G$468,3,FALSE))," "))</f>
        <v xml:space="preserve"> </v>
      </c>
      <c r="G406" s="590" t="str">
        <f>IF(ISNUMBER($B406),(VLOOKUP($B406,'Signal, ITMS &amp; Lighting Items'!$A$5:$G$468,5,FALSE)),IF(ISTEXT($B406),(VLOOKUP($B406,'Signal, ITMS &amp; Lighting Items'!$A$5:$G$468,5,FALSE))," "))</f>
        <v xml:space="preserve"> </v>
      </c>
      <c r="H406" s="590" t="str">
        <f>IF(ISNUMBER($B406),(VLOOKUP($B406,'Signal, ITMS &amp; Lighting Items'!$A$5:$G$468,6,FALSE)),IF(ISTEXT($B406),(VLOOKUP($B406,'Signal, ITMS &amp; Lighting Items'!$A$5:$G$468,6,FALSE))," "))</f>
        <v xml:space="preserve"> </v>
      </c>
      <c r="I406" s="590" t="str">
        <f>IF(ISNUMBER($B406),(VLOOKUP($B406,'Signal, ITMS &amp; Lighting Items'!$A$5:$G$468,7,FALSE)),IF(ISTEXT($B406),(VLOOKUP($B406,'Signal, ITMS &amp; Lighting Items'!$A$5:$G$468,7,FALSE))," "))</f>
        <v xml:space="preserve"> </v>
      </c>
      <c r="J406" s="591" t="str">
        <f t="shared" si="35"/>
        <v/>
      </c>
      <c r="K406" s="591" t="str">
        <f t="shared" si="36"/>
        <v/>
      </c>
      <c r="L406" s="591" t="str">
        <f t="shared" si="34"/>
        <v/>
      </c>
    </row>
    <row r="407" spans="1:12" s="165" customFormat="1" ht="12.75" customHeight="1">
      <c r="A407" s="577">
        <v>27</v>
      </c>
      <c r="B407" s="572"/>
      <c r="C407" s="588" t="str">
        <f>IF(ISNUMBER($B407),(VLOOKUP($B407,'Signal, ITMS &amp; Lighting Items'!$A$5:$G$468,2,FALSE)),IF(ISTEXT($B407),(VLOOKUP($B407,'Signal, ITMS &amp; Lighting Items'!$A$5:$G$468,2,FALSE))," "))</f>
        <v xml:space="preserve"> </v>
      </c>
      <c r="D407" s="576"/>
      <c r="E407" s="589" t="str">
        <f>IF(ISNUMBER($B407),(VLOOKUP($B407,'Signal, ITMS &amp; Lighting Items'!$A$5:$G$468,4,FALSE)),IF(ISTEXT($B407),(VLOOKUP($B407,'Signal, ITMS &amp; Lighting Items'!$A$5:$G$468,4,FALSE))," "))</f>
        <v xml:space="preserve"> </v>
      </c>
      <c r="F407" s="575" t="str">
        <f>IF(ISNUMBER($B407),(VLOOKUP($B407,'Signal, ITMS &amp; Lighting Items'!$A$5:$G$468,3,FALSE)),IF(ISTEXT($B407),(VLOOKUP($B407,'Signal, ITMS &amp; Lighting Items'!$A$5:$G$468,3,FALSE))," "))</f>
        <v xml:space="preserve"> </v>
      </c>
      <c r="G407" s="590" t="str">
        <f>IF(ISNUMBER($B407),(VLOOKUP($B407,'Signal, ITMS &amp; Lighting Items'!$A$5:$G$468,5,FALSE)),IF(ISTEXT($B407),(VLOOKUP($B407,'Signal, ITMS &amp; Lighting Items'!$A$5:$G$468,5,FALSE))," "))</f>
        <v xml:space="preserve"> </v>
      </c>
      <c r="H407" s="590" t="str">
        <f>IF(ISNUMBER($B407),(VLOOKUP($B407,'Signal, ITMS &amp; Lighting Items'!$A$5:$G$468,6,FALSE)),IF(ISTEXT($B407),(VLOOKUP($B407,'Signal, ITMS &amp; Lighting Items'!$A$5:$G$468,6,FALSE))," "))</f>
        <v xml:space="preserve"> </v>
      </c>
      <c r="I407" s="590" t="str">
        <f>IF(ISNUMBER($B407),(VLOOKUP($B407,'Signal, ITMS &amp; Lighting Items'!$A$5:$G$468,7,FALSE)),IF(ISTEXT($B407),(VLOOKUP($B407,'Signal, ITMS &amp; Lighting Items'!$A$5:$G$468,7,FALSE))," "))</f>
        <v xml:space="preserve"> </v>
      </c>
      <c r="J407" s="591" t="str">
        <f t="shared" si="35"/>
        <v/>
      </c>
      <c r="K407" s="591" t="str">
        <f t="shared" si="36"/>
        <v/>
      </c>
      <c r="L407" s="591" t="str">
        <f t="shared" si="34"/>
        <v/>
      </c>
    </row>
    <row r="408" spans="1:12" s="165" customFormat="1" ht="12.75" customHeight="1">
      <c r="A408" s="577">
        <v>28</v>
      </c>
      <c r="B408" s="572"/>
      <c r="C408" s="588" t="str">
        <f>IF(ISNUMBER($B408),(VLOOKUP($B408,'Signal, ITMS &amp; Lighting Items'!$A$5:$G$468,2,FALSE)),IF(ISTEXT($B408),(VLOOKUP($B408,'Signal, ITMS &amp; Lighting Items'!$A$5:$G$468,2,FALSE))," "))</f>
        <v xml:space="preserve"> </v>
      </c>
      <c r="D408" s="576"/>
      <c r="E408" s="589" t="str">
        <f>IF(ISNUMBER($B408),(VLOOKUP($B408,'Signal, ITMS &amp; Lighting Items'!$A$5:$G$468,4,FALSE)),IF(ISTEXT($B408),(VLOOKUP($B408,'Signal, ITMS &amp; Lighting Items'!$A$5:$G$468,4,FALSE))," "))</f>
        <v xml:space="preserve"> </v>
      </c>
      <c r="F408" s="575" t="str">
        <f>IF(ISNUMBER($B408),(VLOOKUP($B408,'Signal, ITMS &amp; Lighting Items'!$A$5:$G$468,3,FALSE)),IF(ISTEXT($B408),(VLOOKUP($B408,'Signal, ITMS &amp; Lighting Items'!$A$5:$G$468,3,FALSE))," "))</f>
        <v xml:space="preserve"> </v>
      </c>
      <c r="G408" s="590" t="str">
        <f>IF(ISNUMBER($B408),(VLOOKUP($B408,'Signal, ITMS &amp; Lighting Items'!$A$5:$G$468,5,FALSE)),IF(ISTEXT($B408),(VLOOKUP($B408,'Signal, ITMS &amp; Lighting Items'!$A$5:$G$468,5,FALSE))," "))</f>
        <v xml:space="preserve"> </v>
      </c>
      <c r="H408" s="590" t="str">
        <f>IF(ISNUMBER($B408),(VLOOKUP($B408,'Signal, ITMS &amp; Lighting Items'!$A$5:$G$468,6,FALSE)),IF(ISTEXT($B408),(VLOOKUP($B408,'Signal, ITMS &amp; Lighting Items'!$A$5:$G$468,6,FALSE))," "))</f>
        <v xml:space="preserve"> </v>
      </c>
      <c r="I408" s="590" t="str">
        <f>IF(ISNUMBER($B408),(VLOOKUP($B408,'Signal, ITMS &amp; Lighting Items'!$A$5:$G$468,7,FALSE)),IF(ISTEXT($B408),(VLOOKUP($B408,'Signal, ITMS &amp; Lighting Items'!$A$5:$G$468,7,FALSE))," "))</f>
        <v xml:space="preserve"> </v>
      </c>
      <c r="J408" s="591" t="str">
        <f t="shared" si="35"/>
        <v/>
      </c>
      <c r="K408" s="591" t="str">
        <f t="shared" si="36"/>
        <v/>
      </c>
      <c r="L408" s="591" t="str">
        <f t="shared" si="34"/>
        <v/>
      </c>
    </row>
    <row r="409" spans="1:12" s="165" customFormat="1" ht="12.75" customHeight="1">
      <c r="A409" s="577">
        <v>29</v>
      </c>
      <c r="B409" s="572"/>
      <c r="C409" s="588" t="str">
        <f>IF(ISNUMBER($B409),(VLOOKUP($B409,'Signal, ITMS &amp; Lighting Items'!$A$5:$G$468,2,FALSE)),IF(ISTEXT($B409),(VLOOKUP($B409,'Signal, ITMS &amp; Lighting Items'!$A$5:$G$468,2,FALSE))," "))</f>
        <v xml:space="preserve"> </v>
      </c>
      <c r="D409" s="576"/>
      <c r="E409" s="589" t="str">
        <f>IF(ISNUMBER($B409),(VLOOKUP($B409,'Signal, ITMS &amp; Lighting Items'!$A$5:$G$468,4,FALSE)),IF(ISTEXT($B409),(VLOOKUP($B409,'Signal, ITMS &amp; Lighting Items'!$A$5:$G$468,4,FALSE))," "))</f>
        <v xml:space="preserve"> </v>
      </c>
      <c r="F409" s="575" t="str">
        <f>IF(ISNUMBER($B409),(VLOOKUP($B409,'Signal, ITMS &amp; Lighting Items'!$A$5:$G$468,3,FALSE)),IF(ISTEXT($B409),(VLOOKUP($B409,'Signal, ITMS &amp; Lighting Items'!$A$5:$G$468,3,FALSE))," "))</f>
        <v xml:space="preserve"> </v>
      </c>
      <c r="G409" s="590" t="str">
        <f>IF(ISNUMBER($B409),(VLOOKUP($B409,'Signal, ITMS &amp; Lighting Items'!$A$5:$G$468,5,FALSE)),IF(ISTEXT($B409),(VLOOKUP($B409,'Signal, ITMS &amp; Lighting Items'!$A$5:$G$468,5,FALSE))," "))</f>
        <v xml:space="preserve"> </v>
      </c>
      <c r="H409" s="590" t="str">
        <f>IF(ISNUMBER($B409),(VLOOKUP($B409,'Signal, ITMS &amp; Lighting Items'!$A$5:$G$468,6,FALSE)),IF(ISTEXT($B409),(VLOOKUP($B409,'Signal, ITMS &amp; Lighting Items'!$A$5:$G$468,6,FALSE))," "))</f>
        <v xml:space="preserve"> </v>
      </c>
      <c r="I409" s="590" t="str">
        <f>IF(ISNUMBER($B409),(VLOOKUP($B409,'Signal, ITMS &amp; Lighting Items'!$A$5:$G$468,7,FALSE)),IF(ISTEXT($B409),(VLOOKUP($B409,'Signal, ITMS &amp; Lighting Items'!$A$5:$G$468,7,FALSE))," "))</f>
        <v xml:space="preserve"> </v>
      </c>
      <c r="J409" s="591" t="str">
        <f t="shared" si="35"/>
        <v/>
      </c>
      <c r="K409" s="591" t="str">
        <f t="shared" si="36"/>
        <v/>
      </c>
      <c r="L409" s="591" t="str">
        <f t="shared" si="34"/>
        <v/>
      </c>
    </row>
    <row r="410" spans="1:12" s="165" customFormat="1" ht="12.75" customHeight="1" thickBot="1">
      <c r="A410" s="600">
        <v>30</v>
      </c>
      <c r="B410" s="592"/>
      <c r="C410" s="593" t="str">
        <f>IF(ISNUMBER($B410),(VLOOKUP($B410,'Signal, ITMS &amp; Lighting Items'!$A$5:$G$468,2,FALSE)),IF(ISTEXT($B410),(VLOOKUP($B410,'Signal, ITMS &amp; Lighting Items'!$A$5:$G$468,2,FALSE))," "))</f>
        <v xml:space="preserve"> </v>
      </c>
      <c r="D410" s="594"/>
      <c r="E410" s="595" t="str">
        <f>IF(ISNUMBER($B410),(VLOOKUP($B410,'Signal, ITMS &amp; Lighting Items'!$A$5:$G$468,4,FALSE)),IF(ISTEXT($B410),(VLOOKUP($B410,'Signal, ITMS &amp; Lighting Items'!$A$5:$G$468,4,FALSE))," "))</f>
        <v xml:space="preserve"> </v>
      </c>
      <c r="F410" s="596" t="str">
        <f>IF(ISNUMBER($B410),(VLOOKUP($B410,'Signal, ITMS &amp; Lighting Items'!$A$5:$G$468,3,FALSE)),IF(ISTEXT($B410),(VLOOKUP($B410,'Signal, ITMS &amp; Lighting Items'!$A$5:$G$468,3,FALSE))," "))</f>
        <v xml:space="preserve"> </v>
      </c>
      <c r="G410" s="597" t="str">
        <f>IF(ISNUMBER($B410),(VLOOKUP($B410,'Signal, ITMS &amp; Lighting Items'!$A$5:$G$468,5,FALSE)),IF(ISTEXT($B410),(VLOOKUP($B410,'Signal, ITMS &amp; Lighting Items'!$A$5:$G$468,5,FALSE))," "))</f>
        <v xml:space="preserve"> </v>
      </c>
      <c r="H410" s="597" t="str">
        <f>IF(ISNUMBER($B410),(VLOOKUP($B410,'Signal, ITMS &amp; Lighting Items'!$A$5:$G$468,6,FALSE)),IF(ISTEXT($B410),(VLOOKUP($B410,'Signal, ITMS &amp; Lighting Items'!$A$5:$G$468,6,FALSE))," "))</f>
        <v xml:space="preserve"> </v>
      </c>
      <c r="I410" s="597" t="str">
        <f>IF(ISNUMBER($B410),(VLOOKUP($B410,'Signal, ITMS &amp; Lighting Items'!$A$5:$G$468,7,FALSE)),IF(ISTEXT($B410),(VLOOKUP($B410,'Signal, ITMS &amp; Lighting Items'!$A$5:$G$468,7,FALSE))," "))</f>
        <v xml:space="preserve"> </v>
      </c>
      <c r="J410" s="598" t="str">
        <f t="shared" si="35"/>
        <v/>
      </c>
      <c r="K410" s="598" t="str">
        <f t="shared" si="36"/>
        <v/>
      </c>
      <c r="L410" s="598" t="str">
        <f t="shared" si="34"/>
        <v/>
      </c>
    </row>
    <row r="411" spans="1:12" s="165" customFormat="1" ht="12.75" customHeight="1" thickTop="1">
      <c r="A411" s="629"/>
      <c r="B411" s="629"/>
      <c r="C411" s="629" t="s">
        <v>576</v>
      </c>
      <c r="D411" s="629"/>
      <c r="E411" s="630"/>
      <c r="F411" s="640" t="s">
        <v>437</v>
      </c>
      <c r="G411" s="204" t="s">
        <v>202</v>
      </c>
      <c r="H411" s="614"/>
      <c r="I411" s="204" t="s">
        <v>202</v>
      </c>
      <c r="J411" s="607">
        <f>SUM(J381:J410)</f>
        <v>0</v>
      </c>
      <c r="K411" s="607">
        <f>SUM(K381:K410)</f>
        <v>0</v>
      </c>
      <c r="L411" s="603">
        <f>SUM(L381:L410)</f>
        <v>0</v>
      </c>
    </row>
    <row r="412" spans="1:12" s="165" customFormat="1" ht="12.75" customHeight="1">
      <c r="A412" s="629"/>
      <c r="B412" s="629"/>
      <c r="C412" s="629"/>
      <c r="D412" s="629"/>
      <c r="E412" s="630"/>
      <c r="F412" s="631"/>
      <c r="G412" s="632"/>
      <c r="H412" s="632"/>
      <c r="I412" s="640"/>
      <c r="J412" s="641"/>
      <c r="K412" s="641"/>
      <c r="L412" s="635"/>
    </row>
    <row r="413" spans="1:12" s="165" customFormat="1" ht="12.75" customHeight="1">
      <c r="E413" s="213" t="s">
        <v>232</v>
      </c>
      <c r="F413" s="67" t="str">
        <f>F345</f>
        <v>[Insert Signal Name and Number]</v>
      </c>
      <c r="G413" s="848" t="s">
        <v>574</v>
      </c>
      <c r="H413" s="848"/>
      <c r="I413" s="849"/>
      <c r="J413" s="850" t="s">
        <v>575</v>
      </c>
      <c r="K413" s="850"/>
      <c r="L413" s="851"/>
    </row>
    <row r="414" spans="1:12" s="165" customFormat="1" ht="12.75" customHeight="1">
      <c r="A414" s="166" t="s">
        <v>571</v>
      </c>
      <c r="B414" s="166" t="s">
        <v>10</v>
      </c>
      <c r="C414" s="166" t="s">
        <v>572</v>
      </c>
      <c r="D414" s="166" t="s">
        <v>573</v>
      </c>
      <c r="E414" s="166" t="s">
        <v>9</v>
      </c>
      <c r="F414" s="214" t="s">
        <v>436</v>
      </c>
      <c r="G414" s="193" t="s">
        <v>352</v>
      </c>
      <c r="H414" s="193" t="s">
        <v>351</v>
      </c>
      <c r="I414" s="193" t="s">
        <v>4692</v>
      </c>
      <c r="J414" s="71" t="s">
        <v>352</v>
      </c>
      <c r="K414" s="71" t="s">
        <v>351</v>
      </c>
      <c r="L414" s="71" t="s">
        <v>4692</v>
      </c>
    </row>
    <row r="415" spans="1:12" s="167" customFormat="1" ht="12.75" customHeight="1">
      <c r="A415" s="577">
        <v>1</v>
      </c>
      <c r="B415" s="572"/>
      <c r="C415" s="588" t="str">
        <f>IF(ISNUMBER($B415),(VLOOKUP($B415,'Signal, ITMS &amp; Lighting Items'!$A$5:$G$468,2,FALSE)),IF(ISTEXT($B415),(VLOOKUP($B415,'Signal, ITMS &amp; Lighting Items'!$A$5:$G$468,2,FALSE))," "))</f>
        <v xml:space="preserve"> </v>
      </c>
      <c r="D415" s="576"/>
      <c r="E415" s="589" t="str">
        <f>IF(ISNUMBER($B415),(VLOOKUP($B415,'Signal, ITMS &amp; Lighting Items'!$A$5:$G$468,4,FALSE)),IF(ISTEXT($B415),(VLOOKUP($B415,'Signal, ITMS &amp; Lighting Items'!$A$5:$G$468,4,FALSE))," "))</f>
        <v xml:space="preserve"> </v>
      </c>
      <c r="F415" s="575" t="str">
        <f>IF(ISNUMBER($B415),(VLOOKUP($B415,'Signal, ITMS &amp; Lighting Items'!$A$5:$G$468,3,FALSE)),IF(ISTEXT($B415),(VLOOKUP($B415,'Signal, ITMS &amp; Lighting Items'!$A$5:$G$468,3,FALSE))," "))</f>
        <v xml:space="preserve"> </v>
      </c>
      <c r="G415" s="590" t="str">
        <f>IF(ISNUMBER($B415),(VLOOKUP($B415,'Signal, ITMS &amp; Lighting Items'!$A$5:$G$468,5,FALSE)),IF(ISTEXT($B415),(VLOOKUP($B415,'Signal, ITMS &amp; Lighting Items'!$A$5:$G$468,5,FALSE))," "))</f>
        <v xml:space="preserve"> </v>
      </c>
      <c r="H415" s="590" t="str">
        <f>IF(ISNUMBER($B415),(VLOOKUP($B415,'Signal, ITMS &amp; Lighting Items'!$A$5:$G$468,6,FALSE)),IF(ISTEXT($B415),(VLOOKUP($B415,'Signal, ITMS &amp; Lighting Items'!$A$5:$G$468,6,FALSE))," "))</f>
        <v xml:space="preserve"> </v>
      </c>
      <c r="I415" s="590" t="str">
        <f>IF(ISNUMBER($B415),(VLOOKUP($B415,'Signal, ITMS &amp; Lighting Items'!$A$5:$G$468,7,FALSE)),IF(ISTEXT($B415),(VLOOKUP($B415,'Signal, ITMS &amp; Lighting Items'!$A$5:$G$468,7,FALSE))," "))</f>
        <v xml:space="preserve"> </v>
      </c>
      <c r="J415" s="591" t="str">
        <f>IF(ISNUMBER($D415),($D415*$G415),"")</f>
        <v/>
      </c>
      <c r="K415" s="591" t="str">
        <f>IF(ISNUMBER($D415),($D415*$H415),"")</f>
        <v/>
      </c>
      <c r="L415" s="591" t="str">
        <f t="shared" ref="L415:L444" si="37">IF(ISNUMBER($D415),($D415*$I415),"")</f>
        <v/>
      </c>
    </row>
    <row r="416" spans="1:12" s="165" customFormat="1" ht="12.75" customHeight="1">
      <c r="A416" s="577">
        <v>2</v>
      </c>
      <c r="B416" s="572"/>
      <c r="C416" s="588" t="str">
        <f>IF(ISNUMBER($B416),(VLOOKUP($B416,'Signal, ITMS &amp; Lighting Items'!$A$5:$G$468,2,FALSE)),IF(ISTEXT($B416),(VLOOKUP($B416,'Signal, ITMS &amp; Lighting Items'!$A$5:$G$468,2,FALSE))," "))</f>
        <v xml:space="preserve"> </v>
      </c>
      <c r="D416" s="576"/>
      <c r="E416" s="589" t="str">
        <f>IF(ISNUMBER($B416),(VLOOKUP($B416,'Signal, ITMS &amp; Lighting Items'!$A$5:$G$468,4,FALSE)),IF(ISTEXT($B416),(VLOOKUP($B416,'Signal, ITMS &amp; Lighting Items'!$A$5:$G$468,4,FALSE))," "))</f>
        <v xml:space="preserve"> </v>
      </c>
      <c r="F416" s="575" t="str">
        <f>IF(ISNUMBER($B416),(VLOOKUP($B416,'Signal, ITMS &amp; Lighting Items'!$A$5:$G$468,3,FALSE)),IF(ISTEXT($B416),(VLOOKUP($B416,'Signal, ITMS &amp; Lighting Items'!$A$5:$G$468,3,FALSE))," "))</f>
        <v xml:space="preserve"> </v>
      </c>
      <c r="G416" s="590" t="str">
        <f>IF(ISNUMBER($B416),(VLOOKUP($B416,'Signal, ITMS &amp; Lighting Items'!$A$5:$G$468,5,FALSE)),IF(ISTEXT($B416),(VLOOKUP($B416,'Signal, ITMS &amp; Lighting Items'!$A$5:$G$468,5,FALSE))," "))</f>
        <v xml:space="preserve"> </v>
      </c>
      <c r="H416" s="590" t="str">
        <f>IF(ISNUMBER($B416),(VLOOKUP($B416,'Signal, ITMS &amp; Lighting Items'!$A$5:$G$468,6,FALSE)),IF(ISTEXT($B416),(VLOOKUP($B416,'Signal, ITMS &amp; Lighting Items'!$A$5:$G$468,6,FALSE))," "))</f>
        <v xml:space="preserve"> </v>
      </c>
      <c r="I416" s="590" t="str">
        <f>IF(ISNUMBER($B416),(VLOOKUP($B416,'Signal, ITMS &amp; Lighting Items'!$A$5:$G$468,7,FALSE)),IF(ISTEXT($B416),(VLOOKUP($B416,'Signal, ITMS &amp; Lighting Items'!$A$5:$G$468,7,FALSE))," "))</f>
        <v xml:space="preserve"> </v>
      </c>
      <c r="J416" s="591" t="str">
        <f t="shared" ref="J416:J444" si="38">IF(ISNUMBER($D416),($D416*$G416),"")</f>
        <v/>
      </c>
      <c r="K416" s="591" t="str">
        <f t="shared" ref="K416:K444" si="39">IF(ISNUMBER($D416),($D416*$H416),"")</f>
        <v/>
      </c>
      <c r="L416" s="591" t="str">
        <f t="shared" si="37"/>
        <v/>
      </c>
    </row>
    <row r="417" spans="1:12" s="165" customFormat="1" ht="12.75" customHeight="1">
      <c r="A417" s="577">
        <v>3</v>
      </c>
      <c r="B417" s="572"/>
      <c r="C417" s="588" t="str">
        <f>IF(ISNUMBER($B417),(VLOOKUP($B417,'Signal, ITMS &amp; Lighting Items'!$A$5:$G$468,2,FALSE)),IF(ISTEXT($B417),(VLOOKUP($B417,'Signal, ITMS &amp; Lighting Items'!$A$5:$G$468,2,FALSE))," "))</f>
        <v xml:space="preserve"> </v>
      </c>
      <c r="D417" s="576"/>
      <c r="E417" s="589" t="str">
        <f>IF(ISNUMBER($B417),(VLOOKUP($B417,'Signal, ITMS &amp; Lighting Items'!$A$5:$G$468,4,FALSE)),IF(ISTEXT($B417),(VLOOKUP($B417,'Signal, ITMS &amp; Lighting Items'!$A$5:$G$468,4,FALSE))," "))</f>
        <v xml:space="preserve"> </v>
      </c>
      <c r="F417" s="575" t="str">
        <f>IF(ISNUMBER($B417),(VLOOKUP($B417,'Signal, ITMS &amp; Lighting Items'!$A$5:$G$468,3,FALSE)),IF(ISTEXT($B417),(VLOOKUP($B417,'Signal, ITMS &amp; Lighting Items'!$A$5:$G$468,3,FALSE))," "))</f>
        <v xml:space="preserve"> </v>
      </c>
      <c r="G417" s="590" t="str">
        <f>IF(ISNUMBER($B417),(VLOOKUP($B417,'Signal, ITMS &amp; Lighting Items'!$A$5:$G$468,5,FALSE)),IF(ISTEXT($B417),(VLOOKUP($B417,'Signal, ITMS &amp; Lighting Items'!$A$5:$G$468,5,FALSE))," "))</f>
        <v xml:space="preserve"> </v>
      </c>
      <c r="H417" s="590" t="str">
        <f>IF(ISNUMBER($B417),(VLOOKUP($B417,'Signal, ITMS &amp; Lighting Items'!$A$5:$G$468,6,FALSE)),IF(ISTEXT($B417),(VLOOKUP($B417,'Signal, ITMS &amp; Lighting Items'!$A$5:$G$468,6,FALSE))," "))</f>
        <v xml:space="preserve"> </v>
      </c>
      <c r="I417" s="590" t="str">
        <f>IF(ISNUMBER($B417),(VLOOKUP($B417,'Signal, ITMS &amp; Lighting Items'!$A$5:$G$468,7,FALSE)),IF(ISTEXT($B417),(VLOOKUP($B417,'Signal, ITMS &amp; Lighting Items'!$A$5:$G$468,7,FALSE))," "))</f>
        <v xml:space="preserve"> </v>
      </c>
      <c r="J417" s="591" t="str">
        <f t="shared" si="38"/>
        <v/>
      </c>
      <c r="K417" s="591" t="str">
        <f t="shared" si="39"/>
        <v/>
      </c>
      <c r="L417" s="591" t="str">
        <f t="shared" si="37"/>
        <v/>
      </c>
    </row>
    <row r="418" spans="1:12" s="165" customFormat="1" ht="12.75" customHeight="1">
      <c r="A418" s="577">
        <v>4</v>
      </c>
      <c r="B418" s="572"/>
      <c r="C418" s="588" t="str">
        <f>IF(ISNUMBER($B418),(VLOOKUP($B418,'Signal, ITMS &amp; Lighting Items'!$A$5:$G$468,2,FALSE)),IF(ISTEXT($B418),(VLOOKUP($B418,'Signal, ITMS &amp; Lighting Items'!$A$5:$G$468,2,FALSE))," "))</f>
        <v xml:space="preserve"> </v>
      </c>
      <c r="D418" s="576"/>
      <c r="E418" s="589" t="str">
        <f>IF(ISNUMBER($B418),(VLOOKUP($B418,'Signal, ITMS &amp; Lighting Items'!$A$5:$G$468,4,FALSE)),IF(ISTEXT($B418),(VLOOKUP($B418,'Signal, ITMS &amp; Lighting Items'!$A$5:$G$468,4,FALSE))," "))</f>
        <v xml:space="preserve"> </v>
      </c>
      <c r="F418" s="575" t="str">
        <f>IF(ISNUMBER($B418),(VLOOKUP($B418,'Signal, ITMS &amp; Lighting Items'!$A$5:$G$468,3,FALSE)),IF(ISTEXT($B418),(VLOOKUP($B418,'Signal, ITMS &amp; Lighting Items'!$A$5:$G$468,3,FALSE))," "))</f>
        <v xml:space="preserve"> </v>
      </c>
      <c r="G418" s="590" t="str">
        <f>IF(ISNUMBER($B418),(VLOOKUP($B418,'Signal, ITMS &amp; Lighting Items'!$A$5:$G$468,5,FALSE)),IF(ISTEXT($B418),(VLOOKUP($B418,'Signal, ITMS &amp; Lighting Items'!$A$5:$G$468,5,FALSE))," "))</f>
        <v xml:space="preserve"> </v>
      </c>
      <c r="H418" s="590" t="str">
        <f>IF(ISNUMBER($B418),(VLOOKUP($B418,'Signal, ITMS &amp; Lighting Items'!$A$5:$G$468,6,FALSE)),IF(ISTEXT($B418),(VLOOKUP($B418,'Signal, ITMS &amp; Lighting Items'!$A$5:$G$468,6,FALSE))," "))</f>
        <v xml:space="preserve"> </v>
      </c>
      <c r="I418" s="590" t="str">
        <f>IF(ISNUMBER($B418),(VLOOKUP($B418,'Signal, ITMS &amp; Lighting Items'!$A$5:$G$468,7,FALSE)),IF(ISTEXT($B418),(VLOOKUP($B418,'Signal, ITMS &amp; Lighting Items'!$A$5:$G$468,7,FALSE))," "))</f>
        <v xml:space="preserve"> </v>
      </c>
      <c r="J418" s="591" t="str">
        <f t="shared" si="38"/>
        <v/>
      </c>
      <c r="K418" s="591" t="str">
        <f t="shared" si="39"/>
        <v/>
      </c>
      <c r="L418" s="591" t="str">
        <f t="shared" si="37"/>
        <v/>
      </c>
    </row>
    <row r="419" spans="1:12" s="165" customFormat="1" ht="12.75" customHeight="1">
      <c r="A419" s="577">
        <v>5</v>
      </c>
      <c r="B419" s="572"/>
      <c r="C419" s="588" t="str">
        <f>IF(ISNUMBER($B419),(VLOOKUP($B419,'Signal, ITMS &amp; Lighting Items'!$A$5:$G$468,2,FALSE)),IF(ISTEXT($B419),(VLOOKUP($B419,'Signal, ITMS &amp; Lighting Items'!$A$5:$G$468,2,FALSE))," "))</f>
        <v xml:space="preserve"> </v>
      </c>
      <c r="D419" s="576"/>
      <c r="E419" s="589" t="str">
        <f>IF(ISNUMBER($B419),(VLOOKUP($B419,'Signal, ITMS &amp; Lighting Items'!$A$5:$G$468,4,FALSE)),IF(ISTEXT($B419),(VLOOKUP($B419,'Signal, ITMS &amp; Lighting Items'!$A$5:$G$468,4,FALSE))," "))</f>
        <v xml:space="preserve"> </v>
      </c>
      <c r="F419" s="575" t="str">
        <f>IF(ISNUMBER($B419),(VLOOKUP($B419,'Signal, ITMS &amp; Lighting Items'!$A$5:$G$468,3,FALSE)),IF(ISTEXT($B419),(VLOOKUP($B419,'Signal, ITMS &amp; Lighting Items'!$A$5:$G$468,3,FALSE))," "))</f>
        <v xml:space="preserve"> </v>
      </c>
      <c r="G419" s="590" t="str">
        <f>IF(ISNUMBER($B419),(VLOOKUP($B419,'Signal, ITMS &amp; Lighting Items'!$A$5:$G$468,5,FALSE)),IF(ISTEXT($B419),(VLOOKUP($B419,'Signal, ITMS &amp; Lighting Items'!$A$5:$G$468,5,FALSE))," "))</f>
        <v xml:space="preserve"> </v>
      </c>
      <c r="H419" s="590" t="str">
        <f>IF(ISNUMBER($B419),(VLOOKUP($B419,'Signal, ITMS &amp; Lighting Items'!$A$5:$G$468,6,FALSE)),IF(ISTEXT($B419),(VLOOKUP($B419,'Signal, ITMS &amp; Lighting Items'!$A$5:$G$468,6,FALSE))," "))</f>
        <v xml:space="preserve"> </v>
      </c>
      <c r="I419" s="590" t="str">
        <f>IF(ISNUMBER($B419),(VLOOKUP($B419,'Signal, ITMS &amp; Lighting Items'!$A$5:$G$468,7,FALSE)),IF(ISTEXT($B419),(VLOOKUP($B419,'Signal, ITMS &amp; Lighting Items'!$A$5:$G$468,7,FALSE))," "))</f>
        <v xml:space="preserve"> </v>
      </c>
      <c r="J419" s="591" t="str">
        <f t="shared" si="38"/>
        <v/>
      </c>
      <c r="K419" s="591" t="str">
        <f t="shared" si="39"/>
        <v/>
      </c>
      <c r="L419" s="591" t="str">
        <f t="shared" si="37"/>
        <v/>
      </c>
    </row>
    <row r="420" spans="1:12" s="165" customFormat="1" ht="12.75" customHeight="1">
      <c r="A420" s="577">
        <v>6</v>
      </c>
      <c r="B420" s="572"/>
      <c r="C420" s="588" t="str">
        <f>IF(ISNUMBER($B420),(VLOOKUP($B420,'Signal, ITMS &amp; Lighting Items'!$A$5:$G$468,2,FALSE)),IF(ISTEXT($B420),(VLOOKUP($B420,'Signal, ITMS &amp; Lighting Items'!$A$5:$G$468,2,FALSE))," "))</f>
        <v xml:space="preserve"> </v>
      </c>
      <c r="D420" s="576"/>
      <c r="E420" s="589" t="str">
        <f>IF(ISNUMBER($B420),(VLOOKUP($B420,'Signal, ITMS &amp; Lighting Items'!$A$5:$G$468,4,FALSE)),IF(ISTEXT($B420),(VLOOKUP($B420,'Signal, ITMS &amp; Lighting Items'!$A$5:$G$468,4,FALSE))," "))</f>
        <v xml:space="preserve"> </v>
      </c>
      <c r="F420" s="575" t="str">
        <f>IF(ISNUMBER($B420),(VLOOKUP($B420,'Signal, ITMS &amp; Lighting Items'!$A$5:$G$468,3,FALSE)),IF(ISTEXT($B420),(VLOOKUP($B420,'Signal, ITMS &amp; Lighting Items'!$A$5:$G$468,3,FALSE))," "))</f>
        <v xml:space="preserve"> </v>
      </c>
      <c r="G420" s="590" t="str">
        <f>IF(ISNUMBER($B420),(VLOOKUP($B420,'Signal, ITMS &amp; Lighting Items'!$A$5:$G$468,5,FALSE)),IF(ISTEXT($B420),(VLOOKUP($B420,'Signal, ITMS &amp; Lighting Items'!$A$5:$G$468,5,FALSE))," "))</f>
        <v xml:space="preserve"> </v>
      </c>
      <c r="H420" s="590" t="str">
        <f>IF(ISNUMBER($B420),(VLOOKUP($B420,'Signal, ITMS &amp; Lighting Items'!$A$5:$G$468,6,FALSE)),IF(ISTEXT($B420),(VLOOKUP($B420,'Signal, ITMS &amp; Lighting Items'!$A$5:$G$468,6,FALSE))," "))</f>
        <v xml:space="preserve"> </v>
      </c>
      <c r="I420" s="590" t="str">
        <f>IF(ISNUMBER($B420),(VLOOKUP($B420,'Signal, ITMS &amp; Lighting Items'!$A$5:$G$468,7,FALSE)),IF(ISTEXT($B420),(VLOOKUP($B420,'Signal, ITMS &amp; Lighting Items'!$A$5:$G$468,7,FALSE))," "))</f>
        <v xml:space="preserve"> </v>
      </c>
      <c r="J420" s="591" t="str">
        <f t="shared" si="38"/>
        <v/>
      </c>
      <c r="K420" s="591" t="str">
        <f t="shared" si="39"/>
        <v/>
      </c>
      <c r="L420" s="591" t="str">
        <f t="shared" si="37"/>
        <v/>
      </c>
    </row>
    <row r="421" spans="1:12" s="165" customFormat="1" ht="12.75" customHeight="1">
      <c r="A421" s="577">
        <v>7</v>
      </c>
      <c r="B421" s="572"/>
      <c r="C421" s="588" t="str">
        <f>IF(ISNUMBER($B421),(VLOOKUP($B421,'Signal, ITMS &amp; Lighting Items'!$A$5:$G$468,2,FALSE)),IF(ISTEXT($B421),(VLOOKUP($B421,'Signal, ITMS &amp; Lighting Items'!$A$5:$G$468,2,FALSE))," "))</f>
        <v xml:space="preserve"> </v>
      </c>
      <c r="D421" s="576"/>
      <c r="E421" s="589" t="str">
        <f>IF(ISNUMBER($B421),(VLOOKUP($B421,'Signal, ITMS &amp; Lighting Items'!$A$5:$G$468,4,FALSE)),IF(ISTEXT($B421),(VLOOKUP($B421,'Signal, ITMS &amp; Lighting Items'!$A$5:$G$468,4,FALSE))," "))</f>
        <v xml:space="preserve"> </v>
      </c>
      <c r="F421" s="575" t="str">
        <f>IF(ISNUMBER($B421),(VLOOKUP($B421,'Signal, ITMS &amp; Lighting Items'!$A$5:$G$468,3,FALSE)),IF(ISTEXT($B421),(VLOOKUP($B421,'Signal, ITMS &amp; Lighting Items'!$A$5:$G$468,3,FALSE))," "))</f>
        <v xml:space="preserve"> </v>
      </c>
      <c r="G421" s="590" t="str">
        <f>IF(ISNUMBER($B421),(VLOOKUP($B421,'Signal, ITMS &amp; Lighting Items'!$A$5:$G$468,5,FALSE)),IF(ISTEXT($B421),(VLOOKUP($B421,'Signal, ITMS &amp; Lighting Items'!$A$5:$G$468,5,FALSE))," "))</f>
        <v xml:space="preserve"> </v>
      </c>
      <c r="H421" s="590" t="str">
        <f>IF(ISNUMBER($B421),(VLOOKUP($B421,'Signal, ITMS &amp; Lighting Items'!$A$5:$G$468,6,FALSE)),IF(ISTEXT($B421),(VLOOKUP($B421,'Signal, ITMS &amp; Lighting Items'!$A$5:$G$468,6,FALSE))," "))</f>
        <v xml:space="preserve"> </v>
      </c>
      <c r="I421" s="590" t="str">
        <f>IF(ISNUMBER($B421),(VLOOKUP($B421,'Signal, ITMS &amp; Lighting Items'!$A$5:$G$468,7,FALSE)),IF(ISTEXT($B421),(VLOOKUP($B421,'Signal, ITMS &amp; Lighting Items'!$A$5:$G$468,7,FALSE))," "))</f>
        <v xml:space="preserve"> </v>
      </c>
      <c r="J421" s="591" t="str">
        <f t="shared" si="38"/>
        <v/>
      </c>
      <c r="K421" s="591" t="str">
        <f t="shared" si="39"/>
        <v/>
      </c>
      <c r="L421" s="591" t="str">
        <f t="shared" si="37"/>
        <v/>
      </c>
    </row>
    <row r="422" spans="1:12" s="165" customFormat="1" ht="12.75" customHeight="1">
      <c r="A422" s="577">
        <v>8</v>
      </c>
      <c r="B422" s="572"/>
      <c r="C422" s="588" t="str">
        <f>IF(ISNUMBER($B422),(VLOOKUP($B422,'Signal, ITMS &amp; Lighting Items'!$A$5:$G$468,2,FALSE)),IF(ISTEXT($B422),(VLOOKUP($B422,'Signal, ITMS &amp; Lighting Items'!$A$5:$G$468,2,FALSE))," "))</f>
        <v xml:space="preserve"> </v>
      </c>
      <c r="D422" s="576"/>
      <c r="E422" s="589" t="str">
        <f>IF(ISNUMBER($B422),(VLOOKUP($B422,'Signal, ITMS &amp; Lighting Items'!$A$5:$G$468,4,FALSE)),IF(ISTEXT($B422),(VLOOKUP($B422,'Signal, ITMS &amp; Lighting Items'!$A$5:$G$468,4,FALSE))," "))</f>
        <v xml:space="preserve"> </v>
      </c>
      <c r="F422" s="575" t="str">
        <f>IF(ISNUMBER($B422),(VLOOKUP($B422,'Signal, ITMS &amp; Lighting Items'!$A$5:$G$468,3,FALSE)),IF(ISTEXT($B422),(VLOOKUP($B422,'Signal, ITMS &amp; Lighting Items'!$A$5:$G$468,3,FALSE))," "))</f>
        <v xml:space="preserve"> </v>
      </c>
      <c r="G422" s="590" t="str">
        <f>IF(ISNUMBER($B422),(VLOOKUP($B422,'Signal, ITMS &amp; Lighting Items'!$A$5:$G$468,5,FALSE)),IF(ISTEXT($B422),(VLOOKUP($B422,'Signal, ITMS &amp; Lighting Items'!$A$5:$G$468,5,FALSE))," "))</f>
        <v xml:space="preserve"> </v>
      </c>
      <c r="H422" s="590" t="str">
        <f>IF(ISNUMBER($B422),(VLOOKUP($B422,'Signal, ITMS &amp; Lighting Items'!$A$5:$G$468,6,FALSE)),IF(ISTEXT($B422),(VLOOKUP($B422,'Signal, ITMS &amp; Lighting Items'!$A$5:$G$468,6,FALSE))," "))</f>
        <v xml:space="preserve"> </v>
      </c>
      <c r="I422" s="590" t="str">
        <f>IF(ISNUMBER($B422),(VLOOKUP($B422,'Signal, ITMS &amp; Lighting Items'!$A$5:$G$468,7,FALSE)),IF(ISTEXT($B422),(VLOOKUP($B422,'Signal, ITMS &amp; Lighting Items'!$A$5:$G$468,7,FALSE))," "))</f>
        <v xml:space="preserve"> </v>
      </c>
      <c r="J422" s="591" t="str">
        <f t="shared" si="38"/>
        <v/>
      </c>
      <c r="K422" s="591" t="str">
        <f t="shared" si="39"/>
        <v/>
      </c>
      <c r="L422" s="591" t="str">
        <f t="shared" si="37"/>
        <v/>
      </c>
    </row>
    <row r="423" spans="1:12" s="165" customFormat="1" ht="12.75" customHeight="1">
      <c r="A423" s="577">
        <v>9</v>
      </c>
      <c r="B423" s="572"/>
      <c r="C423" s="588" t="str">
        <f>IF(ISNUMBER($B423),(VLOOKUP($B423,'Signal, ITMS &amp; Lighting Items'!$A$5:$G$468,2,FALSE)),IF(ISTEXT($B423),(VLOOKUP($B423,'Signal, ITMS &amp; Lighting Items'!$A$5:$G$468,2,FALSE))," "))</f>
        <v xml:space="preserve"> </v>
      </c>
      <c r="D423" s="576"/>
      <c r="E423" s="589" t="str">
        <f>IF(ISNUMBER($B423),(VLOOKUP($B423,'Signal, ITMS &amp; Lighting Items'!$A$5:$G$468,4,FALSE)),IF(ISTEXT($B423),(VLOOKUP($B423,'Signal, ITMS &amp; Lighting Items'!$A$5:$G$468,4,FALSE))," "))</f>
        <v xml:space="preserve"> </v>
      </c>
      <c r="F423" s="575" t="str">
        <f>IF(ISNUMBER($B423),(VLOOKUP($B423,'Signal, ITMS &amp; Lighting Items'!$A$5:$G$468,3,FALSE)),IF(ISTEXT($B423),(VLOOKUP($B423,'Signal, ITMS &amp; Lighting Items'!$A$5:$G$468,3,FALSE))," "))</f>
        <v xml:space="preserve"> </v>
      </c>
      <c r="G423" s="590" t="str">
        <f>IF(ISNUMBER($B423),(VLOOKUP($B423,'Signal, ITMS &amp; Lighting Items'!$A$5:$G$468,5,FALSE)),IF(ISTEXT($B423),(VLOOKUP($B423,'Signal, ITMS &amp; Lighting Items'!$A$5:$G$468,5,FALSE))," "))</f>
        <v xml:space="preserve"> </v>
      </c>
      <c r="H423" s="590" t="str">
        <f>IF(ISNUMBER($B423),(VLOOKUP($B423,'Signal, ITMS &amp; Lighting Items'!$A$5:$G$468,6,FALSE)),IF(ISTEXT($B423),(VLOOKUP($B423,'Signal, ITMS &amp; Lighting Items'!$A$5:$G$468,6,FALSE))," "))</f>
        <v xml:space="preserve"> </v>
      </c>
      <c r="I423" s="590" t="str">
        <f>IF(ISNUMBER($B423),(VLOOKUP($B423,'Signal, ITMS &amp; Lighting Items'!$A$5:$G$468,7,FALSE)),IF(ISTEXT($B423),(VLOOKUP($B423,'Signal, ITMS &amp; Lighting Items'!$A$5:$G$468,7,FALSE))," "))</f>
        <v xml:space="preserve"> </v>
      </c>
      <c r="J423" s="591" t="str">
        <f t="shared" si="38"/>
        <v/>
      </c>
      <c r="K423" s="591" t="str">
        <f t="shared" si="39"/>
        <v/>
      </c>
      <c r="L423" s="591" t="str">
        <f t="shared" si="37"/>
        <v/>
      </c>
    </row>
    <row r="424" spans="1:12" s="165" customFormat="1" ht="12.75" customHeight="1">
      <c r="A424" s="577">
        <v>10</v>
      </c>
      <c r="B424" s="572"/>
      <c r="C424" s="588" t="str">
        <f>IF(ISNUMBER($B424),(VLOOKUP($B424,'Signal, ITMS &amp; Lighting Items'!$A$5:$G$468,2,FALSE)),IF(ISTEXT($B424),(VLOOKUP($B424,'Signal, ITMS &amp; Lighting Items'!$A$5:$G$468,2,FALSE))," "))</f>
        <v xml:space="preserve"> </v>
      </c>
      <c r="D424" s="576"/>
      <c r="E424" s="589" t="str">
        <f>IF(ISNUMBER($B424),(VLOOKUP($B424,'Signal, ITMS &amp; Lighting Items'!$A$5:$G$468,4,FALSE)),IF(ISTEXT($B424),(VLOOKUP($B424,'Signal, ITMS &amp; Lighting Items'!$A$5:$G$468,4,FALSE))," "))</f>
        <v xml:space="preserve"> </v>
      </c>
      <c r="F424" s="575" t="str">
        <f>IF(ISNUMBER($B424),(VLOOKUP($B424,'Signal, ITMS &amp; Lighting Items'!$A$5:$G$468,3,FALSE)),IF(ISTEXT($B424),(VLOOKUP($B424,'Signal, ITMS &amp; Lighting Items'!$A$5:$G$468,3,FALSE))," "))</f>
        <v xml:space="preserve"> </v>
      </c>
      <c r="G424" s="590" t="str">
        <f>IF(ISNUMBER($B424),(VLOOKUP($B424,'Signal, ITMS &amp; Lighting Items'!$A$5:$G$468,5,FALSE)),IF(ISTEXT($B424),(VLOOKUP($B424,'Signal, ITMS &amp; Lighting Items'!$A$5:$G$468,5,FALSE))," "))</f>
        <v xml:space="preserve"> </v>
      </c>
      <c r="H424" s="590" t="str">
        <f>IF(ISNUMBER($B424),(VLOOKUP($B424,'Signal, ITMS &amp; Lighting Items'!$A$5:$G$468,6,FALSE)),IF(ISTEXT($B424),(VLOOKUP($B424,'Signal, ITMS &amp; Lighting Items'!$A$5:$G$468,6,FALSE))," "))</f>
        <v xml:space="preserve"> </v>
      </c>
      <c r="I424" s="590" t="str">
        <f>IF(ISNUMBER($B424),(VLOOKUP($B424,'Signal, ITMS &amp; Lighting Items'!$A$5:$G$468,7,FALSE)),IF(ISTEXT($B424),(VLOOKUP($B424,'Signal, ITMS &amp; Lighting Items'!$A$5:$G$468,7,FALSE))," "))</f>
        <v xml:space="preserve"> </v>
      </c>
      <c r="J424" s="591" t="str">
        <f t="shared" si="38"/>
        <v/>
      </c>
      <c r="K424" s="591" t="str">
        <f t="shared" si="39"/>
        <v/>
      </c>
      <c r="L424" s="591" t="str">
        <f t="shared" si="37"/>
        <v/>
      </c>
    </row>
    <row r="425" spans="1:12" s="165" customFormat="1" ht="12.75" customHeight="1">
      <c r="A425" s="577">
        <v>11</v>
      </c>
      <c r="B425" s="572"/>
      <c r="C425" s="588" t="str">
        <f>IF(ISNUMBER($B425),(VLOOKUP($B425,'Signal, ITMS &amp; Lighting Items'!$A$5:$G$468,2,FALSE)),IF(ISTEXT($B425),(VLOOKUP($B425,'Signal, ITMS &amp; Lighting Items'!$A$5:$G$468,2,FALSE))," "))</f>
        <v xml:space="preserve"> </v>
      </c>
      <c r="D425" s="576"/>
      <c r="E425" s="589" t="str">
        <f>IF(ISNUMBER($B425),(VLOOKUP($B425,'Signal, ITMS &amp; Lighting Items'!$A$5:$G$468,4,FALSE)),IF(ISTEXT($B425),(VLOOKUP($B425,'Signal, ITMS &amp; Lighting Items'!$A$5:$G$468,4,FALSE))," "))</f>
        <v xml:space="preserve"> </v>
      </c>
      <c r="F425" s="575" t="str">
        <f>IF(ISNUMBER($B425),(VLOOKUP($B425,'Signal, ITMS &amp; Lighting Items'!$A$5:$G$468,3,FALSE)),IF(ISTEXT($B425),(VLOOKUP($B425,'Signal, ITMS &amp; Lighting Items'!$A$5:$G$468,3,FALSE))," "))</f>
        <v xml:space="preserve"> </v>
      </c>
      <c r="G425" s="590" t="str">
        <f>IF(ISNUMBER($B425),(VLOOKUP($B425,'Signal, ITMS &amp; Lighting Items'!$A$5:$G$468,5,FALSE)),IF(ISTEXT($B425),(VLOOKUP($B425,'Signal, ITMS &amp; Lighting Items'!$A$5:$G$468,5,FALSE))," "))</f>
        <v xml:space="preserve"> </v>
      </c>
      <c r="H425" s="590" t="str">
        <f>IF(ISNUMBER($B425),(VLOOKUP($B425,'Signal, ITMS &amp; Lighting Items'!$A$5:$G$468,6,FALSE)),IF(ISTEXT($B425),(VLOOKUP($B425,'Signal, ITMS &amp; Lighting Items'!$A$5:$G$468,6,FALSE))," "))</f>
        <v xml:space="preserve"> </v>
      </c>
      <c r="I425" s="590" t="str">
        <f>IF(ISNUMBER($B425),(VLOOKUP($B425,'Signal, ITMS &amp; Lighting Items'!$A$5:$G$468,7,FALSE)),IF(ISTEXT($B425),(VLOOKUP($B425,'Signal, ITMS &amp; Lighting Items'!$A$5:$G$468,7,FALSE))," "))</f>
        <v xml:space="preserve"> </v>
      </c>
      <c r="J425" s="591" t="str">
        <f t="shared" si="38"/>
        <v/>
      </c>
      <c r="K425" s="591" t="str">
        <f t="shared" si="39"/>
        <v/>
      </c>
      <c r="L425" s="591" t="str">
        <f t="shared" si="37"/>
        <v/>
      </c>
    </row>
    <row r="426" spans="1:12" s="165" customFormat="1" ht="12.75" customHeight="1">
      <c r="A426" s="577">
        <v>12</v>
      </c>
      <c r="B426" s="572"/>
      <c r="C426" s="588" t="str">
        <f>IF(ISNUMBER($B426),(VLOOKUP($B426,'Signal, ITMS &amp; Lighting Items'!$A$5:$G$468,2,FALSE)),IF(ISTEXT($B426),(VLOOKUP($B426,'Signal, ITMS &amp; Lighting Items'!$A$5:$G$468,2,FALSE))," "))</f>
        <v xml:space="preserve"> </v>
      </c>
      <c r="D426" s="576"/>
      <c r="E426" s="589" t="str">
        <f>IF(ISNUMBER($B426),(VLOOKUP($B426,'Signal, ITMS &amp; Lighting Items'!$A$5:$G$468,4,FALSE)),IF(ISTEXT($B426),(VLOOKUP($B426,'Signal, ITMS &amp; Lighting Items'!$A$5:$G$468,4,FALSE))," "))</f>
        <v xml:space="preserve"> </v>
      </c>
      <c r="F426" s="575" t="str">
        <f>IF(ISNUMBER($B426),(VLOOKUP($B426,'Signal, ITMS &amp; Lighting Items'!$A$5:$G$468,3,FALSE)),IF(ISTEXT($B426),(VLOOKUP($B426,'Signal, ITMS &amp; Lighting Items'!$A$5:$G$468,3,FALSE))," "))</f>
        <v xml:space="preserve"> </v>
      </c>
      <c r="G426" s="590" t="str">
        <f>IF(ISNUMBER($B426),(VLOOKUP($B426,'Signal, ITMS &amp; Lighting Items'!$A$5:$G$468,5,FALSE)),IF(ISTEXT($B426),(VLOOKUP($B426,'Signal, ITMS &amp; Lighting Items'!$A$5:$G$468,5,FALSE))," "))</f>
        <v xml:space="preserve"> </v>
      </c>
      <c r="H426" s="590" t="str">
        <f>IF(ISNUMBER($B426),(VLOOKUP($B426,'Signal, ITMS &amp; Lighting Items'!$A$5:$G$468,6,FALSE)),IF(ISTEXT($B426),(VLOOKUP($B426,'Signal, ITMS &amp; Lighting Items'!$A$5:$G$468,6,FALSE))," "))</f>
        <v xml:space="preserve"> </v>
      </c>
      <c r="I426" s="590" t="str">
        <f>IF(ISNUMBER($B426),(VLOOKUP($B426,'Signal, ITMS &amp; Lighting Items'!$A$5:$G$468,7,FALSE)),IF(ISTEXT($B426),(VLOOKUP($B426,'Signal, ITMS &amp; Lighting Items'!$A$5:$G$468,7,FALSE))," "))</f>
        <v xml:space="preserve"> </v>
      </c>
      <c r="J426" s="591" t="str">
        <f t="shared" si="38"/>
        <v/>
      </c>
      <c r="K426" s="591" t="str">
        <f t="shared" si="39"/>
        <v/>
      </c>
      <c r="L426" s="591" t="str">
        <f t="shared" si="37"/>
        <v/>
      </c>
    </row>
    <row r="427" spans="1:12" s="165" customFormat="1" ht="12.75" customHeight="1">
      <c r="A427" s="577">
        <v>13</v>
      </c>
      <c r="B427" s="572"/>
      <c r="C427" s="588" t="str">
        <f>IF(ISNUMBER($B427),(VLOOKUP($B427,'Signal, ITMS &amp; Lighting Items'!$A$5:$G$468,2,FALSE)),IF(ISTEXT($B427),(VLOOKUP($B427,'Signal, ITMS &amp; Lighting Items'!$A$5:$G$468,2,FALSE))," "))</f>
        <v xml:space="preserve"> </v>
      </c>
      <c r="D427" s="576"/>
      <c r="E427" s="589" t="str">
        <f>IF(ISNUMBER($B427),(VLOOKUP($B427,'Signal, ITMS &amp; Lighting Items'!$A$5:$G$468,4,FALSE)),IF(ISTEXT($B427),(VLOOKUP($B427,'Signal, ITMS &amp; Lighting Items'!$A$5:$G$468,4,FALSE))," "))</f>
        <v xml:space="preserve"> </v>
      </c>
      <c r="F427" s="575" t="str">
        <f>IF(ISNUMBER($B427),(VLOOKUP($B427,'Signal, ITMS &amp; Lighting Items'!$A$5:$G$468,3,FALSE)),IF(ISTEXT($B427),(VLOOKUP($B427,'Signal, ITMS &amp; Lighting Items'!$A$5:$G$468,3,FALSE))," "))</f>
        <v xml:space="preserve"> </v>
      </c>
      <c r="G427" s="590" t="str">
        <f>IF(ISNUMBER($B427),(VLOOKUP($B427,'Signal, ITMS &amp; Lighting Items'!$A$5:$G$468,5,FALSE)),IF(ISTEXT($B427),(VLOOKUP($B427,'Signal, ITMS &amp; Lighting Items'!$A$5:$G$468,5,FALSE))," "))</f>
        <v xml:space="preserve"> </v>
      </c>
      <c r="H427" s="590" t="str">
        <f>IF(ISNUMBER($B427),(VLOOKUP($B427,'Signal, ITMS &amp; Lighting Items'!$A$5:$G$468,6,FALSE)),IF(ISTEXT($B427),(VLOOKUP($B427,'Signal, ITMS &amp; Lighting Items'!$A$5:$G$468,6,FALSE))," "))</f>
        <v xml:space="preserve"> </v>
      </c>
      <c r="I427" s="590" t="str">
        <f>IF(ISNUMBER($B427),(VLOOKUP($B427,'Signal, ITMS &amp; Lighting Items'!$A$5:$G$468,7,FALSE)),IF(ISTEXT($B427),(VLOOKUP($B427,'Signal, ITMS &amp; Lighting Items'!$A$5:$G$468,7,FALSE))," "))</f>
        <v xml:space="preserve"> </v>
      </c>
      <c r="J427" s="591" t="str">
        <f t="shared" si="38"/>
        <v/>
      </c>
      <c r="K427" s="591" t="str">
        <f t="shared" si="39"/>
        <v/>
      </c>
      <c r="L427" s="591" t="str">
        <f t="shared" si="37"/>
        <v/>
      </c>
    </row>
    <row r="428" spans="1:12" s="165" customFormat="1" ht="12.75" customHeight="1">
      <c r="A428" s="577">
        <v>14</v>
      </c>
      <c r="B428" s="572"/>
      <c r="C428" s="588" t="str">
        <f>IF(ISNUMBER($B428),(VLOOKUP($B428,'Signal, ITMS &amp; Lighting Items'!$A$5:$G$468,2,FALSE)),IF(ISTEXT($B428),(VLOOKUP($B428,'Signal, ITMS &amp; Lighting Items'!$A$5:$G$468,2,FALSE))," "))</f>
        <v xml:space="preserve"> </v>
      </c>
      <c r="D428" s="576"/>
      <c r="E428" s="589" t="str">
        <f>IF(ISNUMBER($B428),(VLOOKUP($B428,'Signal, ITMS &amp; Lighting Items'!$A$5:$G$468,4,FALSE)),IF(ISTEXT($B428),(VLOOKUP($B428,'Signal, ITMS &amp; Lighting Items'!$A$5:$G$468,4,FALSE))," "))</f>
        <v xml:space="preserve"> </v>
      </c>
      <c r="F428" s="575" t="str">
        <f>IF(ISNUMBER($B428),(VLOOKUP($B428,'Signal, ITMS &amp; Lighting Items'!$A$5:$G$468,3,FALSE)),IF(ISTEXT($B428),(VLOOKUP($B428,'Signal, ITMS &amp; Lighting Items'!$A$5:$G$468,3,FALSE))," "))</f>
        <v xml:space="preserve"> </v>
      </c>
      <c r="G428" s="590" t="str">
        <f>IF(ISNUMBER($B428),(VLOOKUP($B428,'Signal, ITMS &amp; Lighting Items'!$A$5:$G$468,5,FALSE)),IF(ISTEXT($B428),(VLOOKUP($B428,'Signal, ITMS &amp; Lighting Items'!$A$5:$G$468,5,FALSE))," "))</f>
        <v xml:space="preserve"> </v>
      </c>
      <c r="H428" s="590" t="str">
        <f>IF(ISNUMBER($B428),(VLOOKUP($B428,'Signal, ITMS &amp; Lighting Items'!$A$5:$G$468,6,FALSE)),IF(ISTEXT($B428),(VLOOKUP($B428,'Signal, ITMS &amp; Lighting Items'!$A$5:$G$468,6,FALSE))," "))</f>
        <v xml:space="preserve"> </v>
      </c>
      <c r="I428" s="590" t="str">
        <f>IF(ISNUMBER($B428),(VLOOKUP($B428,'Signal, ITMS &amp; Lighting Items'!$A$5:$G$468,7,FALSE)),IF(ISTEXT($B428),(VLOOKUP($B428,'Signal, ITMS &amp; Lighting Items'!$A$5:$G$468,7,FALSE))," "))</f>
        <v xml:space="preserve"> </v>
      </c>
      <c r="J428" s="591" t="str">
        <f t="shared" si="38"/>
        <v/>
      </c>
      <c r="K428" s="591" t="str">
        <f t="shared" si="39"/>
        <v/>
      </c>
      <c r="L428" s="591" t="str">
        <f t="shared" si="37"/>
        <v/>
      </c>
    </row>
    <row r="429" spans="1:12" s="165" customFormat="1" ht="12.75" customHeight="1">
      <c r="A429" s="577">
        <v>15</v>
      </c>
      <c r="B429" s="572"/>
      <c r="C429" s="588" t="str">
        <f>IF(ISNUMBER($B429),(VLOOKUP($B429,'Signal, ITMS &amp; Lighting Items'!$A$5:$G$468,2,FALSE)),IF(ISTEXT($B429),(VLOOKUP($B429,'Signal, ITMS &amp; Lighting Items'!$A$5:$G$468,2,FALSE))," "))</f>
        <v xml:space="preserve"> </v>
      </c>
      <c r="D429" s="576"/>
      <c r="E429" s="589" t="str">
        <f>IF(ISNUMBER($B429),(VLOOKUP($B429,'Signal, ITMS &amp; Lighting Items'!$A$5:$G$468,4,FALSE)),IF(ISTEXT($B429),(VLOOKUP($B429,'Signal, ITMS &amp; Lighting Items'!$A$5:$G$468,4,FALSE))," "))</f>
        <v xml:space="preserve"> </v>
      </c>
      <c r="F429" s="575" t="str">
        <f>IF(ISNUMBER($B429),(VLOOKUP($B429,'Signal, ITMS &amp; Lighting Items'!$A$5:$G$468,3,FALSE)),IF(ISTEXT($B429),(VLOOKUP($B429,'Signal, ITMS &amp; Lighting Items'!$A$5:$G$468,3,FALSE))," "))</f>
        <v xml:space="preserve"> </v>
      </c>
      <c r="G429" s="590" t="str">
        <f>IF(ISNUMBER($B429),(VLOOKUP($B429,'Signal, ITMS &amp; Lighting Items'!$A$5:$G$468,5,FALSE)),IF(ISTEXT($B429),(VLOOKUP($B429,'Signal, ITMS &amp; Lighting Items'!$A$5:$G$468,5,FALSE))," "))</f>
        <v xml:space="preserve"> </v>
      </c>
      <c r="H429" s="590" t="str">
        <f>IF(ISNUMBER($B429),(VLOOKUP($B429,'Signal, ITMS &amp; Lighting Items'!$A$5:$G$468,6,FALSE)),IF(ISTEXT($B429),(VLOOKUP($B429,'Signal, ITMS &amp; Lighting Items'!$A$5:$G$468,6,FALSE))," "))</f>
        <v xml:space="preserve"> </v>
      </c>
      <c r="I429" s="590" t="str">
        <f>IF(ISNUMBER($B429),(VLOOKUP($B429,'Signal, ITMS &amp; Lighting Items'!$A$5:$G$468,7,FALSE)),IF(ISTEXT($B429),(VLOOKUP($B429,'Signal, ITMS &amp; Lighting Items'!$A$5:$G$468,7,FALSE))," "))</f>
        <v xml:space="preserve"> </v>
      </c>
      <c r="J429" s="591" t="str">
        <f t="shared" si="38"/>
        <v/>
      </c>
      <c r="K429" s="591" t="str">
        <f t="shared" si="39"/>
        <v/>
      </c>
      <c r="L429" s="591" t="str">
        <f t="shared" si="37"/>
        <v/>
      </c>
    </row>
    <row r="430" spans="1:12" s="165" customFormat="1" ht="12.75" customHeight="1">
      <c r="A430" s="577">
        <v>16</v>
      </c>
      <c r="B430" s="572"/>
      <c r="C430" s="588" t="str">
        <f>IF(ISNUMBER($B430),(VLOOKUP($B430,'Signal, ITMS &amp; Lighting Items'!$A$5:$G$468,2,FALSE)),IF(ISTEXT($B430),(VLOOKUP($B430,'Signal, ITMS &amp; Lighting Items'!$A$5:$G$468,2,FALSE))," "))</f>
        <v xml:space="preserve"> </v>
      </c>
      <c r="D430" s="576"/>
      <c r="E430" s="589" t="str">
        <f>IF(ISNUMBER($B430),(VLOOKUP($B430,'Signal, ITMS &amp; Lighting Items'!$A$5:$G$468,4,FALSE)),IF(ISTEXT($B430),(VLOOKUP($B430,'Signal, ITMS &amp; Lighting Items'!$A$5:$G$468,4,FALSE))," "))</f>
        <v xml:space="preserve"> </v>
      </c>
      <c r="F430" s="575" t="str">
        <f>IF(ISNUMBER($B430),(VLOOKUP($B430,'Signal, ITMS &amp; Lighting Items'!$A$5:$G$468,3,FALSE)),IF(ISTEXT($B430),(VLOOKUP($B430,'Signal, ITMS &amp; Lighting Items'!$A$5:$G$468,3,FALSE))," "))</f>
        <v xml:space="preserve"> </v>
      </c>
      <c r="G430" s="590" t="str">
        <f>IF(ISNUMBER($B430),(VLOOKUP($B430,'Signal, ITMS &amp; Lighting Items'!$A$5:$G$468,5,FALSE)),IF(ISTEXT($B430),(VLOOKUP($B430,'Signal, ITMS &amp; Lighting Items'!$A$5:$G$468,5,FALSE))," "))</f>
        <v xml:space="preserve"> </v>
      </c>
      <c r="H430" s="590" t="str">
        <f>IF(ISNUMBER($B430),(VLOOKUP($B430,'Signal, ITMS &amp; Lighting Items'!$A$5:$G$468,6,FALSE)),IF(ISTEXT($B430),(VLOOKUP($B430,'Signal, ITMS &amp; Lighting Items'!$A$5:$G$468,6,FALSE))," "))</f>
        <v xml:space="preserve"> </v>
      </c>
      <c r="I430" s="590" t="str">
        <f>IF(ISNUMBER($B430),(VLOOKUP($B430,'Signal, ITMS &amp; Lighting Items'!$A$5:$G$468,7,FALSE)),IF(ISTEXT($B430),(VLOOKUP($B430,'Signal, ITMS &amp; Lighting Items'!$A$5:$G$468,7,FALSE))," "))</f>
        <v xml:space="preserve"> </v>
      </c>
      <c r="J430" s="591" t="str">
        <f t="shared" si="38"/>
        <v/>
      </c>
      <c r="K430" s="591" t="str">
        <f t="shared" si="39"/>
        <v/>
      </c>
      <c r="L430" s="591" t="str">
        <f t="shared" si="37"/>
        <v/>
      </c>
    </row>
    <row r="431" spans="1:12" s="165" customFormat="1" ht="12.75" customHeight="1">
      <c r="A431" s="577">
        <v>17</v>
      </c>
      <c r="B431" s="572"/>
      <c r="C431" s="588" t="str">
        <f>IF(ISNUMBER($B431),(VLOOKUP($B431,'Signal, ITMS &amp; Lighting Items'!$A$5:$G$468,2,FALSE)),IF(ISTEXT($B431),(VLOOKUP($B431,'Signal, ITMS &amp; Lighting Items'!$A$5:$G$468,2,FALSE))," "))</f>
        <v xml:space="preserve"> </v>
      </c>
      <c r="D431" s="576"/>
      <c r="E431" s="589" t="str">
        <f>IF(ISNUMBER($B431),(VLOOKUP($B431,'Signal, ITMS &amp; Lighting Items'!$A$5:$G$468,4,FALSE)),IF(ISTEXT($B431),(VLOOKUP($B431,'Signal, ITMS &amp; Lighting Items'!$A$5:$G$468,4,FALSE))," "))</f>
        <v xml:space="preserve"> </v>
      </c>
      <c r="F431" s="575" t="str">
        <f>IF(ISNUMBER($B431),(VLOOKUP($B431,'Signal, ITMS &amp; Lighting Items'!$A$5:$G$468,3,FALSE)),IF(ISTEXT($B431),(VLOOKUP($B431,'Signal, ITMS &amp; Lighting Items'!$A$5:$G$468,3,FALSE))," "))</f>
        <v xml:space="preserve"> </v>
      </c>
      <c r="G431" s="590" t="str">
        <f>IF(ISNUMBER($B431),(VLOOKUP($B431,'Signal, ITMS &amp; Lighting Items'!$A$5:$G$468,5,FALSE)),IF(ISTEXT($B431),(VLOOKUP($B431,'Signal, ITMS &amp; Lighting Items'!$A$5:$G$468,5,FALSE))," "))</f>
        <v xml:space="preserve"> </v>
      </c>
      <c r="H431" s="590" t="str">
        <f>IF(ISNUMBER($B431),(VLOOKUP($B431,'Signal, ITMS &amp; Lighting Items'!$A$5:$G$468,6,FALSE)),IF(ISTEXT($B431),(VLOOKUP($B431,'Signal, ITMS &amp; Lighting Items'!$A$5:$G$468,6,FALSE))," "))</f>
        <v xml:space="preserve"> </v>
      </c>
      <c r="I431" s="590" t="str">
        <f>IF(ISNUMBER($B431),(VLOOKUP($B431,'Signal, ITMS &amp; Lighting Items'!$A$5:$G$468,7,FALSE)),IF(ISTEXT($B431),(VLOOKUP($B431,'Signal, ITMS &amp; Lighting Items'!$A$5:$G$468,7,FALSE))," "))</f>
        <v xml:space="preserve"> </v>
      </c>
      <c r="J431" s="591" t="str">
        <f t="shared" si="38"/>
        <v/>
      </c>
      <c r="K431" s="591" t="str">
        <f t="shared" si="39"/>
        <v/>
      </c>
      <c r="L431" s="591" t="str">
        <f t="shared" si="37"/>
        <v/>
      </c>
    </row>
    <row r="432" spans="1:12" s="165" customFormat="1" ht="12.75" customHeight="1">
      <c r="A432" s="577">
        <v>18</v>
      </c>
      <c r="B432" s="572"/>
      <c r="C432" s="588" t="str">
        <f>IF(ISNUMBER($B432),(VLOOKUP($B432,'Signal, ITMS &amp; Lighting Items'!$A$5:$G$468,2,FALSE)),IF(ISTEXT($B432),(VLOOKUP($B432,'Signal, ITMS &amp; Lighting Items'!$A$5:$G$468,2,FALSE))," "))</f>
        <v xml:space="preserve"> </v>
      </c>
      <c r="D432" s="576"/>
      <c r="E432" s="589" t="str">
        <f>IF(ISNUMBER($B432),(VLOOKUP($B432,'Signal, ITMS &amp; Lighting Items'!$A$5:$G$468,4,FALSE)),IF(ISTEXT($B432),(VLOOKUP($B432,'Signal, ITMS &amp; Lighting Items'!$A$5:$G$468,4,FALSE))," "))</f>
        <v xml:space="preserve"> </v>
      </c>
      <c r="F432" s="575" t="str">
        <f>IF(ISNUMBER($B432),(VLOOKUP($B432,'Signal, ITMS &amp; Lighting Items'!$A$5:$G$468,3,FALSE)),IF(ISTEXT($B432),(VLOOKUP($B432,'Signal, ITMS &amp; Lighting Items'!$A$5:$G$468,3,FALSE))," "))</f>
        <v xml:space="preserve"> </v>
      </c>
      <c r="G432" s="590" t="str">
        <f>IF(ISNUMBER($B432),(VLOOKUP($B432,'Signal, ITMS &amp; Lighting Items'!$A$5:$G$468,5,FALSE)),IF(ISTEXT($B432),(VLOOKUP($B432,'Signal, ITMS &amp; Lighting Items'!$A$5:$G$468,5,FALSE))," "))</f>
        <v xml:space="preserve"> </v>
      </c>
      <c r="H432" s="590" t="str">
        <f>IF(ISNUMBER($B432),(VLOOKUP($B432,'Signal, ITMS &amp; Lighting Items'!$A$5:$G$468,6,FALSE)),IF(ISTEXT($B432),(VLOOKUP($B432,'Signal, ITMS &amp; Lighting Items'!$A$5:$G$468,6,FALSE))," "))</f>
        <v xml:space="preserve"> </v>
      </c>
      <c r="I432" s="590" t="str">
        <f>IF(ISNUMBER($B432),(VLOOKUP($B432,'Signal, ITMS &amp; Lighting Items'!$A$5:$G$468,7,FALSE)),IF(ISTEXT($B432),(VLOOKUP($B432,'Signal, ITMS &amp; Lighting Items'!$A$5:$G$468,7,FALSE))," "))</f>
        <v xml:space="preserve"> </v>
      </c>
      <c r="J432" s="591" t="str">
        <f t="shared" si="38"/>
        <v/>
      </c>
      <c r="K432" s="591" t="str">
        <f t="shared" si="39"/>
        <v/>
      </c>
      <c r="L432" s="591" t="str">
        <f t="shared" si="37"/>
        <v/>
      </c>
    </row>
    <row r="433" spans="1:12" s="165" customFormat="1" ht="12.75" customHeight="1">
      <c r="A433" s="577">
        <v>19</v>
      </c>
      <c r="B433" s="572"/>
      <c r="C433" s="588" t="str">
        <f>IF(ISNUMBER($B433),(VLOOKUP($B433,'Signal, ITMS &amp; Lighting Items'!$A$5:$G$468,2,FALSE)),IF(ISTEXT($B433),(VLOOKUP($B433,'Signal, ITMS &amp; Lighting Items'!$A$5:$G$468,2,FALSE))," "))</f>
        <v xml:space="preserve"> </v>
      </c>
      <c r="D433" s="576"/>
      <c r="E433" s="589" t="str">
        <f>IF(ISNUMBER($B433),(VLOOKUP($B433,'Signal, ITMS &amp; Lighting Items'!$A$5:$G$468,4,FALSE)),IF(ISTEXT($B433),(VLOOKUP($B433,'Signal, ITMS &amp; Lighting Items'!$A$5:$G$468,4,FALSE))," "))</f>
        <v xml:space="preserve"> </v>
      </c>
      <c r="F433" s="575" t="str">
        <f>IF(ISNUMBER($B433),(VLOOKUP($B433,'Signal, ITMS &amp; Lighting Items'!$A$5:$G$468,3,FALSE)),IF(ISTEXT($B433),(VLOOKUP($B433,'Signal, ITMS &amp; Lighting Items'!$A$5:$G$468,3,FALSE))," "))</f>
        <v xml:space="preserve"> </v>
      </c>
      <c r="G433" s="590" t="str">
        <f>IF(ISNUMBER($B433),(VLOOKUP($B433,'Signal, ITMS &amp; Lighting Items'!$A$5:$G$468,5,FALSE)),IF(ISTEXT($B433),(VLOOKUP($B433,'Signal, ITMS &amp; Lighting Items'!$A$5:$G$468,5,FALSE))," "))</f>
        <v xml:space="preserve"> </v>
      </c>
      <c r="H433" s="590" t="str">
        <f>IF(ISNUMBER($B433),(VLOOKUP($B433,'Signal, ITMS &amp; Lighting Items'!$A$5:$G$468,6,FALSE)),IF(ISTEXT($B433),(VLOOKUP($B433,'Signal, ITMS &amp; Lighting Items'!$A$5:$G$468,6,FALSE))," "))</f>
        <v xml:space="preserve"> </v>
      </c>
      <c r="I433" s="590" t="str">
        <f>IF(ISNUMBER($B433),(VLOOKUP($B433,'Signal, ITMS &amp; Lighting Items'!$A$5:$G$468,7,FALSE)),IF(ISTEXT($B433),(VLOOKUP($B433,'Signal, ITMS &amp; Lighting Items'!$A$5:$G$468,7,FALSE))," "))</f>
        <v xml:space="preserve"> </v>
      </c>
      <c r="J433" s="591" t="str">
        <f t="shared" si="38"/>
        <v/>
      </c>
      <c r="K433" s="591" t="str">
        <f t="shared" si="39"/>
        <v/>
      </c>
      <c r="L433" s="591" t="str">
        <f t="shared" si="37"/>
        <v/>
      </c>
    </row>
    <row r="434" spans="1:12" s="165" customFormat="1" ht="12.75" customHeight="1">
      <c r="A434" s="577">
        <v>20</v>
      </c>
      <c r="B434" s="572"/>
      <c r="C434" s="588" t="str">
        <f>IF(ISNUMBER($B434),(VLOOKUP($B434,'Signal, ITMS &amp; Lighting Items'!$A$5:$G$468,2,FALSE)),IF(ISTEXT($B434),(VLOOKUP($B434,'Signal, ITMS &amp; Lighting Items'!$A$5:$G$468,2,FALSE))," "))</f>
        <v xml:space="preserve"> </v>
      </c>
      <c r="D434" s="576"/>
      <c r="E434" s="589" t="str">
        <f>IF(ISNUMBER($B434),(VLOOKUP($B434,'Signal, ITMS &amp; Lighting Items'!$A$5:$G$468,4,FALSE)),IF(ISTEXT($B434),(VLOOKUP($B434,'Signal, ITMS &amp; Lighting Items'!$A$5:$G$468,4,FALSE))," "))</f>
        <v xml:space="preserve"> </v>
      </c>
      <c r="F434" s="575" t="str">
        <f>IF(ISNUMBER($B434),(VLOOKUP($B434,'Signal, ITMS &amp; Lighting Items'!$A$5:$G$468,3,FALSE)),IF(ISTEXT($B434),(VLOOKUP($B434,'Signal, ITMS &amp; Lighting Items'!$A$5:$G$468,3,FALSE))," "))</f>
        <v xml:space="preserve"> </v>
      </c>
      <c r="G434" s="590" t="str">
        <f>IF(ISNUMBER($B434),(VLOOKUP($B434,'Signal, ITMS &amp; Lighting Items'!$A$5:$G$468,5,FALSE)),IF(ISTEXT($B434),(VLOOKUP($B434,'Signal, ITMS &amp; Lighting Items'!$A$5:$G$468,5,FALSE))," "))</f>
        <v xml:space="preserve"> </v>
      </c>
      <c r="H434" s="590" t="str">
        <f>IF(ISNUMBER($B434),(VLOOKUP($B434,'Signal, ITMS &amp; Lighting Items'!$A$5:$G$468,6,FALSE)),IF(ISTEXT($B434),(VLOOKUP($B434,'Signal, ITMS &amp; Lighting Items'!$A$5:$G$468,6,FALSE))," "))</f>
        <v xml:space="preserve"> </v>
      </c>
      <c r="I434" s="590" t="str">
        <f>IF(ISNUMBER($B434),(VLOOKUP($B434,'Signal, ITMS &amp; Lighting Items'!$A$5:$G$468,7,FALSE)),IF(ISTEXT($B434),(VLOOKUP($B434,'Signal, ITMS &amp; Lighting Items'!$A$5:$G$468,7,FALSE))," "))</f>
        <v xml:space="preserve"> </v>
      </c>
      <c r="J434" s="591" t="str">
        <f t="shared" si="38"/>
        <v/>
      </c>
      <c r="K434" s="591" t="str">
        <f t="shared" si="39"/>
        <v/>
      </c>
      <c r="L434" s="591" t="str">
        <f t="shared" si="37"/>
        <v/>
      </c>
    </row>
    <row r="435" spans="1:12" s="165" customFormat="1" ht="12.75" customHeight="1">
      <c r="A435" s="577">
        <v>21</v>
      </c>
      <c r="B435" s="572"/>
      <c r="C435" s="588" t="str">
        <f>IF(ISNUMBER($B435),(VLOOKUP($B435,'Signal, ITMS &amp; Lighting Items'!$A$5:$G$468,2,FALSE)),IF(ISTEXT($B435),(VLOOKUP($B435,'Signal, ITMS &amp; Lighting Items'!$A$5:$G$468,2,FALSE))," "))</f>
        <v xml:space="preserve"> </v>
      </c>
      <c r="D435" s="576"/>
      <c r="E435" s="589" t="str">
        <f>IF(ISNUMBER($B435),(VLOOKUP($B435,'Signal, ITMS &amp; Lighting Items'!$A$5:$G$468,4,FALSE)),IF(ISTEXT($B435),(VLOOKUP($B435,'Signal, ITMS &amp; Lighting Items'!$A$5:$G$468,4,FALSE))," "))</f>
        <v xml:space="preserve"> </v>
      </c>
      <c r="F435" s="575" t="str">
        <f>IF(ISNUMBER($B435),(VLOOKUP($B435,'Signal, ITMS &amp; Lighting Items'!$A$5:$G$468,3,FALSE)),IF(ISTEXT($B435),(VLOOKUP($B435,'Signal, ITMS &amp; Lighting Items'!$A$5:$G$468,3,FALSE))," "))</f>
        <v xml:space="preserve"> </v>
      </c>
      <c r="G435" s="590" t="str">
        <f>IF(ISNUMBER($B435),(VLOOKUP($B435,'Signal, ITMS &amp; Lighting Items'!$A$5:$G$468,5,FALSE)),IF(ISTEXT($B435),(VLOOKUP($B435,'Signal, ITMS &amp; Lighting Items'!$A$5:$G$468,5,FALSE))," "))</f>
        <v xml:space="preserve"> </v>
      </c>
      <c r="H435" s="590" t="str">
        <f>IF(ISNUMBER($B435),(VLOOKUP($B435,'Signal, ITMS &amp; Lighting Items'!$A$5:$G$468,6,FALSE)),IF(ISTEXT($B435),(VLOOKUP($B435,'Signal, ITMS &amp; Lighting Items'!$A$5:$G$468,6,FALSE))," "))</f>
        <v xml:space="preserve"> </v>
      </c>
      <c r="I435" s="590" t="str">
        <f>IF(ISNUMBER($B435),(VLOOKUP($B435,'Signal, ITMS &amp; Lighting Items'!$A$5:$G$468,7,FALSE)),IF(ISTEXT($B435),(VLOOKUP($B435,'Signal, ITMS &amp; Lighting Items'!$A$5:$G$468,7,FALSE))," "))</f>
        <v xml:space="preserve"> </v>
      </c>
      <c r="J435" s="591" t="str">
        <f t="shared" si="38"/>
        <v/>
      </c>
      <c r="K435" s="591" t="str">
        <f t="shared" si="39"/>
        <v/>
      </c>
      <c r="L435" s="591" t="str">
        <f t="shared" si="37"/>
        <v/>
      </c>
    </row>
    <row r="436" spans="1:12" s="165" customFormat="1" ht="12.75" customHeight="1">
      <c r="A436" s="577">
        <v>22</v>
      </c>
      <c r="B436" s="572"/>
      <c r="C436" s="588" t="str">
        <f>IF(ISNUMBER($B436),(VLOOKUP($B436,'Signal, ITMS &amp; Lighting Items'!$A$5:$G$468,2,FALSE)),IF(ISTEXT($B436),(VLOOKUP($B436,'Signal, ITMS &amp; Lighting Items'!$A$5:$G$468,2,FALSE))," "))</f>
        <v xml:space="preserve"> </v>
      </c>
      <c r="D436" s="576"/>
      <c r="E436" s="589" t="str">
        <f>IF(ISNUMBER($B436),(VLOOKUP($B436,'Signal, ITMS &amp; Lighting Items'!$A$5:$G$468,4,FALSE)),IF(ISTEXT($B436),(VLOOKUP($B436,'Signal, ITMS &amp; Lighting Items'!$A$5:$G$468,4,FALSE))," "))</f>
        <v xml:space="preserve"> </v>
      </c>
      <c r="F436" s="575" t="str">
        <f>IF(ISNUMBER($B436),(VLOOKUP($B436,'Signal, ITMS &amp; Lighting Items'!$A$5:$G$468,3,FALSE)),IF(ISTEXT($B436),(VLOOKUP($B436,'Signal, ITMS &amp; Lighting Items'!$A$5:$G$468,3,FALSE))," "))</f>
        <v xml:space="preserve"> </v>
      </c>
      <c r="G436" s="590" t="str">
        <f>IF(ISNUMBER($B436),(VLOOKUP($B436,'Signal, ITMS &amp; Lighting Items'!$A$5:$G$468,5,FALSE)),IF(ISTEXT($B436),(VLOOKUP($B436,'Signal, ITMS &amp; Lighting Items'!$A$5:$G$468,5,FALSE))," "))</f>
        <v xml:space="preserve"> </v>
      </c>
      <c r="H436" s="590" t="str">
        <f>IF(ISNUMBER($B436),(VLOOKUP($B436,'Signal, ITMS &amp; Lighting Items'!$A$5:$G$468,6,FALSE)),IF(ISTEXT($B436),(VLOOKUP($B436,'Signal, ITMS &amp; Lighting Items'!$A$5:$G$468,6,FALSE))," "))</f>
        <v xml:space="preserve"> </v>
      </c>
      <c r="I436" s="590" t="str">
        <f>IF(ISNUMBER($B436),(VLOOKUP($B436,'Signal, ITMS &amp; Lighting Items'!$A$5:$G$468,7,FALSE)),IF(ISTEXT($B436),(VLOOKUP($B436,'Signal, ITMS &amp; Lighting Items'!$A$5:$G$468,7,FALSE))," "))</f>
        <v xml:space="preserve"> </v>
      </c>
      <c r="J436" s="591" t="str">
        <f t="shared" si="38"/>
        <v/>
      </c>
      <c r="K436" s="591" t="str">
        <f t="shared" si="39"/>
        <v/>
      </c>
      <c r="L436" s="591" t="str">
        <f t="shared" si="37"/>
        <v/>
      </c>
    </row>
    <row r="437" spans="1:12" s="165" customFormat="1" ht="12.75" customHeight="1">
      <c r="A437" s="577">
        <v>23</v>
      </c>
      <c r="B437" s="572"/>
      <c r="C437" s="588" t="str">
        <f>IF(ISNUMBER($B437),(VLOOKUP($B437,'Signal, ITMS &amp; Lighting Items'!$A$5:$G$468,2,FALSE)),IF(ISTEXT($B437),(VLOOKUP($B437,'Signal, ITMS &amp; Lighting Items'!$A$5:$G$468,2,FALSE))," "))</f>
        <v xml:space="preserve"> </v>
      </c>
      <c r="D437" s="576"/>
      <c r="E437" s="589" t="str">
        <f>IF(ISNUMBER($B437),(VLOOKUP($B437,'Signal, ITMS &amp; Lighting Items'!$A$5:$G$468,4,FALSE)),IF(ISTEXT($B437),(VLOOKUP($B437,'Signal, ITMS &amp; Lighting Items'!$A$5:$G$468,4,FALSE))," "))</f>
        <v xml:space="preserve"> </v>
      </c>
      <c r="F437" s="575" t="str">
        <f>IF(ISNUMBER($B437),(VLOOKUP($B437,'Signal, ITMS &amp; Lighting Items'!$A$5:$G$468,3,FALSE)),IF(ISTEXT($B437),(VLOOKUP($B437,'Signal, ITMS &amp; Lighting Items'!$A$5:$G$468,3,FALSE))," "))</f>
        <v xml:space="preserve"> </v>
      </c>
      <c r="G437" s="590" t="str">
        <f>IF(ISNUMBER($B437),(VLOOKUP($B437,'Signal, ITMS &amp; Lighting Items'!$A$5:$G$468,5,FALSE)),IF(ISTEXT($B437),(VLOOKUP($B437,'Signal, ITMS &amp; Lighting Items'!$A$5:$G$468,5,FALSE))," "))</f>
        <v xml:space="preserve"> </v>
      </c>
      <c r="H437" s="590" t="str">
        <f>IF(ISNUMBER($B437),(VLOOKUP($B437,'Signal, ITMS &amp; Lighting Items'!$A$5:$G$468,6,FALSE)),IF(ISTEXT($B437),(VLOOKUP($B437,'Signal, ITMS &amp; Lighting Items'!$A$5:$G$468,6,FALSE))," "))</f>
        <v xml:space="preserve"> </v>
      </c>
      <c r="I437" s="590" t="str">
        <f>IF(ISNUMBER($B437),(VLOOKUP($B437,'Signal, ITMS &amp; Lighting Items'!$A$5:$G$468,7,FALSE)),IF(ISTEXT($B437),(VLOOKUP($B437,'Signal, ITMS &amp; Lighting Items'!$A$5:$G$468,7,FALSE))," "))</f>
        <v xml:space="preserve"> </v>
      </c>
      <c r="J437" s="591" t="str">
        <f t="shared" si="38"/>
        <v/>
      </c>
      <c r="K437" s="591" t="str">
        <f t="shared" si="39"/>
        <v/>
      </c>
      <c r="L437" s="591" t="str">
        <f t="shared" si="37"/>
        <v/>
      </c>
    </row>
    <row r="438" spans="1:12" s="165" customFormat="1" ht="12.75" customHeight="1">
      <c r="A438" s="577">
        <v>24</v>
      </c>
      <c r="B438" s="572"/>
      <c r="C438" s="588" t="str">
        <f>IF(ISNUMBER($B438),(VLOOKUP($B438,'Signal, ITMS &amp; Lighting Items'!$A$5:$G$468,2,FALSE)),IF(ISTEXT($B438),(VLOOKUP($B438,'Signal, ITMS &amp; Lighting Items'!$A$5:$G$468,2,FALSE))," "))</f>
        <v xml:space="preserve"> </v>
      </c>
      <c r="D438" s="576"/>
      <c r="E438" s="589" t="str">
        <f>IF(ISNUMBER($B438),(VLOOKUP($B438,'Signal, ITMS &amp; Lighting Items'!$A$5:$G$468,4,FALSE)),IF(ISTEXT($B438),(VLOOKUP($B438,'Signal, ITMS &amp; Lighting Items'!$A$5:$G$468,4,FALSE))," "))</f>
        <v xml:space="preserve"> </v>
      </c>
      <c r="F438" s="575" t="str">
        <f>IF(ISNUMBER($B438),(VLOOKUP($B438,'Signal, ITMS &amp; Lighting Items'!$A$5:$G$468,3,FALSE)),IF(ISTEXT($B438),(VLOOKUP($B438,'Signal, ITMS &amp; Lighting Items'!$A$5:$G$468,3,FALSE))," "))</f>
        <v xml:space="preserve"> </v>
      </c>
      <c r="G438" s="590" t="str">
        <f>IF(ISNUMBER($B438),(VLOOKUP($B438,'Signal, ITMS &amp; Lighting Items'!$A$5:$G$468,5,FALSE)),IF(ISTEXT($B438),(VLOOKUP($B438,'Signal, ITMS &amp; Lighting Items'!$A$5:$G$468,5,FALSE))," "))</f>
        <v xml:space="preserve"> </v>
      </c>
      <c r="H438" s="590" t="str">
        <f>IF(ISNUMBER($B438),(VLOOKUP($B438,'Signal, ITMS &amp; Lighting Items'!$A$5:$G$468,6,FALSE)),IF(ISTEXT($B438),(VLOOKUP($B438,'Signal, ITMS &amp; Lighting Items'!$A$5:$G$468,6,FALSE))," "))</f>
        <v xml:space="preserve"> </v>
      </c>
      <c r="I438" s="590" t="str">
        <f>IF(ISNUMBER($B438),(VLOOKUP($B438,'Signal, ITMS &amp; Lighting Items'!$A$5:$G$468,7,FALSE)),IF(ISTEXT($B438),(VLOOKUP($B438,'Signal, ITMS &amp; Lighting Items'!$A$5:$G$468,7,FALSE))," "))</f>
        <v xml:space="preserve"> </v>
      </c>
      <c r="J438" s="591" t="str">
        <f t="shared" si="38"/>
        <v/>
      </c>
      <c r="K438" s="591" t="str">
        <f t="shared" si="39"/>
        <v/>
      </c>
      <c r="L438" s="591" t="str">
        <f t="shared" si="37"/>
        <v/>
      </c>
    </row>
    <row r="439" spans="1:12" s="165" customFormat="1" ht="12.75" customHeight="1">
      <c r="A439" s="577">
        <v>25</v>
      </c>
      <c r="B439" s="572"/>
      <c r="C439" s="588" t="str">
        <f>IF(ISNUMBER($B439),(VLOOKUP($B439,'Signal, ITMS &amp; Lighting Items'!$A$5:$G$468,2,FALSE)),IF(ISTEXT($B439),(VLOOKUP($B439,'Signal, ITMS &amp; Lighting Items'!$A$5:$G$468,2,FALSE))," "))</f>
        <v xml:space="preserve"> </v>
      </c>
      <c r="D439" s="576"/>
      <c r="E439" s="589" t="str">
        <f>IF(ISNUMBER($B439),(VLOOKUP($B439,'Signal, ITMS &amp; Lighting Items'!$A$5:$G$468,4,FALSE)),IF(ISTEXT($B439),(VLOOKUP($B439,'Signal, ITMS &amp; Lighting Items'!$A$5:$G$468,4,FALSE))," "))</f>
        <v xml:space="preserve"> </v>
      </c>
      <c r="F439" s="575" t="str">
        <f>IF(ISNUMBER($B439),(VLOOKUP($B439,'Signal, ITMS &amp; Lighting Items'!$A$5:$G$468,3,FALSE)),IF(ISTEXT($B439),(VLOOKUP($B439,'Signal, ITMS &amp; Lighting Items'!$A$5:$G$468,3,FALSE))," "))</f>
        <v xml:space="preserve"> </v>
      </c>
      <c r="G439" s="590" t="str">
        <f>IF(ISNUMBER($B439),(VLOOKUP($B439,'Signal, ITMS &amp; Lighting Items'!$A$5:$G$468,5,FALSE)),IF(ISTEXT($B439),(VLOOKUP($B439,'Signal, ITMS &amp; Lighting Items'!$A$5:$G$468,5,FALSE))," "))</f>
        <v xml:space="preserve"> </v>
      </c>
      <c r="H439" s="590" t="str">
        <f>IF(ISNUMBER($B439),(VLOOKUP($B439,'Signal, ITMS &amp; Lighting Items'!$A$5:$G$468,6,FALSE)),IF(ISTEXT($B439),(VLOOKUP($B439,'Signal, ITMS &amp; Lighting Items'!$A$5:$G$468,6,FALSE))," "))</f>
        <v xml:space="preserve"> </v>
      </c>
      <c r="I439" s="590" t="str">
        <f>IF(ISNUMBER($B439),(VLOOKUP($B439,'Signal, ITMS &amp; Lighting Items'!$A$5:$G$468,7,FALSE)),IF(ISTEXT($B439),(VLOOKUP($B439,'Signal, ITMS &amp; Lighting Items'!$A$5:$G$468,7,FALSE))," "))</f>
        <v xml:space="preserve"> </v>
      </c>
      <c r="J439" s="591" t="str">
        <f t="shared" si="38"/>
        <v/>
      </c>
      <c r="K439" s="591" t="str">
        <f t="shared" si="39"/>
        <v/>
      </c>
      <c r="L439" s="591" t="str">
        <f t="shared" si="37"/>
        <v/>
      </c>
    </row>
    <row r="440" spans="1:12" s="165" customFormat="1" ht="12.75" customHeight="1">
      <c r="A440" s="577">
        <v>26</v>
      </c>
      <c r="B440" s="572"/>
      <c r="C440" s="588" t="str">
        <f>IF(ISNUMBER($B440),(VLOOKUP($B440,'Signal, ITMS &amp; Lighting Items'!$A$5:$G$468,2,FALSE)),IF(ISTEXT($B440),(VLOOKUP($B440,'Signal, ITMS &amp; Lighting Items'!$A$5:$G$468,2,FALSE))," "))</f>
        <v xml:space="preserve"> </v>
      </c>
      <c r="D440" s="576"/>
      <c r="E440" s="589" t="str">
        <f>IF(ISNUMBER($B440),(VLOOKUP($B440,'Signal, ITMS &amp; Lighting Items'!$A$5:$G$468,4,FALSE)),IF(ISTEXT($B440),(VLOOKUP($B440,'Signal, ITMS &amp; Lighting Items'!$A$5:$G$468,4,FALSE))," "))</f>
        <v xml:space="preserve"> </v>
      </c>
      <c r="F440" s="575" t="str">
        <f>IF(ISNUMBER($B440),(VLOOKUP($B440,'Signal, ITMS &amp; Lighting Items'!$A$5:$G$468,3,FALSE)),IF(ISTEXT($B440),(VLOOKUP($B440,'Signal, ITMS &amp; Lighting Items'!$A$5:$G$468,3,FALSE))," "))</f>
        <v xml:space="preserve"> </v>
      </c>
      <c r="G440" s="590" t="str">
        <f>IF(ISNUMBER($B440),(VLOOKUP($B440,'Signal, ITMS &amp; Lighting Items'!$A$5:$G$468,5,FALSE)),IF(ISTEXT($B440),(VLOOKUP($B440,'Signal, ITMS &amp; Lighting Items'!$A$5:$G$468,5,FALSE))," "))</f>
        <v xml:space="preserve"> </v>
      </c>
      <c r="H440" s="590" t="str">
        <f>IF(ISNUMBER($B440),(VLOOKUP($B440,'Signal, ITMS &amp; Lighting Items'!$A$5:$G$468,6,FALSE)),IF(ISTEXT($B440),(VLOOKUP($B440,'Signal, ITMS &amp; Lighting Items'!$A$5:$G$468,6,FALSE))," "))</f>
        <v xml:space="preserve"> </v>
      </c>
      <c r="I440" s="590" t="str">
        <f>IF(ISNUMBER($B440),(VLOOKUP($B440,'Signal, ITMS &amp; Lighting Items'!$A$5:$G$468,7,FALSE)),IF(ISTEXT($B440),(VLOOKUP($B440,'Signal, ITMS &amp; Lighting Items'!$A$5:$G$468,7,FALSE))," "))</f>
        <v xml:space="preserve"> </v>
      </c>
      <c r="J440" s="591" t="str">
        <f t="shared" si="38"/>
        <v/>
      </c>
      <c r="K440" s="591" t="str">
        <f t="shared" si="39"/>
        <v/>
      </c>
      <c r="L440" s="591" t="str">
        <f t="shared" si="37"/>
        <v/>
      </c>
    </row>
    <row r="441" spans="1:12" s="165" customFormat="1" ht="12.75" customHeight="1">
      <c r="A441" s="577">
        <v>27</v>
      </c>
      <c r="B441" s="572"/>
      <c r="C441" s="588" t="str">
        <f>IF(ISNUMBER($B441),(VLOOKUP($B441,'Signal, ITMS &amp; Lighting Items'!$A$5:$G$468,2,FALSE)),IF(ISTEXT($B441),(VLOOKUP($B441,'Signal, ITMS &amp; Lighting Items'!$A$5:$G$468,2,FALSE))," "))</f>
        <v xml:space="preserve"> </v>
      </c>
      <c r="D441" s="576"/>
      <c r="E441" s="589" t="str">
        <f>IF(ISNUMBER($B441),(VLOOKUP($B441,'Signal, ITMS &amp; Lighting Items'!$A$5:$G$468,4,FALSE)),IF(ISTEXT($B441),(VLOOKUP($B441,'Signal, ITMS &amp; Lighting Items'!$A$5:$G$468,4,FALSE))," "))</f>
        <v xml:space="preserve"> </v>
      </c>
      <c r="F441" s="575" t="str">
        <f>IF(ISNUMBER($B441),(VLOOKUP($B441,'Signal, ITMS &amp; Lighting Items'!$A$5:$G$468,3,FALSE)),IF(ISTEXT($B441),(VLOOKUP($B441,'Signal, ITMS &amp; Lighting Items'!$A$5:$G$468,3,FALSE))," "))</f>
        <v xml:space="preserve"> </v>
      </c>
      <c r="G441" s="590" t="str">
        <f>IF(ISNUMBER($B441),(VLOOKUP($B441,'Signal, ITMS &amp; Lighting Items'!$A$5:$G$468,5,FALSE)),IF(ISTEXT($B441),(VLOOKUP($B441,'Signal, ITMS &amp; Lighting Items'!$A$5:$G$468,5,FALSE))," "))</f>
        <v xml:space="preserve"> </v>
      </c>
      <c r="H441" s="590" t="str">
        <f>IF(ISNUMBER($B441),(VLOOKUP($B441,'Signal, ITMS &amp; Lighting Items'!$A$5:$G$468,6,FALSE)),IF(ISTEXT($B441),(VLOOKUP($B441,'Signal, ITMS &amp; Lighting Items'!$A$5:$G$468,6,FALSE))," "))</f>
        <v xml:space="preserve"> </v>
      </c>
      <c r="I441" s="590" t="str">
        <f>IF(ISNUMBER($B441),(VLOOKUP($B441,'Signal, ITMS &amp; Lighting Items'!$A$5:$G$468,7,FALSE)),IF(ISTEXT($B441),(VLOOKUP($B441,'Signal, ITMS &amp; Lighting Items'!$A$5:$G$468,7,FALSE))," "))</f>
        <v xml:space="preserve"> </v>
      </c>
      <c r="J441" s="591" t="str">
        <f t="shared" si="38"/>
        <v/>
      </c>
      <c r="K441" s="591" t="str">
        <f t="shared" si="39"/>
        <v/>
      </c>
      <c r="L441" s="591" t="str">
        <f t="shared" si="37"/>
        <v/>
      </c>
    </row>
    <row r="442" spans="1:12" s="165" customFormat="1" ht="12.75" customHeight="1">
      <c r="A442" s="577">
        <v>28</v>
      </c>
      <c r="B442" s="572"/>
      <c r="C442" s="588" t="str">
        <f>IF(ISNUMBER($B442),(VLOOKUP($B442,'Signal, ITMS &amp; Lighting Items'!$A$5:$G$468,2,FALSE)),IF(ISTEXT($B442),(VLOOKUP($B442,'Signal, ITMS &amp; Lighting Items'!$A$5:$G$468,2,FALSE))," "))</f>
        <v xml:space="preserve"> </v>
      </c>
      <c r="D442" s="576"/>
      <c r="E442" s="589" t="str">
        <f>IF(ISNUMBER($B442),(VLOOKUP($B442,'Signal, ITMS &amp; Lighting Items'!$A$5:$G$468,4,FALSE)),IF(ISTEXT($B442),(VLOOKUP($B442,'Signal, ITMS &amp; Lighting Items'!$A$5:$G$468,4,FALSE))," "))</f>
        <v xml:space="preserve"> </v>
      </c>
      <c r="F442" s="575" t="str">
        <f>IF(ISNUMBER($B442),(VLOOKUP($B442,'Signal, ITMS &amp; Lighting Items'!$A$5:$G$468,3,FALSE)),IF(ISTEXT($B442),(VLOOKUP($B442,'Signal, ITMS &amp; Lighting Items'!$A$5:$G$468,3,FALSE))," "))</f>
        <v xml:space="preserve"> </v>
      </c>
      <c r="G442" s="590" t="str">
        <f>IF(ISNUMBER($B442),(VLOOKUP($B442,'Signal, ITMS &amp; Lighting Items'!$A$5:$G$468,5,FALSE)),IF(ISTEXT($B442),(VLOOKUP($B442,'Signal, ITMS &amp; Lighting Items'!$A$5:$G$468,5,FALSE))," "))</f>
        <v xml:space="preserve"> </v>
      </c>
      <c r="H442" s="590" t="str">
        <f>IF(ISNUMBER($B442),(VLOOKUP($B442,'Signal, ITMS &amp; Lighting Items'!$A$5:$G$468,6,FALSE)),IF(ISTEXT($B442),(VLOOKUP($B442,'Signal, ITMS &amp; Lighting Items'!$A$5:$G$468,6,FALSE))," "))</f>
        <v xml:space="preserve"> </v>
      </c>
      <c r="I442" s="590" t="str">
        <f>IF(ISNUMBER($B442),(VLOOKUP($B442,'Signal, ITMS &amp; Lighting Items'!$A$5:$G$468,7,FALSE)),IF(ISTEXT($B442),(VLOOKUP($B442,'Signal, ITMS &amp; Lighting Items'!$A$5:$G$468,7,FALSE))," "))</f>
        <v xml:space="preserve"> </v>
      </c>
      <c r="J442" s="591" t="str">
        <f t="shared" si="38"/>
        <v/>
      </c>
      <c r="K442" s="591" t="str">
        <f t="shared" si="39"/>
        <v/>
      </c>
      <c r="L442" s="591" t="str">
        <f t="shared" si="37"/>
        <v/>
      </c>
    </row>
    <row r="443" spans="1:12" s="165" customFormat="1" ht="12.75" customHeight="1">
      <c r="A443" s="577">
        <v>29</v>
      </c>
      <c r="B443" s="572"/>
      <c r="C443" s="588" t="str">
        <f>IF(ISNUMBER($B443),(VLOOKUP($B443,'Signal, ITMS &amp; Lighting Items'!$A$5:$G$468,2,FALSE)),IF(ISTEXT($B443),(VLOOKUP($B443,'Signal, ITMS &amp; Lighting Items'!$A$5:$G$468,2,FALSE))," "))</f>
        <v xml:space="preserve"> </v>
      </c>
      <c r="D443" s="576"/>
      <c r="E443" s="589" t="str">
        <f>IF(ISNUMBER($B443),(VLOOKUP($B443,'Signal, ITMS &amp; Lighting Items'!$A$5:$G$468,4,FALSE)),IF(ISTEXT($B443),(VLOOKUP($B443,'Signal, ITMS &amp; Lighting Items'!$A$5:$G$468,4,FALSE))," "))</f>
        <v xml:space="preserve"> </v>
      </c>
      <c r="F443" s="575" t="str">
        <f>IF(ISNUMBER($B443),(VLOOKUP($B443,'Signal, ITMS &amp; Lighting Items'!$A$5:$G$468,3,FALSE)),IF(ISTEXT($B443),(VLOOKUP($B443,'Signal, ITMS &amp; Lighting Items'!$A$5:$G$468,3,FALSE))," "))</f>
        <v xml:space="preserve"> </v>
      </c>
      <c r="G443" s="590" t="str">
        <f>IF(ISNUMBER($B443),(VLOOKUP($B443,'Signal, ITMS &amp; Lighting Items'!$A$5:$G$468,5,FALSE)),IF(ISTEXT($B443),(VLOOKUP($B443,'Signal, ITMS &amp; Lighting Items'!$A$5:$G$468,5,FALSE))," "))</f>
        <v xml:space="preserve"> </v>
      </c>
      <c r="H443" s="590" t="str">
        <f>IF(ISNUMBER($B443),(VLOOKUP($B443,'Signal, ITMS &amp; Lighting Items'!$A$5:$G$468,6,FALSE)),IF(ISTEXT($B443),(VLOOKUP($B443,'Signal, ITMS &amp; Lighting Items'!$A$5:$G$468,6,FALSE))," "))</f>
        <v xml:space="preserve"> </v>
      </c>
      <c r="I443" s="590" t="str">
        <f>IF(ISNUMBER($B443),(VLOOKUP($B443,'Signal, ITMS &amp; Lighting Items'!$A$5:$G$468,7,FALSE)),IF(ISTEXT($B443),(VLOOKUP($B443,'Signal, ITMS &amp; Lighting Items'!$A$5:$G$468,7,FALSE))," "))</f>
        <v xml:space="preserve"> </v>
      </c>
      <c r="J443" s="591" t="str">
        <f t="shared" si="38"/>
        <v/>
      </c>
      <c r="K443" s="591" t="str">
        <f t="shared" si="39"/>
        <v/>
      </c>
      <c r="L443" s="591" t="str">
        <f t="shared" si="37"/>
        <v/>
      </c>
    </row>
    <row r="444" spans="1:12" s="165" customFormat="1" ht="12.75" customHeight="1" thickBot="1">
      <c r="A444" s="600">
        <v>30</v>
      </c>
      <c r="B444" s="592"/>
      <c r="C444" s="593" t="str">
        <f>IF(ISNUMBER($B444),(VLOOKUP($B444,'Signal, ITMS &amp; Lighting Items'!$A$5:$G$468,2,FALSE)),IF(ISTEXT($B444),(VLOOKUP($B444,'Signal, ITMS &amp; Lighting Items'!$A$5:$G$468,2,FALSE))," "))</f>
        <v xml:space="preserve"> </v>
      </c>
      <c r="D444" s="594"/>
      <c r="E444" s="595" t="str">
        <f>IF(ISNUMBER($B444),(VLOOKUP($B444,'Signal, ITMS &amp; Lighting Items'!$A$5:$G$468,4,FALSE)),IF(ISTEXT($B444),(VLOOKUP($B444,'Signal, ITMS &amp; Lighting Items'!$A$5:$G$468,4,FALSE))," "))</f>
        <v xml:space="preserve"> </v>
      </c>
      <c r="F444" s="596" t="str">
        <f>IF(ISNUMBER($B444),(VLOOKUP($B444,'Signal, ITMS &amp; Lighting Items'!$A$5:$G$468,3,FALSE)),IF(ISTEXT($B444),(VLOOKUP($B444,'Signal, ITMS &amp; Lighting Items'!$A$5:$G$468,3,FALSE))," "))</f>
        <v xml:space="preserve"> </v>
      </c>
      <c r="G444" s="597" t="str">
        <f>IF(ISNUMBER($B444),(VLOOKUP($B444,'Signal, ITMS &amp; Lighting Items'!$A$5:$G$468,5,FALSE)),IF(ISTEXT($B444),(VLOOKUP($B444,'Signal, ITMS &amp; Lighting Items'!$A$5:$G$468,5,FALSE))," "))</f>
        <v xml:space="preserve"> </v>
      </c>
      <c r="H444" s="597" t="str">
        <f>IF(ISNUMBER($B444),(VLOOKUP($B444,'Signal, ITMS &amp; Lighting Items'!$A$5:$G$468,6,FALSE)),IF(ISTEXT($B444),(VLOOKUP($B444,'Signal, ITMS &amp; Lighting Items'!$A$5:$G$468,6,FALSE))," "))</f>
        <v xml:space="preserve"> </v>
      </c>
      <c r="I444" s="597" t="str">
        <f>IF(ISNUMBER($B444),(VLOOKUP($B444,'Signal, ITMS &amp; Lighting Items'!$A$5:$G$468,7,FALSE)),IF(ISTEXT($B444),(VLOOKUP($B444,'Signal, ITMS &amp; Lighting Items'!$A$5:$G$468,7,FALSE))," "))</f>
        <v xml:space="preserve"> </v>
      </c>
      <c r="J444" s="598" t="str">
        <f t="shared" si="38"/>
        <v/>
      </c>
      <c r="K444" s="598" t="str">
        <f t="shared" si="39"/>
        <v/>
      </c>
      <c r="L444" s="598" t="str">
        <f t="shared" si="37"/>
        <v/>
      </c>
    </row>
    <row r="445" spans="1:12" s="165" customFormat="1" ht="12.75" customHeight="1" thickTop="1">
      <c r="A445" s="631"/>
      <c r="B445" s="631"/>
      <c r="C445" s="629" t="s">
        <v>576</v>
      </c>
      <c r="D445" s="631"/>
      <c r="E445" s="643"/>
      <c r="F445" s="640" t="s">
        <v>435</v>
      </c>
      <c r="G445" s="204" t="s">
        <v>202</v>
      </c>
      <c r="H445" s="614"/>
      <c r="I445" s="204" t="s">
        <v>202</v>
      </c>
      <c r="J445" s="607">
        <f>SUM(J415:J444)</f>
        <v>0</v>
      </c>
      <c r="K445" s="607">
        <f>SUM(K415:K444)</f>
        <v>0</v>
      </c>
      <c r="L445" s="603">
        <f>SUM(L415:L444)</f>
        <v>0</v>
      </c>
    </row>
    <row r="446" spans="1:12" s="165" customFormat="1" ht="12.75" customHeight="1">
      <c r="A446" s="631"/>
      <c r="B446" s="631"/>
      <c r="C446" s="629"/>
      <c r="D446" s="631"/>
      <c r="E446" s="643"/>
      <c r="F446" s="644"/>
      <c r="G446" s="644"/>
      <c r="H446" s="644"/>
      <c r="I446" s="644"/>
      <c r="J446" s="645"/>
      <c r="K446" s="645"/>
      <c r="L446" s="645"/>
    </row>
    <row r="447" spans="1:12" s="165" customFormat="1" ht="12.75" customHeight="1">
      <c r="A447" s="631"/>
      <c r="B447" s="631"/>
      <c r="C447" s="629"/>
      <c r="D447" s="629"/>
      <c r="E447" s="630"/>
      <c r="F447" s="640" t="s">
        <v>440</v>
      </c>
      <c r="G447" s="204" t="s">
        <v>203</v>
      </c>
      <c r="H447" s="614"/>
      <c r="I447" s="204" t="s">
        <v>203</v>
      </c>
      <c r="J447" s="608">
        <f>J377</f>
        <v>0</v>
      </c>
      <c r="K447" s="608">
        <f>K377</f>
        <v>0</v>
      </c>
      <c r="L447" s="608">
        <f>L377</f>
        <v>0</v>
      </c>
    </row>
    <row r="448" spans="1:12" s="165" customFormat="1" ht="12.75" customHeight="1">
      <c r="A448" s="631"/>
      <c r="B448" s="631"/>
      <c r="C448" s="629"/>
      <c r="D448" s="629"/>
      <c r="E448" s="630"/>
      <c r="F448" s="640" t="s">
        <v>437</v>
      </c>
      <c r="G448" s="204" t="s">
        <v>203</v>
      </c>
      <c r="H448" s="614"/>
      <c r="I448" s="204" t="s">
        <v>203</v>
      </c>
      <c r="J448" s="591">
        <f>J411</f>
        <v>0</v>
      </c>
      <c r="K448" s="591">
        <f>K411</f>
        <v>0</v>
      </c>
      <c r="L448" s="591">
        <f>L411</f>
        <v>0</v>
      </c>
    </row>
    <row r="449" spans="1:12" s="165" customFormat="1" ht="12.75" customHeight="1">
      <c r="A449" s="631"/>
      <c r="B449" s="631"/>
      <c r="C449" s="629"/>
      <c r="D449" s="629"/>
      <c r="E449" s="630"/>
      <c r="F449" s="640" t="s">
        <v>435</v>
      </c>
      <c r="G449" s="204" t="s">
        <v>203</v>
      </c>
      <c r="H449" s="614"/>
      <c r="I449" s="204" t="s">
        <v>203</v>
      </c>
      <c r="J449" s="591">
        <f>J445</f>
        <v>0</v>
      </c>
      <c r="K449" s="591">
        <f>K445</f>
        <v>0</v>
      </c>
      <c r="L449" s="591">
        <f>L445</f>
        <v>0</v>
      </c>
    </row>
    <row r="450" spans="1:12" s="165" customFormat="1" ht="12.75" customHeight="1" thickBot="1">
      <c r="A450" s="631"/>
      <c r="B450" s="631"/>
      <c r="C450" s="629"/>
      <c r="D450" s="629"/>
      <c r="E450" s="630"/>
      <c r="F450" s="642" t="s">
        <v>578</v>
      </c>
      <c r="G450" s="204" t="s">
        <v>203</v>
      </c>
      <c r="H450" s="614"/>
      <c r="I450" s="204" t="s">
        <v>203</v>
      </c>
      <c r="J450" s="591">
        <f>(J447+J448+J449)*$N$2</f>
        <v>0</v>
      </c>
      <c r="K450" s="591">
        <f>(K447+K448+K449)*$N$2</f>
        <v>0</v>
      </c>
      <c r="L450" s="591">
        <f>(L447+L448+L449)*$N$2</f>
        <v>0</v>
      </c>
    </row>
    <row r="451" spans="1:12" s="165" customFormat="1" ht="12.75" customHeight="1" thickTop="1">
      <c r="A451" s="631"/>
      <c r="B451" s="631"/>
      <c r="C451" s="629"/>
      <c r="D451" s="629"/>
      <c r="E451" s="630"/>
      <c r="F451" s="637" t="s">
        <v>579</v>
      </c>
      <c r="G451" s="204" t="s">
        <v>203</v>
      </c>
      <c r="H451" s="614"/>
      <c r="I451" s="204" t="s">
        <v>203</v>
      </c>
      <c r="J451" s="609">
        <f>(J447+J448+J449+J450)</f>
        <v>0</v>
      </c>
      <c r="K451" s="609">
        <f>(K447+K448+K449+K450)</f>
        <v>0</v>
      </c>
      <c r="L451" s="609">
        <f>(L447+L448+L449+L450)</f>
        <v>0</v>
      </c>
    </row>
    <row r="452" spans="1:12" s="165" customFormat="1" ht="12.75" customHeight="1">
      <c r="E452" s="213" t="s">
        <v>233</v>
      </c>
      <c r="F452" s="67" t="s">
        <v>244</v>
      </c>
      <c r="G452" s="842" t="s">
        <v>574</v>
      </c>
      <c r="H452" s="843"/>
      <c r="I452" s="844"/>
      <c r="J452" s="845" t="s">
        <v>575</v>
      </c>
      <c r="K452" s="846"/>
      <c r="L452" s="847"/>
    </row>
    <row r="453" spans="1:12" s="165" customFormat="1" ht="12.75" customHeight="1">
      <c r="A453" s="214" t="s">
        <v>571</v>
      </c>
      <c r="B453" s="166" t="s">
        <v>10</v>
      </c>
      <c r="C453" s="214" t="s">
        <v>572</v>
      </c>
      <c r="D453" s="214" t="s">
        <v>573</v>
      </c>
      <c r="E453" s="166" t="s">
        <v>9</v>
      </c>
      <c r="F453" s="214" t="s">
        <v>439</v>
      </c>
      <c r="G453" s="193" t="s">
        <v>352</v>
      </c>
      <c r="H453" s="193" t="s">
        <v>351</v>
      </c>
      <c r="I453" s="193" t="s">
        <v>4692</v>
      </c>
      <c r="J453" s="71" t="s">
        <v>352</v>
      </c>
      <c r="K453" s="71" t="s">
        <v>351</v>
      </c>
      <c r="L453" s="71" t="s">
        <v>4692</v>
      </c>
    </row>
    <row r="454" spans="1:12" s="165" customFormat="1" ht="12.75" customHeight="1">
      <c r="A454" s="577">
        <v>1</v>
      </c>
      <c r="B454" s="572"/>
      <c r="C454" s="588" t="str">
        <f>IF(ISNUMBER($B454),(VLOOKUP($B454,'Signal, ITMS &amp; Lighting Items'!$A$5:$G$468,2,FALSE)),IF(ISTEXT($B454),(VLOOKUP($B454,'Signal, ITMS &amp; Lighting Items'!$A$5:$G$468,2,FALSE))," "))</f>
        <v xml:space="preserve"> </v>
      </c>
      <c r="D454" s="576"/>
      <c r="E454" s="589" t="str">
        <f>IF(ISNUMBER($B454),(VLOOKUP($B454,'Signal, ITMS &amp; Lighting Items'!$A$5:$G$468,4,FALSE)),IF(ISTEXT($B454),(VLOOKUP($B454,'Signal, ITMS &amp; Lighting Items'!$A$5:$G$468,4,FALSE))," "))</f>
        <v xml:space="preserve"> </v>
      </c>
      <c r="F454" s="575" t="str">
        <f>IF(ISNUMBER($B454),(VLOOKUP($B454,'Signal, ITMS &amp; Lighting Items'!$A$5:$G$468,3,FALSE)),IF(ISTEXT($B454),(VLOOKUP($B454,'Signal, ITMS &amp; Lighting Items'!$A$5:$G$468,3,FALSE))," "))</f>
        <v xml:space="preserve"> </v>
      </c>
      <c r="G454" s="590" t="str">
        <f>IF(ISNUMBER($B454),(VLOOKUP($B454,'Signal, ITMS &amp; Lighting Items'!$A$5:$G$468,5,FALSE)),IF(ISTEXT($B454),(VLOOKUP($B454,'Signal, ITMS &amp; Lighting Items'!$A$5:$G$468,5,FALSE))," "))</f>
        <v xml:space="preserve"> </v>
      </c>
      <c r="H454" s="590" t="str">
        <f>IF(ISNUMBER($B454),(VLOOKUP($B454,'Signal, ITMS &amp; Lighting Items'!$A$5:$G$468,6,FALSE)),IF(ISTEXT($B454),(VLOOKUP($B454,'Signal, ITMS &amp; Lighting Items'!$A$5:$G$468,6,FALSE))," "))</f>
        <v xml:space="preserve"> </v>
      </c>
      <c r="I454" s="590" t="str">
        <f>IF(ISNUMBER($B454),(VLOOKUP($B454,'Signal, ITMS &amp; Lighting Items'!$A$5:$G$468,7,FALSE)),IF(ISTEXT($B454),(VLOOKUP($B454,'Signal, ITMS &amp; Lighting Items'!$A$5:$G$468,7,FALSE))," "))</f>
        <v xml:space="preserve"> </v>
      </c>
      <c r="J454" s="591" t="str">
        <f>IF(ISNUMBER($D454),($D454*$G454),"")</f>
        <v/>
      </c>
      <c r="K454" s="591" t="str">
        <f>IF(ISNUMBER($D454),($D454*$H454),"")</f>
        <v/>
      </c>
      <c r="L454" s="591" t="str">
        <f t="shared" ref="L454:L483" si="40">IF(ISNUMBER($D454),($D454*$I454),"")</f>
        <v/>
      </c>
    </row>
    <row r="455" spans="1:12" s="165" customFormat="1" ht="12.75" customHeight="1">
      <c r="A455" s="577">
        <v>2</v>
      </c>
      <c r="B455" s="572"/>
      <c r="C455" s="588" t="str">
        <f>IF(ISNUMBER($B455),(VLOOKUP($B455,'Signal, ITMS &amp; Lighting Items'!$A$5:$G$468,2,FALSE)),IF(ISTEXT($B455),(VLOOKUP($B455,'Signal, ITMS &amp; Lighting Items'!$A$5:$G$468,2,FALSE))," "))</f>
        <v xml:space="preserve"> </v>
      </c>
      <c r="D455" s="576"/>
      <c r="E455" s="589" t="str">
        <f>IF(ISNUMBER($B455),(VLOOKUP($B455,'Signal, ITMS &amp; Lighting Items'!$A$5:$G$468,4,FALSE)),IF(ISTEXT($B455),(VLOOKUP($B455,'Signal, ITMS &amp; Lighting Items'!$A$5:$G$468,4,FALSE))," "))</f>
        <v xml:space="preserve"> </v>
      </c>
      <c r="F455" s="575" t="str">
        <f>IF(ISNUMBER($B455),(VLOOKUP($B455,'Signal, ITMS &amp; Lighting Items'!$A$5:$G$468,3,FALSE)),IF(ISTEXT($B455),(VLOOKUP($B455,'Signal, ITMS &amp; Lighting Items'!$A$5:$G$468,3,FALSE))," "))</f>
        <v xml:space="preserve"> </v>
      </c>
      <c r="G455" s="590" t="str">
        <f>IF(ISNUMBER($B455),(VLOOKUP($B455,'Signal, ITMS &amp; Lighting Items'!$A$5:$G$468,5,FALSE)),IF(ISTEXT($B455),(VLOOKUP($B455,'Signal, ITMS &amp; Lighting Items'!$A$5:$G$468,5,FALSE))," "))</f>
        <v xml:space="preserve"> </v>
      </c>
      <c r="H455" s="590" t="str">
        <f>IF(ISNUMBER($B455),(VLOOKUP($B455,'Signal, ITMS &amp; Lighting Items'!$A$5:$G$468,6,FALSE)),IF(ISTEXT($B455),(VLOOKUP($B455,'Signal, ITMS &amp; Lighting Items'!$A$5:$G$468,6,FALSE))," "))</f>
        <v xml:space="preserve"> </v>
      </c>
      <c r="I455" s="590" t="str">
        <f>IF(ISNUMBER($B455),(VLOOKUP($B455,'Signal, ITMS &amp; Lighting Items'!$A$5:$G$468,7,FALSE)),IF(ISTEXT($B455),(VLOOKUP($B455,'Signal, ITMS &amp; Lighting Items'!$A$5:$G$468,7,FALSE))," "))</f>
        <v xml:space="preserve"> </v>
      </c>
      <c r="J455" s="591" t="str">
        <f t="shared" ref="J455:J483" si="41">IF(ISNUMBER($D455),($D455*$G455),"")</f>
        <v/>
      </c>
      <c r="K455" s="591" t="str">
        <f t="shared" ref="K455:K483" si="42">IF(ISNUMBER($D455),($D455*$H455),"")</f>
        <v/>
      </c>
      <c r="L455" s="591" t="str">
        <f t="shared" si="40"/>
        <v/>
      </c>
    </row>
    <row r="456" spans="1:12" s="165" customFormat="1" ht="12.75" customHeight="1">
      <c r="A456" s="577">
        <v>3</v>
      </c>
      <c r="B456" s="572"/>
      <c r="C456" s="588" t="str">
        <f>IF(ISNUMBER($B456),(VLOOKUP($B456,'Signal, ITMS &amp; Lighting Items'!$A$5:$G$468,2,FALSE)),IF(ISTEXT($B456),(VLOOKUP($B456,'Signal, ITMS &amp; Lighting Items'!$A$5:$G$468,2,FALSE))," "))</f>
        <v xml:space="preserve"> </v>
      </c>
      <c r="D456" s="576"/>
      <c r="E456" s="589" t="str">
        <f>IF(ISNUMBER($B456),(VLOOKUP($B456,'Signal, ITMS &amp; Lighting Items'!$A$5:$G$468,4,FALSE)),IF(ISTEXT($B456),(VLOOKUP($B456,'Signal, ITMS &amp; Lighting Items'!$A$5:$G$468,4,FALSE))," "))</f>
        <v xml:space="preserve"> </v>
      </c>
      <c r="F456" s="575" t="str">
        <f>IF(ISNUMBER($B456),(VLOOKUP($B456,'Signal, ITMS &amp; Lighting Items'!$A$5:$G$468,3,FALSE)),IF(ISTEXT($B456),(VLOOKUP($B456,'Signal, ITMS &amp; Lighting Items'!$A$5:$G$468,3,FALSE))," "))</f>
        <v xml:space="preserve"> </v>
      </c>
      <c r="G456" s="590" t="str">
        <f>IF(ISNUMBER($B456),(VLOOKUP($B456,'Signal, ITMS &amp; Lighting Items'!$A$5:$G$468,5,FALSE)),IF(ISTEXT($B456),(VLOOKUP($B456,'Signal, ITMS &amp; Lighting Items'!$A$5:$G$468,5,FALSE))," "))</f>
        <v xml:space="preserve"> </v>
      </c>
      <c r="H456" s="590" t="str">
        <f>IF(ISNUMBER($B456),(VLOOKUP($B456,'Signal, ITMS &amp; Lighting Items'!$A$5:$G$468,6,FALSE)),IF(ISTEXT($B456),(VLOOKUP($B456,'Signal, ITMS &amp; Lighting Items'!$A$5:$G$468,6,FALSE))," "))</f>
        <v xml:space="preserve"> </v>
      </c>
      <c r="I456" s="590" t="str">
        <f>IF(ISNUMBER($B456),(VLOOKUP($B456,'Signal, ITMS &amp; Lighting Items'!$A$5:$G$468,7,FALSE)),IF(ISTEXT($B456),(VLOOKUP($B456,'Signal, ITMS &amp; Lighting Items'!$A$5:$G$468,7,FALSE))," "))</f>
        <v xml:space="preserve"> </v>
      </c>
      <c r="J456" s="591" t="str">
        <f t="shared" si="41"/>
        <v/>
      </c>
      <c r="K456" s="591" t="str">
        <f t="shared" si="42"/>
        <v/>
      </c>
      <c r="L456" s="591" t="str">
        <f t="shared" si="40"/>
        <v/>
      </c>
    </row>
    <row r="457" spans="1:12" s="165" customFormat="1" ht="12.75" customHeight="1">
      <c r="A457" s="577">
        <v>4</v>
      </c>
      <c r="B457" s="572"/>
      <c r="C457" s="588" t="str">
        <f>IF(ISNUMBER($B457),(VLOOKUP($B457,'Signal, ITMS &amp; Lighting Items'!$A$5:$G$468,2,FALSE)),IF(ISTEXT($B457),(VLOOKUP($B457,'Signal, ITMS &amp; Lighting Items'!$A$5:$G$468,2,FALSE))," "))</f>
        <v xml:space="preserve"> </v>
      </c>
      <c r="D457" s="576"/>
      <c r="E457" s="589" t="str">
        <f>IF(ISNUMBER($B457),(VLOOKUP($B457,'Signal, ITMS &amp; Lighting Items'!$A$5:$G$468,4,FALSE)),IF(ISTEXT($B457),(VLOOKUP($B457,'Signal, ITMS &amp; Lighting Items'!$A$5:$G$468,4,FALSE))," "))</f>
        <v xml:space="preserve"> </v>
      </c>
      <c r="F457" s="575" t="str">
        <f>IF(ISNUMBER($B457),(VLOOKUP($B457,'Signal, ITMS &amp; Lighting Items'!$A$5:$G$468,3,FALSE)),IF(ISTEXT($B457),(VLOOKUP($B457,'Signal, ITMS &amp; Lighting Items'!$A$5:$G$468,3,FALSE))," "))</f>
        <v xml:space="preserve"> </v>
      </c>
      <c r="G457" s="590" t="str">
        <f>IF(ISNUMBER($B457),(VLOOKUP($B457,'Signal, ITMS &amp; Lighting Items'!$A$5:$G$468,5,FALSE)),IF(ISTEXT($B457),(VLOOKUP($B457,'Signal, ITMS &amp; Lighting Items'!$A$5:$G$468,5,FALSE))," "))</f>
        <v xml:space="preserve"> </v>
      </c>
      <c r="H457" s="590" t="str">
        <f>IF(ISNUMBER($B457),(VLOOKUP($B457,'Signal, ITMS &amp; Lighting Items'!$A$5:$G$468,6,FALSE)),IF(ISTEXT($B457),(VLOOKUP($B457,'Signal, ITMS &amp; Lighting Items'!$A$5:$G$468,6,FALSE))," "))</f>
        <v xml:space="preserve"> </v>
      </c>
      <c r="I457" s="590" t="str">
        <f>IF(ISNUMBER($B457),(VLOOKUP($B457,'Signal, ITMS &amp; Lighting Items'!$A$5:$G$468,7,FALSE)),IF(ISTEXT($B457),(VLOOKUP($B457,'Signal, ITMS &amp; Lighting Items'!$A$5:$G$468,7,FALSE))," "))</f>
        <v xml:space="preserve"> </v>
      </c>
      <c r="J457" s="591" t="str">
        <f t="shared" si="41"/>
        <v/>
      </c>
      <c r="K457" s="591" t="str">
        <f t="shared" si="42"/>
        <v/>
      </c>
      <c r="L457" s="591" t="str">
        <f t="shared" si="40"/>
        <v/>
      </c>
    </row>
    <row r="458" spans="1:12" s="165" customFormat="1" ht="12.75" customHeight="1">
      <c r="A458" s="577">
        <v>5</v>
      </c>
      <c r="B458" s="572"/>
      <c r="C458" s="588" t="str">
        <f>IF(ISNUMBER($B458),(VLOOKUP($B458,'Signal, ITMS &amp; Lighting Items'!$A$5:$G$468,2,FALSE)),IF(ISTEXT($B458),(VLOOKUP($B458,'Signal, ITMS &amp; Lighting Items'!$A$5:$G$468,2,FALSE))," "))</f>
        <v xml:space="preserve"> </v>
      </c>
      <c r="D458" s="576"/>
      <c r="E458" s="589" t="str">
        <f>IF(ISNUMBER($B458),(VLOOKUP($B458,'Signal, ITMS &amp; Lighting Items'!$A$5:$G$468,4,FALSE)),IF(ISTEXT($B458),(VLOOKUP($B458,'Signal, ITMS &amp; Lighting Items'!$A$5:$G$468,4,FALSE))," "))</f>
        <v xml:space="preserve"> </v>
      </c>
      <c r="F458" s="575" t="str">
        <f>IF(ISNUMBER($B458),(VLOOKUP($B458,'Signal, ITMS &amp; Lighting Items'!$A$5:$G$468,3,FALSE)),IF(ISTEXT($B458),(VLOOKUP($B458,'Signal, ITMS &amp; Lighting Items'!$A$5:$G$468,3,FALSE))," "))</f>
        <v xml:space="preserve"> </v>
      </c>
      <c r="G458" s="590" t="str">
        <f>IF(ISNUMBER($B458),(VLOOKUP($B458,'Signal, ITMS &amp; Lighting Items'!$A$5:$G$468,5,FALSE)),IF(ISTEXT($B458),(VLOOKUP($B458,'Signal, ITMS &amp; Lighting Items'!$A$5:$G$468,5,FALSE))," "))</f>
        <v xml:space="preserve"> </v>
      </c>
      <c r="H458" s="590" t="str">
        <f>IF(ISNUMBER($B458),(VLOOKUP($B458,'Signal, ITMS &amp; Lighting Items'!$A$5:$G$468,6,FALSE)),IF(ISTEXT($B458),(VLOOKUP($B458,'Signal, ITMS &amp; Lighting Items'!$A$5:$G$468,6,FALSE))," "))</f>
        <v xml:space="preserve"> </v>
      </c>
      <c r="I458" s="590" t="str">
        <f>IF(ISNUMBER($B458),(VLOOKUP($B458,'Signal, ITMS &amp; Lighting Items'!$A$5:$G$468,7,FALSE)),IF(ISTEXT($B458),(VLOOKUP($B458,'Signal, ITMS &amp; Lighting Items'!$A$5:$G$468,7,FALSE))," "))</f>
        <v xml:space="preserve"> </v>
      </c>
      <c r="J458" s="591" t="str">
        <f t="shared" si="41"/>
        <v/>
      </c>
      <c r="K458" s="591" t="str">
        <f t="shared" si="42"/>
        <v/>
      </c>
      <c r="L458" s="591" t="str">
        <f t="shared" si="40"/>
        <v/>
      </c>
    </row>
    <row r="459" spans="1:12" s="165" customFormat="1" ht="12.75" customHeight="1">
      <c r="A459" s="577">
        <v>6</v>
      </c>
      <c r="B459" s="572"/>
      <c r="C459" s="588" t="str">
        <f>IF(ISNUMBER($B459),(VLOOKUP($B459,'Signal, ITMS &amp; Lighting Items'!$A$5:$G$468,2,FALSE)),IF(ISTEXT($B459),(VLOOKUP($B459,'Signal, ITMS &amp; Lighting Items'!$A$5:$G$468,2,FALSE))," "))</f>
        <v xml:space="preserve"> </v>
      </c>
      <c r="D459" s="576"/>
      <c r="E459" s="589" t="str">
        <f>IF(ISNUMBER($B459),(VLOOKUP($B459,'Signal, ITMS &amp; Lighting Items'!$A$5:$G$468,4,FALSE)),IF(ISTEXT($B459),(VLOOKUP($B459,'Signal, ITMS &amp; Lighting Items'!$A$5:$G$468,4,FALSE))," "))</f>
        <v xml:space="preserve"> </v>
      </c>
      <c r="F459" s="575" t="str">
        <f>IF(ISNUMBER($B459),(VLOOKUP($B459,'Signal, ITMS &amp; Lighting Items'!$A$5:$G$468,3,FALSE)),IF(ISTEXT($B459),(VLOOKUP($B459,'Signal, ITMS &amp; Lighting Items'!$A$5:$G$468,3,FALSE))," "))</f>
        <v xml:space="preserve"> </v>
      </c>
      <c r="G459" s="590" t="str">
        <f>IF(ISNUMBER($B459),(VLOOKUP($B459,'Signal, ITMS &amp; Lighting Items'!$A$5:$G$468,5,FALSE)),IF(ISTEXT($B459),(VLOOKUP($B459,'Signal, ITMS &amp; Lighting Items'!$A$5:$G$468,5,FALSE))," "))</f>
        <v xml:space="preserve"> </v>
      </c>
      <c r="H459" s="590" t="str">
        <f>IF(ISNUMBER($B459),(VLOOKUP($B459,'Signal, ITMS &amp; Lighting Items'!$A$5:$G$468,6,FALSE)),IF(ISTEXT($B459),(VLOOKUP($B459,'Signal, ITMS &amp; Lighting Items'!$A$5:$G$468,6,FALSE))," "))</f>
        <v xml:space="preserve"> </v>
      </c>
      <c r="I459" s="590" t="str">
        <f>IF(ISNUMBER($B459),(VLOOKUP($B459,'Signal, ITMS &amp; Lighting Items'!$A$5:$G$468,7,FALSE)),IF(ISTEXT($B459),(VLOOKUP($B459,'Signal, ITMS &amp; Lighting Items'!$A$5:$G$468,7,FALSE))," "))</f>
        <v xml:space="preserve"> </v>
      </c>
      <c r="J459" s="591" t="str">
        <f t="shared" si="41"/>
        <v/>
      </c>
      <c r="K459" s="591" t="str">
        <f t="shared" si="42"/>
        <v/>
      </c>
      <c r="L459" s="591" t="str">
        <f t="shared" si="40"/>
        <v/>
      </c>
    </row>
    <row r="460" spans="1:12" s="165" customFormat="1" ht="12.75" customHeight="1">
      <c r="A460" s="577">
        <v>7</v>
      </c>
      <c r="B460" s="572"/>
      <c r="C460" s="588" t="str">
        <f>IF(ISNUMBER($B460),(VLOOKUP($B460,'Signal, ITMS &amp; Lighting Items'!$A$5:$G$468,2,FALSE)),IF(ISTEXT($B460),(VLOOKUP($B460,'Signal, ITMS &amp; Lighting Items'!$A$5:$G$468,2,FALSE))," "))</f>
        <v xml:space="preserve"> </v>
      </c>
      <c r="D460" s="576"/>
      <c r="E460" s="589" t="str">
        <f>IF(ISNUMBER($B460),(VLOOKUP($B460,'Signal, ITMS &amp; Lighting Items'!$A$5:$G$468,4,FALSE)),IF(ISTEXT($B460),(VLOOKUP($B460,'Signal, ITMS &amp; Lighting Items'!$A$5:$G$468,4,FALSE))," "))</f>
        <v xml:space="preserve"> </v>
      </c>
      <c r="F460" s="575" t="str">
        <f>IF(ISNUMBER($B460),(VLOOKUP($B460,'Signal, ITMS &amp; Lighting Items'!$A$5:$G$468,3,FALSE)),IF(ISTEXT($B460),(VLOOKUP($B460,'Signal, ITMS &amp; Lighting Items'!$A$5:$G$468,3,FALSE))," "))</f>
        <v xml:space="preserve"> </v>
      </c>
      <c r="G460" s="590" t="str">
        <f>IF(ISNUMBER($B460),(VLOOKUP($B460,'Signal, ITMS &amp; Lighting Items'!$A$5:$G$468,5,FALSE)),IF(ISTEXT($B460),(VLOOKUP($B460,'Signal, ITMS &amp; Lighting Items'!$A$5:$G$468,5,FALSE))," "))</f>
        <v xml:space="preserve"> </v>
      </c>
      <c r="H460" s="590" t="str">
        <f>IF(ISNUMBER($B460),(VLOOKUP($B460,'Signal, ITMS &amp; Lighting Items'!$A$5:$G$468,6,FALSE)),IF(ISTEXT($B460),(VLOOKUP($B460,'Signal, ITMS &amp; Lighting Items'!$A$5:$G$468,6,FALSE))," "))</f>
        <v xml:space="preserve"> </v>
      </c>
      <c r="I460" s="590" t="str">
        <f>IF(ISNUMBER($B460),(VLOOKUP($B460,'Signal, ITMS &amp; Lighting Items'!$A$5:$G$468,7,FALSE)),IF(ISTEXT($B460),(VLOOKUP($B460,'Signal, ITMS &amp; Lighting Items'!$A$5:$G$468,7,FALSE))," "))</f>
        <v xml:space="preserve"> </v>
      </c>
      <c r="J460" s="591" t="str">
        <f t="shared" si="41"/>
        <v/>
      </c>
      <c r="K460" s="591" t="str">
        <f t="shared" si="42"/>
        <v/>
      </c>
      <c r="L460" s="591" t="str">
        <f t="shared" si="40"/>
        <v/>
      </c>
    </row>
    <row r="461" spans="1:12" s="165" customFormat="1" ht="12.75" customHeight="1">
      <c r="A461" s="577">
        <v>8</v>
      </c>
      <c r="B461" s="572"/>
      <c r="C461" s="588" t="str">
        <f>IF(ISNUMBER($B461),(VLOOKUP($B461,'Signal, ITMS &amp; Lighting Items'!$A$5:$G$468,2,FALSE)),IF(ISTEXT($B461),(VLOOKUP($B461,'Signal, ITMS &amp; Lighting Items'!$A$5:$G$468,2,FALSE))," "))</f>
        <v xml:space="preserve"> </v>
      </c>
      <c r="D461" s="576"/>
      <c r="E461" s="589" t="str">
        <f>IF(ISNUMBER($B461),(VLOOKUP($B461,'Signal, ITMS &amp; Lighting Items'!$A$5:$G$468,4,FALSE)),IF(ISTEXT($B461),(VLOOKUP($B461,'Signal, ITMS &amp; Lighting Items'!$A$5:$G$468,4,FALSE))," "))</f>
        <v xml:space="preserve"> </v>
      </c>
      <c r="F461" s="575" t="str">
        <f>IF(ISNUMBER($B461),(VLOOKUP($B461,'Signal, ITMS &amp; Lighting Items'!$A$5:$G$468,3,FALSE)),IF(ISTEXT($B461),(VLOOKUP($B461,'Signal, ITMS &amp; Lighting Items'!$A$5:$G$468,3,FALSE))," "))</f>
        <v xml:space="preserve"> </v>
      </c>
      <c r="G461" s="590" t="str">
        <f>IF(ISNUMBER($B461),(VLOOKUP($B461,'Signal, ITMS &amp; Lighting Items'!$A$5:$G$468,5,FALSE)),IF(ISTEXT($B461),(VLOOKUP($B461,'Signal, ITMS &amp; Lighting Items'!$A$5:$G$468,5,FALSE))," "))</f>
        <v xml:space="preserve"> </v>
      </c>
      <c r="H461" s="590" t="str">
        <f>IF(ISNUMBER($B461),(VLOOKUP($B461,'Signal, ITMS &amp; Lighting Items'!$A$5:$G$468,6,FALSE)),IF(ISTEXT($B461),(VLOOKUP($B461,'Signal, ITMS &amp; Lighting Items'!$A$5:$G$468,6,FALSE))," "))</f>
        <v xml:space="preserve"> </v>
      </c>
      <c r="I461" s="590" t="str">
        <f>IF(ISNUMBER($B461),(VLOOKUP($B461,'Signal, ITMS &amp; Lighting Items'!$A$5:$G$468,7,FALSE)),IF(ISTEXT($B461),(VLOOKUP($B461,'Signal, ITMS &amp; Lighting Items'!$A$5:$G$468,7,FALSE))," "))</f>
        <v xml:space="preserve"> </v>
      </c>
      <c r="J461" s="591" t="str">
        <f t="shared" si="41"/>
        <v/>
      </c>
      <c r="K461" s="591" t="str">
        <f t="shared" si="42"/>
        <v/>
      </c>
      <c r="L461" s="591" t="str">
        <f t="shared" si="40"/>
        <v/>
      </c>
    </row>
    <row r="462" spans="1:12" s="165" customFormat="1" ht="12.75" customHeight="1">
      <c r="A462" s="577">
        <v>9</v>
      </c>
      <c r="B462" s="572"/>
      <c r="C462" s="588" t="str">
        <f>IF(ISNUMBER($B462),(VLOOKUP($B462,'Signal, ITMS &amp; Lighting Items'!$A$5:$G$468,2,FALSE)),IF(ISTEXT($B462),(VLOOKUP($B462,'Signal, ITMS &amp; Lighting Items'!$A$5:$G$468,2,FALSE))," "))</f>
        <v xml:space="preserve"> </v>
      </c>
      <c r="D462" s="576"/>
      <c r="E462" s="589" t="str">
        <f>IF(ISNUMBER($B462),(VLOOKUP($B462,'Signal, ITMS &amp; Lighting Items'!$A$5:$G$468,4,FALSE)),IF(ISTEXT($B462),(VLOOKUP($B462,'Signal, ITMS &amp; Lighting Items'!$A$5:$G$468,4,FALSE))," "))</f>
        <v xml:space="preserve"> </v>
      </c>
      <c r="F462" s="575" t="str">
        <f>IF(ISNUMBER($B462),(VLOOKUP($B462,'Signal, ITMS &amp; Lighting Items'!$A$5:$G$468,3,FALSE)),IF(ISTEXT($B462),(VLOOKUP($B462,'Signal, ITMS &amp; Lighting Items'!$A$5:$G$468,3,FALSE))," "))</f>
        <v xml:space="preserve"> </v>
      </c>
      <c r="G462" s="590" t="str">
        <f>IF(ISNUMBER($B462),(VLOOKUP($B462,'Signal, ITMS &amp; Lighting Items'!$A$5:$G$468,5,FALSE)),IF(ISTEXT($B462),(VLOOKUP($B462,'Signal, ITMS &amp; Lighting Items'!$A$5:$G$468,5,FALSE))," "))</f>
        <v xml:space="preserve"> </v>
      </c>
      <c r="H462" s="590" t="str">
        <f>IF(ISNUMBER($B462),(VLOOKUP($B462,'Signal, ITMS &amp; Lighting Items'!$A$5:$G$468,6,FALSE)),IF(ISTEXT($B462),(VLOOKUP($B462,'Signal, ITMS &amp; Lighting Items'!$A$5:$G$468,6,FALSE))," "))</f>
        <v xml:space="preserve"> </v>
      </c>
      <c r="I462" s="590" t="str">
        <f>IF(ISNUMBER($B462),(VLOOKUP($B462,'Signal, ITMS &amp; Lighting Items'!$A$5:$G$468,7,FALSE)),IF(ISTEXT($B462),(VLOOKUP($B462,'Signal, ITMS &amp; Lighting Items'!$A$5:$G$468,7,FALSE))," "))</f>
        <v xml:space="preserve"> </v>
      </c>
      <c r="J462" s="591" t="str">
        <f t="shared" si="41"/>
        <v/>
      </c>
      <c r="K462" s="591" t="str">
        <f t="shared" si="42"/>
        <v/>
      </c>
      <c r="L462" s="591" t="str">
        <f t="shared" si="40"/>
        <v/>
      </c>
    </row>
    <row r="463" spans="1:12" s="165" customFormat="1" ht="12.75" customHeight="1">
      <c r="A463" s="577">
        <v>10</v>
      </c>
      <c r="B463" s="572"/>
      <c r="C463" s="588" t="str">
        <f>IF(ISNUMBER($B463),(VLOOKUP($B463,'Signal, ITMS &amp; Lighting Items'!$A$5:$G$468,2,FALSE)),IF(ISTEXT($B463),(VLOOKUP($B463,'Signal, ITMS &amp; Lighting Items'!$A$5:$G$468,2,FALSE))," "))</f>
        <v xml:space="preserve"> </v>
      </c>
      <c r="D463" s="576"/>
      <c r="E463" s="589" t="str">
        <f>IF(ISNUMBER($B463),(VLOOKUP($B463,'Signal, ITMS &amp; Lighting Items'!$A$5:$G$468,4,FALSE)),IF(ISTEXT($B463),(VLOOKUP($B463,'Signal, ITMS &amp; Lighting Items'!$A$5:$G$468,4,FALSE))," "))</f>
        <v xml:space="preserve"> </v>
      </c>
      <c r="F463" s="575" t="str">
        <f>IF(ISNUMBER($B463),(VLOOKUP($B463,'Signal, ITMS &amp; Lighting Items'!$A$5:$G$468,3,FALSE)),IF(ISTEXT($B463),(VLOOKUP($B463,'Signal, ITMS &amp; Lighting Items'!$A$5:$G$468,3,FALSE))," "))</f>
        <v xml:space="preserve"> </v>
      </c>
      <c r="G463" s="590" t="str">
        <f>IF(ISNUMBER($B463),(VLOOKUP($B463,'Signal, ITMS &amp; Lighting Items'!$A$5:$G$468,5,FALSE)),IF(ISTEXT($B463),(VLOOKUP($B463,'Signal, ITMS &amp; Lighting Items'!$A$5:$G$468,5,FALSE))," "))</f>
        <v xml:space="preserve"> </v>
      </c>
      <c r="H463" s="590" t="str">
        <f>IF(ISNUMBER($B463),(VLOOKUP($B463,'Signal, ITMS &amp; Lighting Items'!$A$5:$G$468,6,FALSE)),IF(ISTEXT($B463),(VLOOKUP($B463,'Signal, ITMS &amp; Lighting Items'!$A$5:$G$468,6,FALSE))," "))</f>
        <v xml:space="preserve"> </v>
      </c>
      <c r="I463" s="590" t="str">
        <f>IF(ISNUMBER($B463),(VLOOKUP($B463,'Signal, ITMS &amp; Lighting Items'!$A$5:$G$468,7,FALSE)),IF(ISTEXT($B463),(VLOOKUP($B463,'Signal, ITMS &amp; Lighting Items'!$A$5:$G$468,7,FALSE))," "))</f>
        <v xml:space="preserve"> </v>
      </c>
      <c r="J463" s="591" t="str">
        <f t="shared" si="41"/>
        <v/>
      </c>
      <c r="K463" s="591" t="str">
        <f t="shared" si="42"/>
        <v/>
      </c>
      <c r="L463" s="591" t="str">
        <f t="shared" si="40"/>
        <v/>
      </c>
    </row>
    <row r="464" spans="1:12" s="165" customFormat="1" ht="12.75" customHeight="1">
      <c r="A464" s="577">
        <v>11</v>
      </c>
      <c r="B464" s="572"/>
      <c r="C464" s="588" t="str">
        <f>IF(ISNUMBER($B464),(VLOOKUP($B464,'Signal, ITMS &amp; Lighting Items'!$A$5:$G$468,2,FALSE)),IF(ISTEXT($B464),(VLOOKUP($B464,'Signal, ITMS &amp; Lighting Items'!$A$5:$G$468,2,FALSE))," "))</f>
        <v xml:space="preserve"> </v>
      </c>
      <c r="D464" s="576"/>
      <c r="E464" s="589" t="str">
        <f>IF(ISNUMBER($B464),(VLOOKUP($B464,'Signal, ITMS &amp; Lighting Items'!$A$5:$G$468,4,FALSE)),IF(ISTEXT($B464),(VLOOKUP($B464,'Signal, ITMS &amp; Lighting Items'!$A$5:$G$468,4,FALSE))," "))</f>
        <v xml:space="preserve"> </v>
      </c>
      <c r="F464" s="575" t="str">
        <f>IF(ISNUMBER($B464),(VLOOKUP($B464,'Signal, ITMS &amp; Lighting Items'!$A$5:$G$468,3,FALSE)),IF(ISTEXT($B464),(VLOOKUP($B464,'Signal, ITMS &amp; Lighting Items'!$A$5:$G$468,3,FALSE))," "))</f>
        <v xml:space="preserve"> </v>
      </c>
      <c r="G464" s="590" t="str">
        <f>IF(ISNUMBER($B464),(VLOOKUP($B464,'Signal, ITMS &amp; Lighting Items'!$A$5:$G$468,5,FALSE)),IF(ISTEXT($B464),(VLOOKUP($B464,'Signal, ITMS &amp; Lighting Items'!$A$5:$G$468,5,FALSE))," "))</f>
        <v xml:space="preserve"> </v>
      </c>
      <c r="H464" s="590" t="str">
        <f>IF(ISNUMBER($B464),(VLOOKUP($B464,'Signal, ITMS &amp; Lighting Items'!$A$5:$G$468,6,FALSE)),IF(ISTEXT($B464),(VLOOKUP($B464,'Signal, ITMS &amp; Lighting Items'!$A$5:$G$468,6,FALSE))," "))</f>
        <v xml:space="preserve"> </v>
      </c>
      <c r="I464" s="590" t="str">
        <f>IF(ISNUMBER($B464),(VLOOKUP($B464,'Signal, ITMS &amp; Lighting Items'!$A$5:$G$468,7,FALSE)),IF(ISTEXT($B464),(VLOOKUP($B464,'Signal, ITMS &amp; Lighting Items'!$A$5:$G$468,7,FALSE))," "))</f>
        <v xml:space="preserve"> </v>
      </c>
      <c r="J464" s="591" t="str">
        <f t="shared" si="41"/>
        <v/>
      </c>
      <c r="K464" s="591" t="str">
        <f t="shared" si="42"/>
        <v/>
      </c>
      <c r="L464" s="591" t="str">
        <f t="shared" si="40"/>
        <v/>
      </c>
    </row>
    <row r="465" spans="1:12" s="165" customFormat="1" ht="12.75" customHeight="1">
      <c r="A465" s="577">
        <v>12</v>
      </c>
      <c r="B465" s="572"/>
      <c r="C465" s="588" t="str">
        <f>IF(ISNUMBER($B465),(VLOOKUP($B465,'Signal, ITMS &amp; Lighting Items'!$A$5:$G$468,2,FALSE)),IF(ISTEXT($B465),(VLOOKUP($B465,'Signal, ITMS &amp; Lighting Items'!$A$5:$G$468,2,FALSE))," "))</f>
        <v xml:space="preserve"> </v>
      </c>
      <c r="D465" s="576"/>
      <c r="E465" s="589" t="str">
        <f>IF(ISNUMBER($B465),(VLOOKUP($B465,'Signal, ITMS &amp; Lighting Items'!$A$5:$G$468,4,FALSE)),IF(ISTEXT($B465),(VLOOKUP($B465,'Signal, ITMS &amp; Lighting Items'!$A$5:$G$468,4,FALSE))," "))</f>
        <v xml:space="preserve"> </v>
      </c>
      <c r="F465" s="575" t="str">
        <f>IF(ISNUMBER($B465),(VLOOKUP($B465,'Signal, ITMS &amp; Lighting Items'!$A$5:$G$468,3,FALSE)),IF(ISTEXT($B465),(VLOOKUP($B465,'Signal, ITMS &amp; Lighting Items'!$A$5:$G$468,3,FALSE))," "))</f>
        <v xml:space="preserve"> </v>
      </c>
      <c r="G465" s="590" t="str">
        <f>IF(ISNUMBER($B465),(VLOOKUP($B465,'Signal, ITMS &amp; Lighting Items'!$A$5:$G$468,5,FALSE)),IF(ISTEXT($B465),(VLOOKUP($B465,'Signal, ITMS &amp; Lighting Items'!$A$5:$G$468,5,FALSE))," "))</f>
        <v xml:space="preserve"> </v>
      </c>
      <c r="H465" s="590" t="str">
        <f>IF(ISNUMBER($B465),(VLOOKUP($B465,'Signal, ITMS &amp; Lighting Items'!$A$5:$G$468,6,FALSE)),IF(ISTEXT($B465),(VLOOKUP($B465,'Signal, ITMS &amp; Lighting Items'!$A$5:$G$468,6,FALSE))," "))</f>
        <v xml:space="preserve"> </v>
      </c>
      <c r="I465" s="590" t="str">
        <f>IF(ISNUMBER($B465),(VLOOKUP($B465,'Signal, ITMS &amp; Lighting Items'!$A$5:$G$468,7,FALSE)),IF(ISTEXT($B465),(VLOOKUP($B465,'Signal, ITMS &amp; Lighting Items'!$A$5:$G$468,7,FALSE))," "))</f>
        <v xml:space="preserve"> </v>
      </c>
      <c r="J465" s="591" t="str">
        <f t="shared" si="41"/>
        <v/>
      </c>
      <c r="K465" s="591" t="str">
        <f t="shared" si="42"/>
        <v/>
      </c>
      <c r="L465" s="591" t="str">
        <f t="shared" si="40"/>
        <v/>
      </c>
    </row>
    <row r="466" spans="1:12" s="165" customFormat="1" ht="12.75" customHeight="1">
      <c r="A466" s="577">
        <v>13</v>
      </c>
      <c r="B466" s="572"/>
      <c r="C466" s="588" t="str">
        <f>IF(ISNUMBER($B466),(VLOOKUP($B466,'Signal, ITMS &amp; Lighting Items'!$A$5:$G$468,2,FALSE)),IF(ISTEXT($B466),(VLOOKUP($B466,'Signal, ITMS &amp; Lighting Items'!$A$5:$G$468,2,FALSE))," "))</f>
        <v xml:space="preserve"> </v>
      </c>
      <c r="D466" s="576"/>
      <c r="E466" s="589" t="str">
        <f>IF(ISNUMBER($B466),(VLOOKUP($B466,'Signal, ITMS &amp; Lighting Items'!$A$5:$G$468,4,FALSE)),IF(ISTEXT($B466),(VLOOKUP($B466,'Signal, ITMS &amp; Lighting Items'!$A$5:$G$468,4,FALSE))," "))</f>
        <v xml:space="preserve"> </v>
      </c>
      <c r="F466" s="575" t="str">
        <f>IF(ISNUMBER($B466),(VLOOKUP($B466,'Signal, ITMS &amp; Lighting Items'!$A$5:$G$468,3,FALSE)),IF(ISTEXT($B466),(VLOOKUP($B466,'Signal, ITMS &amp; Lighting Items'!$A$5:$G$468,3,FALSE))," "))</f>
        <v xml:space="preserve"> </v>
      </c>
      <c r="G466" s="590" t="str">
        <f>IF(ISNUMBER($B466),(VLOOKUP($B466,'Signal, ITMS &amp; Lighting Items'!$A$5:$G$468,5,FALSE)),IF(ISTEXT($B466),(VLOOKUP($B466,'Signal, ITMS &amp; Lighting Items'!$A$5:$G$468,5,FALSE))," "))</f>
        <v xml:space="preserve"> </v>
      </c>
      <c r="H466" s="590" t="str">
        <f>IF(ISNUMBER($B466),(VLOOKUP($B466,'Signal, ITMS &amp; Lighting Items'!$A$5:$G$468,6,FALSE)),IF(ISTEXT($B466),(VLOOKUP($B466,'Signal, ITMS &amp; Lighting Items'!$A$5:$G$468,6,FALSE))," "))</f>
        <v xml:space="preserve"> </v>
      </c>
      <c r="I466" s="590" t="str">
        <f>IF(ISNUMBER($B466),(VLOOKUP($B466,'Signal, ITMS &amp; Lighting Items'!$A$5:$G$468,7,FALSE)),IF(ISTEXT($B466),(VLOOKUP($B466,'Signal, ITMS &amp; Lighting Items'!$A$5:$G$468,7,FALSE))," "))</f>
        <v xml:space="preserve"> </v>
      </c>
      <c r="J466" s="591" t="str">
        <f t="shared" si="41"/>
        <v/>
      </c>
      <c r="K466" s="591" t="str">
        <f t="shared" si="42"/>
        <v/>
      </c>
      <c r="L466" s="591" t="str">
        <f t="shared" si="40"/>
        <v/>
      </c>
    </row>
    <row r="467" spans="1:12" s="165" customFormat="1" ht="12.75" customHeight="1">
      <c r="A467" s="577">
        <v>14</v>
      </c>
      <c r="B467" s="572"/>
      <c r="C467" s="588" t="str">
        <f>IF(ISNUMBER($B467),(VLOOKUP($B467,'Signal, ITMS &amp; Lighting Items'!$A$5:$G$468,2,FALSE)),IF(ISTEXT($B467),(VLOOKUP($B467,'Signal, ITMS &amp; Lighting Items'!$A$5:$G$468,2,FALSE))," "))</f>
        <v xml:space="preserve"> </v>
      </c>
      <c r="D467" s="576"/>
      <c r="E467" s="589" t="str">
        <f>IF(ISNUMBER($B467),(VLOOKUP($B467,'Signal, ITMS &amp; Lighting Items'!$A$5:$G$468,4,FALSE)),IF(ISTEXT($B467),(VLOOKUP($B467,'Signal, ITMS &amp; Lighting Items'!$A$5:$G$468,4,FALSE))," "))</f>
        <v xml:space="preserve"> </v>
      </c>
      <c r="F467" s="575" t="str">
        <f>IF(ISNUMBER($B467),(VLOOKUP($B467,'Signal, ITMS &amp; Lighting Items'!$A$5:$G$468,3,FALSE)),IF(ISTEXT($B467),(VLOOKUP($B467,'Signal, ITMS &amp; Lighting Items'!$A$5:$G$468,3,FALSE))," "))</f>
        <v xml:space="preserve"> </v>
      </c>
      <c r="G467" s="590" t="str">
        <f>IF(ISNUMBER($B467),(VLOOKUP($B467,'Signal, ITMS &amp; Lighting Items'!$A$5:$G$468,5,FALSE)),IF(ISTEXT($B467),(VLOOKUP($B467,'Signal, ITMS &amp; Lighting Items'!$A$5:$G$468,5,FALSE))," "))</f>
        <v xml:space="preserve"> </v>
      </c>
      <c r="H467" s="590" t="str">
        <f>IF(ISNUMBER($B467),(VLOOKUP($B467,'Signal, ITMS &amp; Lighting Items'!$A$5:$G$468,6,FALSE)),IF(ISTEXT($B467),(VLOOKUP($B467,'Signal, ITMS &amp; Lighting Items'!$A$5:$G$468,6,FALSE))," "))</f>
        <v xml:space="preserve"> </v>
      </c>
      <c r="I467" s="590" t="str">
        <f>IF(ISNUMBER($B467),(VLOOKUP($B467,'Signal, ITMS &amp; Lighting Items'!$A$5:$G$468,7,FALSE)),IF(ISTEXT($B467),(VLOOKUP($B467,'Signal, ITMS &amp; Lighting Items'!$A$5:$G$468,7,FALSE))," "))</f>
        <v xml:space="preserve"> </v>
      </c>
      <c r="J467" s="591" t="str">
        <f t="shared" si="41"/>
        <v/>
      </c>
      <c r="K467" s="591" t="str">
        <f t="shared" si="42"/>
        <v/>
      </c>
      <c r="L467" s="591" t="str">
        <f t="shared" si="40"/>
        <v/>
      </c>
    </row>
    <row r="468" spans="1:12" s="165" customFormat="1" ht="12.75" customHeight="1">
      <c r="A468" s="577">
        <v>15</v>
      </c>
      <c r="B468" s="572"/>
      <c r="C468" s="588" t="str">
        <f>IF(ISNUMBER($B468),(VLOOKUP($B468,'Signal, ITMS &amp; Lighting Items'!$A$5:$G$468,2,FALSE)),IF(ISTEXT($B468),(VLOOKUP($B468,'Signal, ITMS &amp; Lighting Items'!$A$5:$G$468,2,FALSE))," "))</f>
        <v xml:space="preserve"> </v>
      </c>
      <c r="D468" s="576"/>
      <c r="E468" s="589" t="str">
        <f>IF(ISNUMBER($B468),(VLOOKUP($B468,'Signal, ITMS &amp; Lighting Items'!$A$5:$G$468,4,FALSE)),IF(ISTEXT($B468),(VLOOKUP($B468,'Signal, ITMS &amp; Lighting Items'!$A$5:$G$468,4,FALSE))," "))</f>
        <v xml:space="preserve"> </v>
      </c>
      <c r="F468" s="575" t="str">
        <f>IF(ISNUMBER($B468),(VLOOKUP($B468,'Signal, ITMS &amp; Lighting Items'!$A$5:$G$468,3,FALSE)),IF(ISTEXT($B468),(VLOOKUP($B468,'Signal, ITMS &amp; Lighting Items'!$A$5:$G$468,3,FALSE))," "))</f>
        <v xml:space="preserve"> </v>
      </c>
      <c r="G468" s="590" t="str">
        <f>IF(ISNUMBER($B468),(VLOOKUP($B468,'Signal, ITMS &amp; Lighting Items'!$A$5:$G$468,5,FALSE)),IF(ISTEXT($B468),(VLOOKUP($B468,'Signal, ITMS &amp; Lighting Items'!$A$5:$G$468,5,FALSE))," "))</f>
        <v xml:space="preserve"> </v>
      </c>
      <c r="H468" s="590" t="str">
        <f>IF(ISNUMBER($B468),(VLOOKUP($B468,'Signal, ITMS &amp; Lighting Items'!$A$5:$G$468,6,FALSE)),IF(ISTEXT($B468),(VLOOKUP($B468,'Signal, ITMS &amp; Lighting Items'!$A$5:$G$468,6,FALSE))," "))</f>
        <v xml:space="preserve"> </v>
      </c>
      <c r="I468" s="590" t="str">
        <f>IF(ISNUMBER($B468),(VLOOKUP($B468,'Signal, ITMS &amp; Lighting Items'!$A$5:$G$468,7,FALSE)),IF(ISTEXT($B468),(VLOOKUP($B468,'Signal, ITMS &amp; Lighting Items'!$A$5:$G$468,7,FALSE))," "))</f>
        <v xml:space="preserve"> </v>
      </c>
      <c r="J468" s="591" t="str">
        <f t="shared" si="41"/>
        <v/>
      </c>
      <c r="K468" s="591" t="str">
        <f t="shared" si="42"/>
        <v/>
      </c>
      <c r="L468" s="591" t="str">
        <f t="shared" si="40"/>
        <v/>
      </c>
    </row>
    <row r="469" spans="1:12" s="165" customFormat="1" ht="12.75" customHeight="1">
      <c r="A469" s="577">
        <v>16</v>
      </c>
      <c r="B469" s="572"/>
      <c r="C469" s="588" t="str">
        <f>IF(ISNUMBER($B469),(VLOOKUP($B469,'Signal, ITMS &amp; Lighting Items'!$A$5:$G$468,2,FALSE)),IF(ISTEXT($B469),(VLOOKUP($B469,'Signal, ITMS &amp; Lighting Items'!$A$5:$G$468,2,FALSE))," "))</f>
        <v xml:space="preserve"> </v>
      </c>
      <c r="D469" s="576"/>
      <c r="E469" s="589" t="str">
        <f>IF(ISNUMBER($B469),(VLOOKUP($B469,'Signal, ITMS &amp; Lighting Items'!$A$5:$G$468,4,FALSE)),IF(ISTEXT($B469),(VLOOKUP($B469,'Signal, ITMS &amp; Lighting Items'!$A$5:$G$468,4,FALSE))," "))</f>
        <v xml:space="preserve"> </v>
      </c>
      <c r="F469" s="575" t="str">
        <f>IF(ISNUMBER($B469),(VLOOKUP($B469,'Signal, ITMS &amp; Lighting Items'!$A$5:$G$468,3,FALSE)),IF(ISTEXT($B469),(VLOOKUP($B469,'Signal, ITMS &amp; Lighting Items'!$A$5:$G$468,3,FALSE))," "))</f>
        <v xml:space="preserve"> </v>
      </c>
      <c r="G469" s="590" t="str">
        <f>IF(ISNUMBER($B469),(VLOOKUP($B469,'Signal, ITMS &amp; Lighting Items'!$A$5:$G$468,5,FALSE)),IF(ISTEXT($B469),(VLOOKUP($B469,'Signal, ITMS &amp; Lighting Items'!$A$5:$G$468,5,FALSE))," "))</f>
        <v xml:space="preserve"> </v>
      </c>
      <c r="H469" s="590" t="str">
        <f>IF(ISNUMBER($B469),(VLOOKUP($B469,'Signal, ITMS &amp; Lighting Items'!$A$5:$G$468,6,FALSE)),IF(ISTEXT($B469),(VLOOKUP($B469,'Signal, ITMS &amp; Lighting Items'!$A$5:$G$468,6,FALSE))," "))</f>
        <v xml:space="preserve"> </v>
      </c>
      <c r="I469" s="590" t="str">
        <f>IF(ISNUMBER($B469),(VLOOKUP($B469,'Signal, ITMS &amp; Lighting Items'!$A$5:$G$468,7,FALSE)),IF(ISTEXT($B469),(VLOOKUP($B469,'Signal, ITMS &amp; Lighting Items'!$A$5:$G$468,7,FALSE))," "))</f>
        <v xml:space="preserve"> </v>
      </c>
      <c r="J469" s="591" t="str">
        <f t="shared" si="41"/>
        <v/>
      </c>
      <c r="K469" s="591" t="str">
        <f t="shared" si="42"/>
        <v/>
      </c>
      <c r="L469" s="591" t="str">
        <f t="shared" si="40"/>
        <v/>
      </c>
    </row>
    <row r="470" spans="1:12" s="165" customFormat="1" ht="12.75" customHeight="1">
      <c r="A470" s="577">
        <v>17</v>
      </c>
      <c r="B470" s="572"/>
      <c r="C470" s="588" t="str">
        <f>IF(ISNUMBER($B470),(VLOOKUP($B470,'Signal, ITMS &amp; Lighting Items'!$A$5:$G$468,2,FALSE)),IF(ISTEXT($B470),(VLOOKUP($B470,'Signal, ITMS &amp; Lighting Items'!$A$5:$G$468,2,FALSE))," "))</f>
        <v xml:space="preserve"> </v>
      </c>
      <c r="D470" s="576"/>
      <c r="E470" s="589" t="str">
        <f>IF(ISNUMBER($B470),(VLOOKUP($B470,'Signal, ITMS &amp; Lighting Items'!$A$5:$G$468,4,FALSE)),IF(ISTEXT($B470),(VLOOKUP($B470,'Signal, ITMS &amp; Lighting Items'!$A$5:$G$468,4,FALSE))," "))</f>
        <v xml:space="preserve"> </v>
      </c>
      <c r="F470" s="575" t="str">
        <f>IF(ISNUMBER($B470),(VLOOKUP($B470,'Signal, ITMS &amp; Lighting Items'!$A$5:$G$468,3,FALSE)),IF(ISTEXT($B470),(VLOOKUP($B470,'Signal, ITMS &amp; Lighting Items'!$A$5:$G$468,3,FALSE))," "))</f>
        <v xml:space="preserve"> </v>
      </c>
      <c r="G470" s="590" t="str">
        <f>IF(ISNUMBER($B470),(VLOOKUP($B470,'Signal, ITMS &amp; Lighting Items'!$A$5:$G$468,5,FALSE)),IF(ISTEXT($B470),(VLOOKUP($B470,'Signal, ITMS &amp; Lighting Items'!$A$5:$G$468,5,FALSE))," "))</f>
        <v xml:space="preserve"> </v>
      </c>
      <c r="H470" s="590" t="str">
        <f>IF(ISNUMBER($B470),(VLOOKUP($B470,'Signal, ITMS &amp; Lighting Items'!$A$5:$G$468,6,FALSE)),IF(ISTEXT($B470),(VLOOKUP($B470,'Signal, ITMS &amp; Lighting Items'!$A$5:$G$468,6,FALSE))," "))</f>
        <v xml:space="preserve"> </v>
      </c>
      <c r="I470" s="590" t="str">
        <f>IF(ISNUMBER($B470),(VLOOKUP($B470,'Signal, ITMS &amp; Lighting Items'!$A$5:$G$468,7,FALSE)),IF(ISTEXT($B470),(VLOOKUP($B470,'Signal, ITMS &amp; Lighting Items'!$A$5:$G$468,7,FALSE))," "))</f>
        <v xml:space="preserve"> </v>
      </c>
      <c r="J470" s="591" t="str">
        <f t="shared" si="41"/>
        <v/>
      </c>
      <c r="K470" s="591" t="str">
        <f t="shared" si="42"/>
        <v/>
      </c>
      <c r="L470" s="591" t="str">
        <f t="shared" si="40"/>
        <v/>
      </c>
    </row>
    <row r="471" spans="1:12" s="165" customFormat="1" ht="12.75" customHeight="1">
      <c r="A471" s="577">
        <v>18</v>
      </c>
      <c r="B471" s="572"/>
      <c r="C471" s="588" t="str">
        <f>IF(ISNUMBER($B471),(VLOOKUP($B471,'Signal, ITMS &amp; Lighting Items'!$A$5:$G$468,2,FALSE)),IF(ISTEXT($B471),(VLOOKUP($B471,'Signal, ITMS &amp; Lighting Items'!$A$5:$G$468,2,FALSE))," "))</f>
        <v xml:space="preserve"> </v>
      </c>
      <c r="D471" s="576"/>
      <c r="E471" s="589" t="str">
        <f>IF(ISNUMBER($B471),(VLOOKUP($B471,'Signal, ITMS &amp; Lighting Items'!$A$5:$G$468,4,FALSE)),IF(ISTEXT($B471),(VLOOKUP($B471,'Signal, ITMS &amp; Lighting Items'!$A$5:$G$468,4,FALSE))," "))</f>
        <v xml:space="preserve"> </v>
      </c>
      <c r="F471" s="575" t="str">
        <f>IF(ISNUMBER($B471),(VLOOKUP($B471,'Signal, ITMS &amp; Lighting Items'!$A$5:$G$468,3,FALSE)),IF(ISTEXT($B471),(VLOOKUP($B471,'Signal, ITMS &amp; Lighting Items'!$A$5:$G$468,3,FALSE))," "))</f>
        <v xml:space="preserve"> </v>
      </c>
      <c r="G471" s="590" t="str">
        <f>IF(ISNUMBER($B471),(VLOOKUP($B471,'Signal, ITMS &amp; Lighting Items'!$A$5:$G$468,5,FALSE)),IF(ISTEXT($B471),(VLOOKUP($B471,'Signal, ITMS &amp; Lighting Items'!$A$5:$G$468,5,FALSE))," "))</f>
        <v xml:space="preserve"> </v>
      </c>
      <c r="H471" s="590" t="str">
        <f>IF(ISNUMBER($B471),(VLOOKUP($B471,'Signal, ITMS &amp; Lighting Items'!$A$5:$G$468,6,FALSE)),IF(ISTEXT($B471),(VLOOKUP($B471,'Signal, ITMS &amp; Lighting Items'!$A$5:$G$468,6,FALSE))," "))</f>
        <v xml:space="preserve"> </v>
      </c>
      <c r="I471" s="590" t="str">
        <f>IF(ISNUMBER($B471),(VLOOKUP($B471,'Signal, ITMS &amp; Lighting Items'!$A$5:$G$468,7,FALSE)),IF(ISTEXT($B471),(VLOOKUP($B471,'Signal, ITMS &amp; Lighting Items'!$A$5:$G$468,7,FALSE))," "))</f>
        <v xml:space="preserve"> </v>
      </c>
      <c r="J471" s="591" t="str">
        <f t="shared" si="41"/>
        <v/>
      </c>
      <c r="K471" s="591" t="str">
        <f t="shared" si="42"/>
        <v/>
      </c>
      <c r="L471" s="591" t="str">
        <f t="shared" si="40"/>
        <v/>
      </c>
    </row>
    <row r="472" spans="1:12" s="165" customFormat="1" ht="12.75" customHeight="1">
      <c r="A472" s="577">
        <v>19</v>
      </c>
      <c r="B472" s="572"/>
      <c r="C472" s="588" t="str">
        <f>IF(ISNUMBER($B472),(VLOOKUP($B472,'Signal, ITMS &amp; Lighting Items'!$A$5:$G$468,2,FALSE)),IF(ISTEXT($B472),(VLOOKUP($B472,'Signal, ITMS &amp; Lighting Items'!$A$5:$G$468,2,FALSE))," "))</f>
        <v xml:space="preserve"> </v>
      </c>
      <c r="D472" s="576"/>
      <c r="E472" s="589" t="str">
        <f>IF(ISNUMBER($B472),(VLOOKUP($B472,'Signal, ITMS &amp; Lighting Items'!$A$5:$G$468,4,FALSE)),IF(ISTEXT($B472),(VLOOKUP($B472,'Signal, ITMS &amp; Lighting Items'!$A$5:$G$468,4,FALSE))," "))</f>
        <v xml:space="preserve"> </v>
      </c>
      <c r="F472" s="575" t="str">
        <f>IF(ISNUMBER($B472),(VLOOKUP($B472,'Signal, ITMS &amp; Lighting Items'!$A$5:$G$468,3,FALSE)),IF(ISTEXT($B472),(VLOOKUP($B472,'Signal, ITMS &amp; Lighting Items'!$A$5:$G$468,3,FALSE))," "))</f>
        <v xml:space="preserve"> </v>
      </c>
      <c r="G472" s="590" t="str">
        <f>IF(ISNUMBER($B472),(VLOOKUP($B472,'Signal, ITMS &amp; Lighting Items'!$A$5:$G$468,5,FALSE)),IF(ISTEXT($B472),(VLOOKUP($B472,'Signal, ITMS &amp; Lighting Items'!$A$5:$G$468,5,FALSE))," "))</f>
        <v xml:space="preserve"> </v>
      </c>
      <c r="H472" s="590" t="str">
        <f>IF(ISNUMBER($B472),(VLOOKUP($B472,'Signal, ITMS &amp; Lighting Items'!$A$5:$G$468,6,FALSE)),IF(ISTEXT($B472),(VLOOKUP($B472,'Signal, ITMS &amp; Lighting Items'!$A$5:$G$468,6,FALSE))," "))</f>
        <v xml:space="preserve"> </v>
      </c>
      <c r="I472" s="590" t="str">
        <f>IF(ISNUMBER($B472),(VLOOKUP($B472,'Signal, ITMS &amp; Lighting Items'!$A$5:$G$468,7,FALSE)),IF(ISTEXT($B472),(VLOOKUP($B472,'Signal, ITMS &amp; Lighting Items'!$A$5:$G$468,7,FALSE))," "))</f>
        <v xml:space="preserve"> </v>
      </c>
      <c r="J472" s="591" t="str">
        <f t="shared" si="41"/>
        <v/>
      </c>
      <c r="K472" s="591" t="str">
        <f t="shared" si="42"/>
        <v/>
      </c>
      <c r="L472" s="591" t="str">
        <f t="shared" si="40"/>
        <v/>
      </c>
    </row>
    <row r="473" spans="1:12" s="165" customFormat="1" ht="12.75" customHeight="1">
      <c r="A473" s="577">
        <v>20</v>
      </c>
      <c r="B473" s="572"/>
      <c r="C473" s="588" t="str">
        <f>IF(ISNUMBER($B473),(VLOOKUP($B473,'Signal, ITMS &amp; Lighting Items'!$A$5:$G$468,2,FALSE)),IF(ISTEXT($B473),(VLOOKUP($B473,'Signal, ITMS &amp; Lighting Items'!$A$5:$G$468,2,FALSE))," "))</f>
        <v xml:space="preserve"> </v>
      </c>
      <c r="D473" s="576"/>
      <c r="E473" s="589" t="str">
        <f>IF(ISNUMBER($B473),(VLOOKUP($B473,'Signal, ITMS &amp; Lighting Items'!$A$5:$G$468,4,FALSE)),IF(ISTEXT($B473),(VLOOKUP($B473,'Signal, ITMS &amp; Lighting Items'!$A$5:$G$468,4,FALSE))," "))</f>
        <v xml:space="preserve"> </v>
      </c>
      <c r="F473" s="575" t="str">
        <f>IF(ISNUMBER($B473),(VLOOKUP($B473,'Signal, ITMS &amp; Lighting Items'!$A$5:$G$468,3,FALSE)),IF(ISTEXT($B473),(VLOOKUP($B473,'Signal, ITMS &amp; Lighting Items'!$A$5:$G$468,3,FALSE))," "))</f>
        <v xml:space="preserve"> </v>
      </c>
      <c r="G473" s="590" t="str">
        <f>IF(ISNUMBER($B473),(VLOOKUP($B473,'Signal, ITMS &amp; Lighting Items'!$A$5:$G$468,5,FALSE)),IF(ISTEXT($B473),(VLOOKUP($B473,'Signal, ITMS &amp; Lighting Items'!$A$5:$G$468,5,FALSE))," "))</f>
        <v xml:space="preserve"> </v>
      </c>
      <c r="H473" s="590" t="str">
        <f>IF(ISNUMBER($B473),(VLOOKUP($B473,'Signal, ITMS &amp; Lighting Items'!$A$5:$G$468,6,FALSE)),IF(ISTEXT($B473),(VLOOKUP($B473,'Signal, ITMS &amp; Lighting Items'!$A$5:$G$468,6,FALSE))," "))</f>
        <v xml:space="preserve"> </v>
      </c>
      <c r="I473" s="590" t="str">
        <f>IF(ISNUMBER($B473),(VLOOKUP($B473,'Signal, ITMS &amp; Lighting Items'!$A$5:$G$468,7,FALSE)),IF(ISTEXT($B473),(VLOOKUP($B473,'Signal, ITMS &amp; Lighting Items'!$A$5:$G$468,7,FALSE))," "))</f>
        <v xml:space="preserve"> </v>
      </c>
      <c r="J473" s="591" t="str">
        <f t="shared" si="41"/>
        <v/>
      </c>
      <c r="K473" s="591" t="str">
        <f t="shared" si="42"/>
        <v/>
      </c>
      <c r="L473" s="591" t="str">
        <f t="shared" si="40"/>
        <v/>
      </c>
    </row>
    <row r="474" spans="1:12" s="165" customFormat="1" ht="12.75" customHeight="1">
      <c r="A474" s="577">
        <v>21</v>
      </c>
      <c r="B474" s="572"/>
      <c r="C474" s="588" t="str">
        <f>IF(ISNUMBER($B474),(VLOOKUP($B474,'Signal, ITMS &amp; Lighting Items'!$A$5:$G$468,2,FALSE)),IF(ISTEXT($B474),(VLOOKUP($B474,'Signal, ITMS &amp; Lighting Items'!$A$5:$G$468,2,FALSE))," "))</f>
        <v xml:space="preserve"> </v>
      </c>
      <c r="D474" s="576"/>
      <c r="E474" s="589" t="str">
        <f>IF(ISNUMBER($B474),(VLOOKUP($B474,'Signal, ITMS &amp; Lighting Items'!$A$5:$G$468,4,FALSE)),IF(ISTEXT($B474),(VLOOKUP($B474,'Signal, ITMS &amp; Lighting Items'!$A$5:$G$468,4,FALSE))," "))</f>
        <v xml:space="preserve"> </v>
      </c>
      <c r="F474" s="575" t="str">
        <f>IF(ISNUMBER($B474),(VLOOKUP($B474,'Signal, ITMS &amp; Lighting Items'!$A$5:$G$468,3,FALSE)),IF(ISTEXT($B474),(VLOOKUP($B474,'Signal, ITMS &amp; Lighting Items'!$A$5:$G$468,3,FALSE))," "))</f>
        <v xml:space="preserve"> </v>
      </c>
      <c r="G474" s="590" t="str">
        <f>IF(ISNUMBER($B474),(VLOOKUP($B474,'Signal, ITMS &amp; Lighting Items'!$A$5:$G$468,5,FALSE)),IF(ISTEXT($B474),(VLOOKUP($B474,'Signal, ITMS &amp; Lighting Items'!$A$5:$G$468,5,FALSE))," "))</f>
        <v xml:space="preserve"> </v>
      </c>
      <c r="H474" s="590" t="str">
        <f>IF(ISNUMBER($B474),(VLOOKUP($B474,'Signal, ITMS &amp; Lighting Items'!$A$5:$G$468,6,FALSE)),IF(ISTEXT($B474),(VLOOKUP($B474,'Signal, ITMS &amp; Lighting Items'!$A$5:$G$468,6,FALSE))," "))</f>
        <v xml:space="preserve"> </v>
      </c>
      <c r="I474" s="590" t="str">
        <f>IF(ISNUMBER($B474),(VLOOKUP($B474,'Signal, ITMS &amp; Lighting Items'!$A$5:$G$468,7,FALSE)),IF(ISTEXT($B474),(VLOOKUP($B474,'Signal, ITMS &amp; Lighting Items'!$A$5:$G$468,7,FALSE))," "))</f>
        <v xml:space="preserve"> </v>
      </c>
      <c r="J474" s="591" t="str">
        <f t="shared" si="41"/>
        <v/>
      </c>
      <c r="K474" s="591" t="str">
        <f t="shared" si="42"/>
        <v/>
      </c>
      <c r="L474" s="591" t="str">
        <f t="shared" si="40"/>
        <v/>
      </c>
    </row>
    <row r="475" spans="1:12" s="165" customFormat="1" ht="12.75" customHeight="1">
      <c r="A475" s="577">
        <v>22</v>
      </c>
      <c r="B475" s="572"/>
      <c r="C475" s="588" t="str">
        <f>IF(ISNUMBER($B475),(VLOOKUP($B475,'Signal, ITMS &amp; Lighting Items'!$A$5:$G$468,2,FALSE)),IF(ISTEXT($B475),(VLOOKUP($B475,'Signal, ITMS &amp; Lighting Items'!$A$5:$G$468,2,FALSE))," "))</f>
        <v xml:space="preserve"> </v>
      </c>
      <c r="D475" s="576"/>
      <c r="E475" s="589" t="str">
        <f>IF(ISNUMBER($B475),(VLOOKUP($B475,'Signal, ITMS &amp; Lighting Items'!$A$5:$G$468,4,FALSE)),IF(ISTEXT($B475),(VLOOKUP($B475,'Signal, ITMS &amp; Lighting Items'!$A$5:$G$468,4,FALSE))," "))</f>
        <v xml:space="preserve"> </v>
      </c>
      <c r="F475" s="575" t="str">
        <f>IF(ISNUMBER($B475),(VLOOKUP($B475,'Signal, ITMS &amp; Lighting Items'!$A$5:$G$468,3,FALSE)),IF(ISTEXT($B475),(VLOOKUP($B475,'Signal, ITMS &amp; Lighting Items'!$A$5:$G$468,3,FALSE))," "))</f>
        <v xml:space="preserve"> </v>
      </c>
      <c r="G475" s="590" t="str">
        <f>IF(ISNUMBER($B475),(VLOOKUP($B475,'Signal, ITMS &amp; Lighting Items'!$A$5:$G$468,5,FALSE)),IF(ISTEXT($B475),(VLOOKUP($B475,'Signal, ITMS &amp; Lighting Items'!$A$5:$G$468,5,FALSE))," "))</f>
        <v xml:space="preserve"> </v>
      </c>
      <c r="H475" s="590" t="str">
        <f>IF(ISNUMBER($B475),(VLOOKUP($B475,'Signal, ITMS &amp; Lighting Items'!$A$5:$G$468,6,FALSE)),IF(ISTEXT($B475),(VLOOKUP($B475,'Signal, ITMS &amp; Lighting Items'!$A$5:$G$468,6,FALSE))," "))</f>
        <v xml:space="preserve"> </v>
      </c>
      <c r="I475" s="590" t="str">
        <f>IF(ISNUMBER($B475),(VLOOKUP($B475,'Signal, ITMS &amp; Lighting Items'!$A$5:$G$468,7,FALSE)),IF(ISTEXT($B475),(VLOOKUP($B475,'Signal, ITMS &amp; Lighting Items'!$A$5:$G$468,7,FALSE))," "))</f>
        <v xml:space="preserve"> </v>
      </c>
      <c r="J475" s="591" t="str">
        <f t="shared" si="41"/>
        <v/>
      </c>
      <c r="K475" s="591" t="str">
        <f t="shared" si="42"/>
        <v/>
      </c>
      <c r="L475" s="591" t="str">
        <f t="shared" si="40"/>
        <v/>
      </c>
    </row>
    <row r="476" spans="1:12" s="165" customFormat="1" ht="12.75" customHeight="1">
      <c r="A476" s="577">
        <v>23</v>
      </c>
      <c r="B476" s="572"/>
      <c r="C476" s="588" t="str">
        <f>IF(ISNUMBER($B476),(VLOOKUP($B476,'Signal, ITMS &amp; Lighting Items'!$A$5:$G$468,2,FALSE)),IF(ISTEXT($B476),(VLOOKUP($B476,'Signal, ITMS &amp; Lighting Items'!$A$5:$G$468,2,FALSE))," "))</f>
        <v xml:space="preserve"> </v>
      </c>
      <c r="D476" s="576"/>
      <c r="E476" s="589" t="str">
        <f>IF(ISNUMBER($B476),(VLOOKUP($B476,'Signal, ITMS &amp; Lighting Items'!$A$5:$G$468,4,FALSE)),IF(ISTEXT($B476),(VLOOKUP($B476,'Signal, ITMS &amp; Lighting Items'!$A$5:$G$468,4,FALSE))," "))</f>
        <v xml:space="preserve"> </v>
      </c>
      <c r="F476" s="575" t="str">
        <f>IF(ISNUMBER($B476),(VLOOKUP($B476,'Signal, ITMS &amp; Lighting Items'!$A$5:$G$468,3,FALSE)),IF(ISTEXT($B476),(VLOOKUP($B476,'Signal, ITMS &amp; Lighting Items'!$A$5:$G$468,3,FALSE))," "))</f>
        <v xml:space="preserve"> </v>
      </c>
      <c r="G476" s="590" t="str">
        <f>IF(ISNUMBER($B476),(VLOOKUP($B476,'Signal, ITMS &amp; Lighting Items'!$A$5:$G$468,5,FALSE)),IF(ISTEXT($B476),(VLOOKUP($B476,'Signal, ITMS &amp; Lighting Items'!$A$5:$G$468,5,FALSE))," "))</f>
        <v xml:space="preserve"> </v>
      </c>
      <c r="H476" s="590" t="str">
        <f>IF(ISNUMBER($B476),(VLOOKUP($B476,'Signal, ITMS &amp; Lighting Items'!$A$5:$G$468,6,FALSE)),IF(ISTEXT($B476),(VLOOKUP($B476,'Signal, ITMS &amp; Lighting Items'!$A$5:$G$468,6,FALSE))," "))</f>
        <v xml:space="preserve"> </v>
      </c>
      <c r="I476" s="590" t="str">
        <f>IF(ISNUMBER($B476),(VLOOKUP($B476,'Signal, ITMS &amp; Lighting Items'!$A$5:$G$468,7,FALSE)),IF(ISTEXT($B476),(VLOOKUP($B476,'Signal, ITMS &amp; Lighting Items'!$A$5:$G$468,7,FALSE))," "))</f>
        <v xml:space="preserve"> </v>
      </c>
      <c r="J476" s="591" t="str">
        <f t="shared" si="41"/>
        <v/>
      </c>
      <c r="K476" s="591" t="str">
        <f t="shared" si="42"/>
        <v/>
      </c>
      <c r="L476" s="591" t="str">
        <f t="shared" si="40"/>
        <v/>
      </c>
    </row>
    <row r="477" spans="1:12" s="165" customFormat="1" ht="12.75" customHeight="1">
      <c r="A477" s="577">
        <v>24</v>
      </c>
      <c r="B477" s="572"/>
      <c r="C477" s="588" t="str">
        <f>IF(ISNUMBER($B477),(VLOOKUP($B477,'Signal, ITMS &amp; Lighting Items'!$A$5:$G$468,2,FALSE)),IF(ISTEXT($B477),(VLOOKUP($B477,'Signal, ITMS &amp; Lighting Items'!$A$5:$G$468,2,FALSE))," "))</f>
        <v xml:space="preserve"> </v>
      </c>
      <c r="D477" s="576"/>
      <c r="E477" s="589" t="str">
        <f>IF(ISNUMBER($B477),(VLOOKUP($B477,'Signal, ITMS &amp; Lighting Items'!$A$5:$G$468,4,FALSE)),IF(ISTEXT($B477),(VLOOKUP($B477,'Signal, ITMS &amp; Lighting Items'!$A$5:$G$468,4,FALSE))," "))</f>
        <v xml:space="preserve"> </v>
      </c>
      <c r="F477" s="575" t="str">
        <f>IF(ISNUMBER($B477),(VLOOKUP($B477,'Signal, ITMS &amp; Lighting Items'!$A$5:$G$468,3,FALSE)),IF(ISTEXT($B477),(VLOOKUP($B477,'Signal, ITMS &amp; Lighting Items'!$A$5:$G$468,3,FALSE))," "))</f>
        <v xml:space="preserve"> </v>
      </c>
      <c r="G477" s="590" t="str">
        <f>IF(ISNUMBER($B477),(VLOOKUP($B477,'Signal, ITMS &amp; Lighting Items'!$A$5:$G$468,5,FALSE)),IF(ISTEXT($B477),(VLOOKUP($B477,'Signal, ITMS &amp; Lighting Items'!$A$5:$G$468,5,FALSE))," "))</f>
        <v xml:space="preserve"> </v>
      </c>
      <c r="H477" s="590" t="str">
        <f>IF(ISNUMBER($B477),(VLOOKUP($B477,'Signal, ITMS &amp; Lighting Items'!$A$5:$G$468,6,FALSE)),IF(ISTEXT($B477),(VLOOKUP($B477,'Signal, ITMS &amp; Lighting Items'!$A$5:$G$468,6,FALSE))," "))</f>
        <v xml:space="preserve"> </v>
      </c>
      <c r="I477" s="590" t="str">
        <f>IF(ISNUMBER($B477),(VLOOKUP($B477,'Signal, ITMS &amp; Lighting Items'!$A$5:$G$468,7,FALSE)),IF(ISTEXT($B477),(VLOOKUP($B477,'Signal, ITMS &amp; Lighting Items'!$A$5:$G$468,7,FALSE))," "))</f>
        <v xml:space="preserve"> </v>
      </c>
      <c r="J477" s="591" t="str">
        <f t="shared" si="41"/>
        <v/>
      </c>
      <c r="K477" s="591" t="str">
        <f t="shared" si="42"/>
        <v/>
      </c>
      <c r="L477" s="591" t="str">
        <f t="shared" si="40"/>
        <v/>
      </c>
    </row>
    <row r="478" spans="1:12" s="165" customFormat="1" ht="12.75" customHeight="1">
      <c r="A478" s="577">
        <v>25</v>
      </c>
      <c r="B478" s="572"/>
      <c r="C478" s="588" t="str">
        <f>IF(ISNUMBER($B478),(VLOOKUP($B478,'Signal, ITMS &amp; Lighting Items'!$A$5:$G$468,2,FALSE)),IF(ISTEXT($B478),(VLOOKUP($B478,'Signal, ITMS &amp; Lighting Items'!$A$5:$G$468,2,FALSE))," "))</f>
        <v xml:space="preserve"> </v>
      </c>
      <c r="D478" s="576"/>
      <c r="E478" s="589" t="str">
        <f>IF(ISNUMBER($B478),(VLOOKUP($B478,'Signal, ITMS &amp; Lighting Items'!$A$5:$G$468,4,FALSE)),IF(ISTEXT($B478),(VLOOKUP($B478,'Signal, ITMS &amp; Lighting Items'!$A$5:$G$468,4,FALSE))," "))</f>
        <v xml:space="preserve"> </v>
      </c>
      <c r="F478" s="575" t="str">
        <f>IF(ISNUMBER($B478),(VLOOKUP($B478,'Signal, ITMS &amp; Lighting Items'!$A$5:$G$468,3,FALSE)),IF(ISTEXT($B478),(VLOOKUP($B478,'Signal, ITMS &amp; Lighting Items'!$A$5:$G$468,3,FALSE))," "))</f>
        <v xml:space="preserve"> </v>
      </c>
      <c r="G478" s="590" t="str">
        <f>IF(ISNUMBER($B478),(VLOOKUP($B478,'Signal, ITMS &amp; Lighting Items'!$A$5:$G$468,5,FALSE)),IF(ISTEXT($B478),(VLOOKUP($B478,'Signal, ITMS &amp; Lighting Items'!$A$5:$G$468,5,FALSE))," "))</f>
        <v xml:space="preserve"> </v>
      </c>
      <c r="H478" s="590" t="str">
        <f>IF(ISNUMBER($B478),(VLOOKUP($B478,'Signal, ITMS &amp; Lighting Items'!$A$5:$G$468,6,FALSE)),IF(ISTEXT($B478),(VLOOKUP($B478,'Signal, ITMS &amp; Lighting Items'!$A$5:$G$468,6,FALSE))," "))</f>
        <v xml:space="preserve"> </v>
      </c>
      <c r="I478" s="590" t="str">
        <f>IF(ISNUMBER($B478),(VLOOKUP($B478,'Signal, ITMS &amp; Lighting Items'!$A$5:$G$468,7,FALSE)),IF(ISTEXT($B478),(VLOOKUP($B478,'Signal, ITMS &amp; Lighting Items'!$A$5:$G$468,7,FALSE))," "))</f>
        <v xml:space="preserve"> </v>
      </c>
      <c r="J478" s="591" t="str">
        <f t="shared" si="41"/>
        <v/>
      </c>
      <c r="K478" s="591" t="str">
        <f t="shared" si="42"/>
        <v/>
      </c>
      <c r="L478" s="591" t="str">
        <f t="shared" si="40"/>
        <v/>
      </c>
    </row>
    <row r="479" spans="1:12" s="165" customFormat="1" ht="12.75" customHeight="1">
      <c r="A479" s="577">
        <v>26</v>
      </c>
      <c r="B479" s="572"/>
      <c r="C479" s="588" t="str">
        <f>IF(ISNUMBER($B479),(VLOOKUP($B479,'Signal, ITMS &amp; Lighting Items'!$A$5:$G$468,2,FALSE)),IF(ISTEXT($B479),(VLOOKUP($B479,'Signal, ITMS &amp; Lighting Items'!$A$5:$G$468,2,FALSE))," "))</f>
        <v xml:space="preserve"> </v>
      </c>
      <c r="D479" s="576"/>
      <c r="E479" s="589" t="str">
        <f>IF(ISNUMBER($B479),(VLOOKUP($B479,'Signal, ITMS &amp; Lighting Items'!$A$5:$G$468,4,FALSE)),IF(ISTEXT($B479),(VLOOKUP($B479,'Signal, ITMS &amp; Lighting Items'!$A$5:$G$468,4,FALSE))," "))</f>
        <v xml:space="preserve"> </v>
      </c>
      <c r="F479" s="575" t="str">
        <f>IF(ISNUMBER($B479),(VLOOKUP($B479,'Signal, ITMS &amp; Lighting Items'!$A$5:$G$468,3,FALSE)),IF(ISTEXT($B479),(VLOOKUP($B479,'Signal, ITMS &amp; Lighting Items'!$A$5:$G$468,3,FALSE))," "))</f>
        <v xml:space="preserve"> </v>
      </c>
      <c r="G479" s="590" t="str">
        <f>IF(ISNUMBER($B479),(VLOOKUP($B479,'Signal, ITMS &amp; Lighting Items'!$A$5:$G$468,5,FALSE)),IF(ISTEXT($B479),(VLOOKUP($B479,'Signal, ITMS &amp; Lighting Items'!$A$5:$G$468,5,FALSE))," "))</f>
        <v xml:space="preserve"> </v>
      </c>
      <c r="H479" s="590" t="str">
        <f>IF(ISNUMBER($B479),(VLOOKUP($B479,'Signal, ITMS &amp; Lighting Items'!$A$5:$G$468,6,FALSE)),IF(ISTEXT($B479),(VLOOKUP($B479,'Signal, ITMS &amp; Lighting Items'!$A$5:$G$468,6,FALSE))," "))</f>
        <v xml:space="preserve"> </v>
      </c>
      <c r="I479" s="590" t="str">
        <f>IF(ISNUMBER($B479),(VLOOKUP($B479,'Signal, ITMS &amp; Lighting Items'!$A$5:$G$468,7,FALSE)),IF(ISTEXT($B479),(VLOOKUP($B479,'Signal, ITMS &amp; Lighting Items'!$A$5:$G$468,7,FALSE))," "))</f>
        <v xml:space="preserve"> </v>
      </c>
      <c r="J479" s="591" t="str">
        <f t="shared" si="41"/>
        <v/>
      </c>
      <c r="K479" s="591" t="str">
        <f t="shared" si="42"/>
        <v/>
      </c>
      <c r="L479" s="591" t="str">
        <f t="shared" si="40"/>
        <v/>
      </c>
    </row>
    <row r="480" spans="1:12" s="165" customFormat="1" ht="12.75" customHeight="1">
      <c r="A480" s="577">
        <v>27</v>
      </c>
      <c r="B480" s="572"/>
      <c r="C480" s="588" t="str">
        <f>IF(ISNUMBER($B480),(VLOOKUP($B480,'Signal, ITMS &amp; Lighting Items'!$A$5:$G$468,2,FALSE)),IF(ISTEXT($B480),(VLOOKUP($B480,'Signal, ITMS &amp; Lighting Items'!$A$5:$G$468,2,FALSE))," "))</f>
        <v xml:space="preserve"> </v>
      </c>
      <c r="D480" s="576"/>
      <c r="E480" s="589" t="str">
        <f>IF(ISNUMBER($B480),(VLOOKUP($B480,'Signal, ITMS &amp; Lighting Items'!$A$5:$G$468,4,FALSE)),IF(ISTEXT($B480),(VLOOKUP($B480,'Signal, ITMS &amp; Lighting Items'!$A$5:$G$468,4,FALSE))," "))</f>
        <v xml:space="preserve"> </v>
      </c>
      <c r="F480" s="575" t="str">
        <f>IF(ISNUMBER($B480),(VLOOKUP($B480,'Signal, ITMS &amp; Lighting Items'!$A$5:$G$468,3,FALSE)),IF(ISTEXT($B480),(VLOOKUP($B480,'Signal, ITMS &amp; Lighting Items'!$A$5:$G$468,3,FALSE))," "))</f>
        <v xml:space="preserve"> </v>
      </c>
      <c r="G480" s="590" t="str">
        <f>IF(ISNUMBER($B480),(VLOOKUP($B480,'Signal, ITMS &amp; Lighting Items'!$A$5:$G$468,5,FALSE)),IF(ISTEXT($B480),(VLOOKUP($B480,'Signal, ITMS &amp; Lighting Items'!$A$5:$G$468,5,FALSE))," "))</f>
        <v xml:space="preserve"> </v>
      </c>
      <c r="H480" s="590" t="str">
        <f>IF(ISNUMBER($B480),(VLOOKUP($B480,'Signal, ITMS &amp; Lighting Items'!$A$5:$G$468,6,FALSE)),IF(ISTEXT($B480),(VLOOKUP($B480,'Signal, ITMS &amp; Lighting Items'!$A$5:$G$468,6,FALSE))," "))</f>
        <v xml:space="preserve"> </v>
      </c>
      <c r="I480" s="590" t="str">
        <f>IF(ISNUMBER($B480),(VLOOKUP($B480,'Signal, ITMS &amp; Lighting Items'!$A$5:$G$468,7,FALSE)),IF(ISTEXT($B480),(VLOOKUP($B480,'Signal, ITMS &amp; Lighting Items'!$A$5:$G$468,7,FALSE))," "))</f>
        <v xml:space="preserve"> </v>
      </c>
      <c r="J480" s="591" t="str">
        <f t="shared" si="41"/>
        <v/>
      </c>
      <c r="K480" s="591" t="str">
        <f t="shared" si="42"/>
        <v/>
      </c>
      <c r="L480" s="591" t="str">
        <f t="shared" si="40"/>
        <v/>
      </c>
    </row>
    <row r="481" spans="1:12" s="165" customFormat="1" ht="12.75" customHeight="1">
      <c r="A481" s="577">
        <v>28</v>
      </c>
      <c r="B481" s="572"/>
      <c r="C481" s="588" t="str">
        <f>IF(ISNUMBER($B481),(VLOOKUP($B481,'Signal, ITMS &amp; Lighting Items'!$A$5:$G$468,2,FALSE)),IF(ISTEXT($B481),(VLOOKUP($B481,'Signal, ITMS &amp; Lighting Items'!$A$5:$G$468,2,FALSE))," "))</f>
        <v xml:space="preserve"> </v>
      </c>
      <c r="D481" s="576"/>
      <c r="E481" s="589" t="str">
        <f>IF(ISNUMBER($B481),(VLOOKUP($B481,'Signal, ITMS &amp; Lighting Items'!$A$5:$G$468,4,FALSE)),IF(ISTEXT($B481),(VLOOKUP($B481,'Signal, ITMS &amp; Lighting Items'!$A$5:$G$468,4,FALSE))," "))</f>
        <v xml:space="preserve"> </v>
      </c>
      <c r="F481" s="575" t="str">
        <f>IF(ISNUMBER($B481),(VLOOKUP($B481,'Signal, ITMS &amp; Lighting Items'!$A$5:$G$468,3,FALSE)),IF(ISTEXT($B481),(VLOOKUP($B481,'Signal, ITMS &amp; Lighting Items'!$A$5:$G$468,3,FALSE))," "))</f>
        <v xml:space="preserve"> </v>
      </c>
      <c r="G481" s="590" t="str">
        <f>IF(ISNUMBER($B481),(VLOOKUP($B481,'Signal, ITMS &amp; Lighting Items'!$A$5:$G$468,5,FALSE)),IF(ISTEXT($B481),(VLOOKUP($B481,'Signal, ITMS &amp; Lighting Items'!$A$5:$G$468,5,FALSE))," "))</f>
        <v xml:space="preserve"> </v>
      </c>
      <c r="H481" s="590" t="str">
        <f>IF(ISNUMBER($B481),(VLOOKUP($B481,'Signal, ITMS &amp; Lighting Items'!$A$5:$G$468,6,FALSE)),IF(ISTEXT($B481),(VLOOKUP($B481,'Signal, ITMS &amp; Lighting Items'!$A$5:$G$468,6,FALSE))," "))</f>
        <v xml:space="preserve"> </v>
      </c>
      <c r="I481" s="590" t="str">
        <f>IF(ISNUMBER($B481),(VLOOKUP($B481,'Signal, ITMS &amp; Lighting Items'!$A$5:$G$468,7,FALSE)),IF(ISTEXT($B481),(VLOOKUP($B481,'Signal, ITMS &amp; Lighting Items'!$A$5:$G$468,7,FALSE))," "))</f>
        <v xml:space="preserve"> </v>
      </c>
      <c r="J481" s="591" t="str">
        <f t="shared" si="41"/>
        <v/>
      </c>
      <c r="K481" s="591" t="str">
        <f t="shared" si="42"/>
        <v/>
      </c>
      <c r="L481" s="591" t="str">
        <f t="shared" si="40"/>
        <v/>
      </c>
    </row>
    <row r="482" spans="1:12" s="165" customFormat="1" ht="12.75" customHeight="1">
      <c r="A482" s="577">
        <v>29</v>
      </c>
      <c r="B482" s="572"/>
      <c r="C482" s="588" t="str">
        <f>IF(ISNUMBER($B482),(VLOOKUP($B482,'Signal, ITMS &amp; Lighting Items'!$A$5:$G$468,2,FALSE)),IF(ISTEXT($B482),(VLOOKUP($B482,'Signal, ITMS &amp; Lighting Items'!$A$5:$G$468,2,FALSE))," "))</f>
        <v xml:space="preserve"> </v>
      </c>
      <c r="D482" s="576"/>
      <c r="E482" s="589" t="str">
        <f>IF(ISNUMBER($B482),(VLOOKUP($B482,'Signal, ITMS &amp; Lighting Items'!$A$5:$G$468,4,FALSE)),IF(ISTEXT($B482),(VLOOKUP($B482,'Signal, ITMS &amp; Lighting Items'!$A$5:$G$468,4,FALSE))," "))</f>
        <v xml:space="preserve"> </v>
      </c>
      <c r="F482" s="575" t="str">
        <f>IF(ISNUMBER($B482),(VLOOKUP($B482,'Signal, ITMS &amp; Lighting Items'!$A$5:$G$468,3,FALSE)),IF(ISTEXT($B482),(VLOOKUP($B482,'Signal, ITMS &amp; Lighting Items'!$A$5:$G$468,3,FALSE))," "))</f>
        <v xml:space="preserve"> </v>
      </c>
      <c r="G482" s="590" t="str">
        <f>IF(ISNUMBER($B482),(VLOOKUP($B482,'Signal, ITMS &amp; Lighting Items'!$A$5:$G$468,5,FALSE)),IF(ISTEXT($B482),(VLOOKUP($B482,'Signal, ITMS &amp; Lighting Items'!$A$5:$G$468,5,FALSE))," "))</f>
        <v xml:space="preserve"> </v>
      </c>
      <c r="H482" s="590" t="str">
        <f>IF(ISNUMBER($B482),(VLOOKUP($B482,'Signal, ITMS &amp; Lighting Items'!$A$5:$G$468,6,FALSE)),IF(ISTEXT($B482),(VLOOKUP($B482,'Signal, ITMS &amp; Lighting Items'!$A$5:$G$468,6,FALSE))," "))</f>
        <v xml:space="preserve"> </v>
      </c>
      <c r="I482" s="590" t="str">
        <f>IF(ISNUMBER($B482),(VLOOKUP($B482,'Signal, ITMS &amp; Lighting Items'!$A$5:$G$468,7,FALSE)),IF(ISTEXT($B482),(VLOOKUP($B482,'Signal, ITMS &amp; Lighting Items'!$A$5:$G$468,7,FALSE))," "))</f>
        <v xml:space="preserve"> </v>
      </c>
      <c r="J482" s="591" t="str">
        <f t="shared" si="41"/>
        <v/>
      </c>
      <c r="K482" s="591" t="str">
        <f t="shared" si="42"/>
        <v/>
      </c>
      <c r="L482" s="591" t="str">
        <f t="shared" si="40"/>
        <v/>
      </c>
    </row>
    <row r="483" spans="1:12" s="165" customFormat="1" ht="12.75" customHeight="1" thickBot="1">
      <c r="A483" s="600">
        <v>30</v>
      </c>
      <c r="B483" s="592"/>
      <c r="C483" s="593" t="str">
        <f>IF(ISNUMBER($B483),(VLOOKUP($B483,'Signal, ITMS &amp; Lighting Items'!$A$5:$G$468,2,FALSE)),IF(ISTEXT($B483),(VLOOKUP($B483,'Signal, ITMS &amp; Lighting Items'!$A$5:$G$468,2,FALSE))," "))</f>
        <v xml:space="preserve"> </v>
      </c>
      <c r="D483" s="594"/>
      <c r="E483" s="595" t="str">
        <f>IF(ISNUMBER($B483),(VLOOKUP($B483,'Signal, ITMS &amp; Lighting Items'!$A$5:$G$468,4,FALSE)),IF(ISTEXT($B483),(VLOOKUP($B483,'Signal, ITMS &amp; Lighting Items'!$A$5:$G$468,4,FALSE))," "))</f>
        <v xml:space="preserve"> </v>
      </c>
      <c r="F483" s="596" t="str">
        <f>IF(ISNUMBER($B483),(VLOOKUP($B483,'Signal, ITMS &amp; Lighting Items'!$A$5:$G$468,3,FALSE)),IF(ISTEXT($B483),(VLOOKUP($B483,'Signal, ITMS &amp; Lighting Items'!$A$5:$G$468,3,FALSE))," "))</f>
        <v xml:space="preserve"> </v>
      </c>
      <c r="G483" s="597" t="str">
        <f>IF(ISNUMBER($B483),(VLOOKUP($B483,'Signal, ITMS &amp; Lighting Items'!$A$5:$G$468,5,FALSE)),IF(ISTEXT($B483),(VLOOKUP($B483,'Signal, ITMS &amp; Lighting Items'!$A$5:$G$468,5,FALSE))," "))</f>
        <v xml:space="preserve"> </v>
      </c>
      <c r="H483" s="597" t="str">
        <f>IF(ISNUMBER($B483),(VLOOKUP($B483,'Signal, ITMS &amp; Lighting Items'!$A$5:$G$468,6,FALSE)),IF(ISTEXT($B483),(VLOOKUP($B483,'Signal, ITMS &amp; Lighting Items'!$A$5:$G$468,6,FALSE))," "))</f>
        <v xml:space="preserve"> </v>
      </c>
      <c r="I483" s="597" t="str">
        <f>IF(ISNUMBER($B483),(VLOOKUP($B483,'Signal, ITMS &amp; Lighting Items'!$A$5:$G$468,7,FALSE)),IF(ISTEXT($B483),(VLOOKUP($B483,'Signal, ITMS &amp; Lighting Items'!$A$5:$G$468,7,FALSE))," "))</f>
        <v xml:space="preserve"> </v>
      </c>
      <c r="J483" s="598" t="str">
        <f t="shared" si="41"/>
        <v/>
      </c>
      <c r="K483" s="598" t="str">
        <f t="shared" si="42"/>
        <v/>
      </c>
      <c r="L483" s="598" t="str">
        <f t="shared" si="40"/>
        <v/>
      </c>
    </row>
    <row r="484" spans="1:12" s="165" customFormat="1" ht="12.75" customHeight="1" thickTop="1">
      <c r="A484" s="629"/>
      <c r="B484" s="629"/>
      <c r="C484" s="629" t="s">
        <v>576</v>
      </c>
      <c r="D484" s="629"/>
      <c r="E484" s="630"/>
      <c r="F484" s="637" t="s">
        <v>440</v>
      </c>
      <c r="G484" s="204" t="s">
        <v>202</v>
      </c>
      <c r="H484" s="614"/>
      <c r="I484" s="204" t="s">
        <v>202</v>
      </c>
      <c r="J484" s="602">
        <f>SUM(J454:J483)</f>
        <v>0</v>
      </c>
      <c r="K484" s="602">
        <f t="shared" ref="K484:L484" si="43">SUM(K454:K483)</f>
        <v>0</v>
      </c>
      <c r="L484" s="602">
        <f t="shared" si="43"/>
        <v>0</v>
      </c>
    </row>
    <row r="485" spans="1:12" s="165" customFormat="1" ht="12.75" customHeight="1">
      <c r="A485" s="629"/>
      <c r="B485" s="629"/>
      <c r="C485" s="629"/>
      <c r="D485" s="629"/>
      <c r="E485" s="630"/>
      <c r="F485" s="631"/>
      <c r="G485" s="632"/>
      <c r="H485" s="632"/>
      <c r="I485" s="637"/>
      <c r="J485" s="634"/>
      <c r="K485" s="634"/>
      <c r="L485" s="635"/>
    </row>
    <row r="486" spans="1:12" s="165" customFormat="1" ht="12.75" customHeight="1">
      <c r="E486" s="213" t="s">
        <v>233</v>
      </c>
      <c r="F486" s="67" t="str">
        <f>F452</f>
        <v>[Insert Signal Name and Number]</v>
      </c>
      <c r="G486" s="848" t="s">
        <v>574</v>
      </c>
      <c r="H486" s="848"/>
      <c r="I486" s="849"/>
      <c r="J486" s="850" t="s">
        <v>575</v>
      </c>
      <c r="K486" s="850"/>
      <c r="L486" s="851"/>
    </row>
    <row r="487" spans="1:12" s="165" customFormat="1" ht="12.75" customHeight="1">
      <c r="A487" s="166" t="s">
        <v>571</v>
      </c>
      <c r="B487" s="166" t="s">
        <v>10</v>
      </c>
      <c r="C487" s="166" t="s">
        <v>572</v>
      </c>
      <c r="D487" s="166" t="s">
        <v>573</v>
      </c>
      <c r="E487" s="166" t="s">
        <v>9</v>
      </c>
      <c r="F487" s="214" t="s">
        <v>438</v>
      </c>
      <c r="G487" s="193" t="s">
        <v>352</v>
      </c>
      <c r="H487" s="193" t="s">
        <v>351</v>
      </c>
      <c r="I487" s="193" t="s">
        <v>4692</v>
      </c>
      <c r="J487" s="71" t="s">
        <v>352</v>
      </c>
      <c r="K487" s="71" t="s">
        <v>351</v>
      </c>
      <c r="L487" s="71" t="s">
        <v>4692</v>
      </c>
    </row>
    <row r="488" spans="1:12" s="165" customFormat="1" ht="12.75" customHeight="1">
      <c r="A488" s="577">
        <v>1</v>
      </c>
      <c r="B488" s="572"/>
      <c r="C488" s="588" t="str">
        <f>IF(ISNUMBER($B488),(VLOOKUP($B488,'Signal, ITMS &amp; Lighting Items'!$A$5:$G$468,2,FALSE)),IF(ISTEXT($B488),(VLOOKUP($B488,'Signal, ITMS &amp; Lighting Items'!$A$5:$G$468,2,FALSE))," "))</f>
        <v xml:space="preserve"> </v>
      </c>
      <c r="D488" s="576"/>
      <c r="E488" s="589" t="str">
        <f>IF(ISNUMBER($B488),(VLOOKUP($B488,'Signal, ITMS &amp; Lighting Items'!$A$5:$G$468,4,FALSE)),IF(ISTEXT($B488),(VLOOKUP($B488,'Signal, ITMS &amp; Lighting Items'!$A$5:$G$468,4,FALSE))," "))</f>
        <v xml:space="preserve"> </v>
      </c>
      <c r="F488" s="575" t="str">
        <f>IF(ISNUMBER($B488),(VLOOKUP($B488,'Signal, ITMS &amp; Lighting Items'!$A$5:$G$468,3,FALSE)),IF(ISTEXT($B488),(VLOOKUP($B488,'Signal, ITMS &amp; Lighting Items'!$A$5:$G$468,3,FALSE))," "))</f>
        <v xml:space="preserve"> </v>
      </c>
      <c r="G488" s="590" t="str">
        <f>IF(ISNUMBER($B488),(VLOOKUP($B488,'Signal, ITMS &amp; Lighting Items'!$A$5:$G$468,5,FALSE)),IF(ISTEXT($B488),(VLOOKUP($B488,'Signal, ITMS &amp; Lighting Items'!$A$5:$G$468,5,FALSE))," "))</f>
        <v xml:space="preserve"> </v>
      </c>
      <c r="H488" s="590" t="str">
        <f>IF(ISNUMBER($B488),(VLOOKUP($B488,'Signal, ITMS &amp; Lighting Items'!$A$5:$G$468,6,FALSE)),IF(ISTEXT($B488),(VLOOKUP($B488,'Signal, ITMS &amp; Lighting Items'!$A$5:$G$468,6,FALSE))," "))</f>
        <v xml:space="preserve"> </v>
      </c>
      <c r="I488" s="590" t="str">
        <f>IF(ISNUMBER($B488),(VLOOKUP($B488,'Signal, ITMS &amp; Lighting Items'!$A$5:$G$468,7,FALSE)),IF(ISTEXT($B488),(VLOOKUP($B488,'Signal, ITMS &amp; Lighting Items'!$A$5:$G$468,7,FALSE))," "))</f>
        <v xml:space="preserve"> </v>
      </c>
      <c r="J488" s="591" t="str">
        <f>IF(ISNUMBER($D488),($D488*$G488),"")</f>
        <v/>
      </c>
      <c r="K488" s="591" t="str">
        <f>IF(ISNUMBER($D488),($D488*$H488),"")</f>
        <v/>
      </c>
      <c r="L488" s="591" t="str">
        <f t="shared" ref="L488:L517" si="44">IF(ISNUMBER($D488),($D488*$I488),"")</f>
        <v/>
      </c>
    </row>
    <row r="489" spans="1:12" s="165" customFormat="1" ht="12.75" customHeight="1">
      <c r="A489" s="577">
        <v>2</v>
      </c>
      <c r="B489" s="572"/>
      <c r="C489" s="588" t="str">
        <f>IF(ISNUMBER($B489),(VLOOKUP($B489,'Signal, ITMS &amp; Lighting Items'!$A$5:$G$468,2,FALSE)),IF(ISTEXT($B489),(VLOOKUP($B489,'Signal, ITMS &amp; Lighting Items'!$A$5:$G$468,2,FALSE))," "))</f>
        <v xml:space="preserve"> </v>
      </c>
      <c r="D489" s="576"/>
      <c r="E489" s="589" t="str">
        <f>IF(ISNUMBER($B489),(VLOOKUP($B489,'Signal, ITMS &amp; Lighting Items'!$A$5:$G$468,4,FALSE)),IF(ISTEXT($B489),(VLOOKUP($B489,'Signal, ITMS &amp; Lighting Items'!$A$5:$G$468,4,FALSE))," "))</f>
        <v xml:space="preserve"> </v>
      </c>
      <c r="F489" s="575" t="str">
        <f>IF(ISNUMBER($B489),(VLOOKUP($B489,'Signal, ITMS &amp; Lighting Items'!$A$5:$G$468,3,FALSE)),IF(ISTEXT($B489),(VLOOKUP($B489,'Signal, ITMS &amp; Lighting Items'!$A$5:$G$468,3,FALSE))," "))</f>
        <v xml:space="preserve"> </v>
      </c>
      <c r="G489" s="590" t="str">
        <f>IF(ISNUMBER($B489),(VLOOKUP($B489,'Signal, ITMS &amp; Lighting Items'!$A$5:$G$468,5,FALSE)),IF(ISTEXT($B489),(VLOOKUP($B489,'Signal, ITMS &amp; Lighting Items'!$A$5:$G$468,5,FALSE))," "))</f>
        <v xml:space="preserve"> </v>
      </c>
      <c r="H489" s="590" t="str">
        <f>IF(ISNUMBER($B489),(VLOOKUP($B489,'Signal, ITMS &amp; Lighting Items'!$A$5:$G$468,6,FALSE)),IF(ISTEXT($B489),(VLOOKUP($B489,'Signal, ITMS &amp; Lighting Items'!$A$5:$G$468,6,FALSE))," "))</f>
        <v xml:space="preserve"> </v>
      </c>
      <c r="I489" s="590" t="str">
        <f>IF(ISNUMBER($B489),(VLOOKUP($B489,'Signal, ITMS &amp; Lighting Items'!$A$5:$G$468,7,FALSE)),IF(ISTEXT($B489),(VLOOKUP($B489,'Signal, ITMS &amp; Lighting Items'!$A$5:$G$468,7,FALSE))," "))</f>
        <v xml:space="preserve"> </v>
      </c>
      <c r="J489" s="591" t="str">
        <f t="shared" ref="J489:J517" si="45">IF(ISNUMBER($D489),($D489*$G489),"")</f>
        <v/>
      </c>
      <c r="K489" s="591" t="str">
        <f t="shared" ref="K489:K517" si="46">IF(ISNUMBER($D489),($D489*$H489),"")</f>
        <v/>
      </c>
      <c r="L489" s="591" t="str">
        <f t="shared" si="44"/>
        <v/>
      </c>
    </row>
    <row r="490" spans="1:12" s="165" customFormat="1" ht="12.75" customHeight="1">
      <c r="A490" s="577">
        <v>3</v>
      </c>
      <c r="B490" s="572"/>
      <c r="C490" s="588" t="str">
        <f>IF(ISNUMBER($B490),(VLOOKUP($B490,'Signal, ITMS &amp; Lighting Items'!$A$5:$G$468,2,FALSE)),IF(ISTEXT($B490),(VLOOKUP($B490,'Signal, ITMS &amp; Lighting Items'!$A$5:$G$468,2,FALSE))," "))</f>
        <v xml:space="preserve"> </v>
      </c>
      <c r="D490" s="576"/>
      <c r="E490" s="589" t="str">
        <f>IF(ISNUMBER($B490),(VLOOKUP($B490,'Signal, ITMS &amp; Lighting Items'!$A$5:$G$468,4,FALSE)),IF(ISTEXT($B490),(VLOOKUP($B490,'Signal, ITMS &amp; Lighting Items'!$A$5:$G$468,4,FALSE))," "))</f>
        <v xml:space="preserve"> </v>
      </c>
      <c r="F490" s="575" t="str">
        <f>IF(ISNUMBER($B490),(VLOOKUP($B490,'Signal, ITMS &amp; Lighting Items'!$A$5:$G$468,3,FALSE)),IF(ISTEXT($B490),(VLOOKUP($B490,'Signal, ITMS &amp; Lighting Items'!$A$5:$G$468,3,FALSE))," "))</f>
        <v xml:space="preserve"> </v>
      </c>
      <c r="G490" s="590" t="str">
        <f>IF(ISNUMBER($B490),(VLOOKUP($B490,'Signal, ITMS &amp; Lighting Items'!$A$5:$G$468,5,FALSE)),IF(ISTEXT($B490),(VLOOKUP($B490,'Signal, ITMS &amp; Lighting Items'!$A$5:$G$468,5,FALSE))," "))</f>
        <v xml:space="preserve"> </v>
      </c>
      <c r="H490" s="590" t="str">
        <f>IF(ISNUMBER($B490),(VLOOKUP($B490,'Signal, ITMS &amp; Lighting Items'!$A$5:$G$468,6,FALSE)),IF(ISTEXT($B490),(VLOOKUP($B490,'Signal, ITMS &amp; Lighting Items'!$A$5:$G$468,6,FALSE))," "))</f>
        <v xml:space="preserve"> </v>
      </c>
      <c r="I490" s="590" t="str">
        <f>IF(ISNUMBER($B490),(VLOOKUP($B490,'Signal, ITMS &amp; Lighting Items'!$A$5:$G$468,7,FALSE)),IF(ISTEXT($B490),(VLOOKUP($B490,'Signal, ITMS &amp; Lighting Items'!$A$5:$G$468,7,FALSE))," "))</f>
        <v xml:space="preserve"> </v>
      </c>
      <c r="J490" s="591" t="str">
        <f t="shared" si="45"/>
        <v/>
      </c>
      <c r="K490" s="591" t="str">
        <f t="shared" si="46"/>
        <v/>
      </c>
      <c r="L490" s="591" t="str">
        <f t="shared" si="44"/>
        <v/>
      </c>
    </row>
    <row r="491" spans="1:12" s="165" customFormat="1" ht="12.75" customHeight="1">
      <c r="A491" s="577">
        <v>4</v>
      </c>
      <c r="B491" s="572"/>
      <c r="C491" s="588" t="str">
        <f>IF(ISNUMBER($B491),(VLOOKUP($B491,'Signal, ITMS &amp; Lighting Items'!$A$5:$G$468,2,FALSE)),IF(ISTEXT($B491),(VLOOKUP($B491,'Signal, ITMS &amp; Lighting Items'!$A$5:$G$468,2,FALSE))," "))</f>
        <v xml:space="preserve"> </v>
      </c>
      <c r="D491" s="576"/>
      <c r="E491" s="589" t="str">
        <f>IF(ISNUMBER($B491),(VLOOKUP($B491,'Signal, ITMS &amp; Lighting Items'!$A$5:$G$468,4,FALSE)),IF(ISTEXT($B491),(VLOOKUP($B491,'Signal, ITMS &amp; Lighting Items'!$A$5:$G$468,4,FALSE))," "))</f>
        <v xml:space="preserve"> </v>
      </c>
      <c r="F491" s="575" t="str">
        <f>IF(ISNUMBER($B491),(VLOOKUP($B491,'Signal, ITMS &amp; Lighting Items'!$A$5:$G$468,3,FALSE)),IF(ISTEXT($B491),(VLOOKUP($B491,'Signal, ITMS &amp; Lighting Items'!$A$5:$G$468,3,FALSE))," "))</f>
        <v xml:space="preserve"> </v>
      </c>
      <c r="G491" s="590" t="str">
        <f>IF(ISNUMBER($B491),(VLOOKUP($B491,'Signal, ITMS &amp; Lighting Items'!$A$5:$G$468,5,FALSE)),IF(ISTEXT($B491),(VLOOKUP($B491,'Signal, ITMS &amp; Lighting Items'!$A$5:$G$468,5,FALSE))," "))</f>
        <v xml:space="preserve"> </v>
      </c>
      <c r="H491" s="590" t="str">
        <f>IF(ISNUMBER($B491),(VLOOKUP($B491,'Signal, ITMS &amp; Lighting Items'!$A$5:$G$468,6,FALSE)),IF(ISTEXT($B491),(VLOOKUP($B491,'Signal, ITMS &amp; Lighting Items'!$A$5:$G$468,6,FALSE))," "))</f>
        <v xml:space="preserve"> </v>
      </c>
      <c r="I491" s="590" t="str">
        <f>IF(ISNUMBER($B491),(VLOOKUP($B491,'Signal, ITMS &amp; Lighting Items'!$A$5:$G$468,7,FALSE)),IF(ISTEXT($B491),(VLOOKUP($B491,'Signal, ITMS &amp; Lighting Items'!$A$5:$G$468,7,FALSE))," "))</f>
        <v xml:space="preserve"> </v>
      </c>
      <c r="J491" s="591" t="str">
        <f t="shared" si="45"/>
        <v/>
      </c>
      <c r="K491" s="591" t="str">
        <f t="shared" si="46"/>
        <v/>
      </c>
      <c r="L491" s="591" t="str">
        <f t="shared" si="44"/>
        <v/>
      </c>
    </row>
    <row r="492" spans="1:12" s="165" customFormat="1" ht="12.75" customHeight="1">
      <c r="A492" s="577">
        <v>5</v>
      </c>
      <c r="B492" s="572"/>
      <c r="C492" s="588" t="str">
        <f>IF(ISNUMBER($B492),(VLOOKUP($B492,'Signal, ITMS &amp; Lighting Items'!$A$5:$G$468,2,FALSE)),IF(ISTEXT($B492),(VLOOKUP($B492,'Signal, ITMS &amp; Lighting Items'!$A$5:$G$468,2,FALSE))," "))</f>
        <v xml:space="preserve"> </v>
      </c>
      <c r="D492" s="576"/>
      <c r="E492" s="589" t="str">
        <f>IF(ISNUMBER($B492),(VLOOKUP($B492,'Signal, ITMS &amp; Lighting Items'!$A$5:$G$468,4,FALSE)),IF(ISTEXT($B492),(VLOOKUP($B492,'Signal, ITMS &amp; Lighting Items'!$A$5:$G$468,4,FALSE))," "))</f>
        <v xml:space="preserve"> </v>
      </c>
      <c r="F492" s="575" t="str">
        <f>IF(ISNUMBER($B492),(VLOOKUP($B492,'Signal, ITMS &amp; Lighting Items'!$A$5:$G$468,3,FALSE)),IF(ISTEXT($B492),(VLOOKUP($B492,'Signal, ITMS &amp; Lighting Items'!$A$5:$G$468,3,FALSE))," "))</f>
        <v xml:space="preserve"> </v>
      </c>
      <c r="G492" s="590" t="str">
        <f>IF(ISNUMBER($B492),(VLOOKUP($B492,'Signal, ITMS &amp; Lighting Items'!$A$5:$G$468,5,FALSE)),IF(ISTEXT($B492),(VLOOKUP($B492,'Signal, ITMS &amp; Lighting Items'!$A$5:$G$468,5,FALSE))," "))</f>
        <v xml:space="preserve"> </v>
      </c>
      <c r="H492" s="590" t="str">
        <f>IF(ISNUMBER($B492),(VLOOKUP($B492,'Signal, ITMS &amp; Lighting Items'!$A$5:$G$468,6,FALSE)),IF(ISTEXT($B492),(VLOOKUP($B492,'Signal, ITMS &amp; Lighting Items'!$A$5:$G$468,6,FALSE))," "))</f>
        <v xml:space="preserve"> </v>
      </c>
      <c r="I492" s="590" t="str">
        <f>IF(ISNUMBER($B492),(VLOOKUP($B492,'Signal, ITMS &amp; Lighting Items'!$A$5:$G$468,7,FALSE)),IF(ISTEXT($B492),(VLOOKUP($B492,'Signal, ITMS &amp; Lighting Items'!$A$5:$G$468,7,FALSE))," "))</f>
        <v xml:space="preserve"> </v>
      </c>
      <c r="J492" s="591" t="str">
        <f t="shared" si="45"/>
        <v/>
      </c>
      <c r="K492" s="591" t="str">
        <f t="shared" si="46"/>
        <v/>
      </c>
      <c r="L492" s="591" t="str">
        <f t="shared" si="44"/>
        <v/>
      </c>
    </row>
    <row r="493" spans="1:12" s="165" customFormat="1" ht="12.75" customHeight="1">
      <c r="A493" s="577">
        <v>6</v>
      </c>
      <c r="B493" s="572"/>
      <c r="C493" s="588" t="str">
        <f>IF(ISNUMBER($B493),(VLOOKUP($B493,'Signal, ITMS &amp; Lighting Items'!$A$5:$G$468,2,FALSE)),IF(ISTEXT($B493),(VLOOKUP($B493,'Signal, ITMS &amp; Lighting Items'!$A$5:$G$468,2,FALSE))," "))</f>
        <v xml:space="preserve"> </v>
      </c>
      <c r="D493" s="576"/>
      <c r="E493" s="589" t="str">
        <f>IF(ISNUMBER($B493),(VLOOKUP($B493,'Signal, ITMS &amp; Lighting Items'!$A$5:$G$468,4,FALSE)),IF(ISTEXT($B493),(VLOOKUP($B493,'Signal, ITMS &amp; Lighting Items'!$A$5:$G$468,4,FALSE))," "))</f>
        <v xml:space="preserve"> </v>
      </c>
      <c r="F493" s="575" t="str">
        <f>IF(ISNUMBER($B493),(VLOOKUP($B493,'Signal, ITMS &amp; Lighting Items'!$A$5:$G$468,3,FALSE)),IF(ISTEXT($B493),(VLOOKUP($B493,'Signal, ITMS &amp; Lighting Items'!$A$5:$G$468,3,FALSE))," "))</f>
        <v xml:space="preserve"> </v>
      </c>
      <c r="G493" s="590" t="str">
        <f>IF(ISNUMBER($B493),(VLOOKUP($B493,'Signal, ITMS &amp; Lighting Items'!$A$5:$G$468,5,FALSE)),IF(ISTEXT($B493),(VLOOKUP($B493,'Signal, ITMS &amp; Lighting Items'!$A$5:$G$468,5,FALSE))," "))</f>
        <v xml:space="preserve"> </v>
      </c>
      <c r="H493" s="590" t="str">
        <f>IF(ISNUMBER($B493),(VLOOKUP($B493,'Signal, ITMS &amp; Lighting Items'!$A$5:$G$468,6,FALSE)),IF(ISTEXT($B493),(VLOOKUP($B493,'Signal, ITMS &amp; Lighting Items'!$A$5:$G$468,6,FALSE))," "))</f>
        <v xml:space="preserve"> </v>
      </c>
      <c r="I493" s="590" t="str">
        <f>IF(ISNUMBER($B493),(VLOOKUP($B493,'Signal, ITMS &amp; Lighting Items'!$A$5:$G$468,7,FALSE)),IF(ISTEXT($B493),(VLOOKUP($B493,'Signal, ITMS &amp; Lighting Items'!$A$5:$G$468,7,FALSE))," "))</f>
        <v xml:space="preserve"> </v>
      </c>
      <c r="J493" s="591" t="str">
        <f t="shared" si="45"/>
        <v/>
      </c>
      <c r="K493" s="591" t="str">
        <f t="shared" si="46"/>
        <v/>
      </c>
      <c r="L493" s="591" t="str">
        <f t="shared" si="44"/>
        <v/>
      </c>
    </row>
    <row r="494" spans="1:12" s="165" customFormat="1" ht="12.75" customHeight="1">
      <c r="A494" s="577">
        <v>7</v>
      </c>
      <c r="B494" s="572"/>
      <c r="C494" s="588" t="str">
        <f>IF(ISNUMBER($B494),(VLOOKUP($B494,'Signal, ITMS &amp; Lighting Items'!$A$5:$G$468,2,FALSE)),IF(ISTEXT($B494),(VLOOKUP($B494,'Signal, ITMS &amp; Lighting Items'!$A$5:$G$468,2,FALSE))," "))</f>
        <v xml:space="preserve"> </v>
      </c>
      <c r="D494" s="576"/>
      <c r="E494" s="589" t="str">
        <f>IF(ISNUMBER($B494),(VLOOKUP($B494,'Signal, ITMS &amp; Lighting Items'!$A$5:$G$468,4,FALSE)),IF(ISTEXT($B494),(VLOOKUP($B494,'Signal, ITMS &amp; Lighting Items'!$A$5:$G$468,4,FALSE))," "))</f>
        <v xml:space="preserve"> </v>
      </c>
      <c r="F494" s="575" t="str">
        <f>IF(ISNUMBER($B494),(VLOOKUP($B494,'Signal, ITMS &amp; Lighting Items'!$A$5:$G$468,3,FALSE)),IF(ISTEXT($B494),(VLOOKUP($B494,'Signal, ITMS &amp; Lighting Items'!$A$5:$G$468,3,FALSE))," "))</f>
        <v xml:space="preserve"> </v>
      </c>
      <c r="G494" s="590" t="str">
        <f>IF(ISNUMBER($B494),(VLOOKUP($B494,'Signal, ITMS &amp; Lighting Items'!$A$5:$G$468,5,FALSE)),IF(ISTEXT($B494),(VLOOKUP($B494,'Signal, ITMS &amp; Lighting Items'!$A$5:$G$468,5,FALSE))," "))</f>
        <v xml:space="preserve"> </v>
      </c>
      <c r="H494" s="590" t="str">
        <f>IF(ISNUMBER($B494),(VLOOKUP($B494,'Signal, ITMS &amp; Lighting Items'!$A$5:$G$468,6,FALSE)),IF(ISTEXT($B494),(VLOOKUP($B494,'Signal, ITMS &amp; Lighting Items'!$A$5:$G$468,6,FALSE))," "))</f>
        <v xml:space="preserve"> </v>
      </c>
      <c r="I494" s="590" t="str">
        <f>IF(ISNUMBER($B494),(VLOOKUP($B494,'Signal, ITMS &amp; Lighting Items'!$A$5:$G$468,7,FALSE)),IF(ISTEXT($B494),(VLOOKUP($B494,'Signal, ITMS &amp; Lighting Items'!$A$5:$G$468,7,FALSE))," "))</f>
        <v xml:space="preserve"> </v>
      </c>
      <c r="J494" s="591" t="str">
        <f t="shared" si="45"/>
        <v/>
      </c>
      <c r="K494" s="591" t="str">
        <f t="shared" si="46"/>
        <v/>
      </c>
      <c r="L494" s="591" t="str">
        <f t="shared" si="44"/>
        <v/>
      </c>
    </row>
    <row r="495" spans="1:12" s="165" customFormat="1" ht="12.75" customHeight="1">
      <c r="A495" s="577">
        <v>8</v>
      </c>
      <c r="B495" s="572"/>
      <c r="C495" s="588" t="str">
        <f>IF(ISNUMBER($B495),(VLOOKUP($B495,'Signal, ITMS &amp; Lighting Items'!$A$5:$G$468,2,FALSE)),IF(ISTEXT($B495),(VLOOKUP($B495,'Signal, ITMS &amp; Lighting Items'!$A$5:$G$468,2,FALSE))," "))</f>
        <v xml:space="preserve"> </v>
      </c>
      <c r="D495" s="576"/>
      <c r="E495" s="589" t="str">
        <f>IF(ISNUMBER($B495),(VLOOKUP($B495,'Signal, ITMS &amp; Lighting Items'!$A$5:$G$468,4,FALSE)),IF(ISTEXT($B495),(VLOOKUP($B495,'Signal, ITMS &amp; Lighting Items'!$A$5:$G$468,4,FALSE))," "))</f>
        <v xml:space="preserve"> </v>
      </c>
      <c r="F495" s="575" t="str">
        <f>IF(ISNUMBER($B495),(VLOOKUP($B495,'Signal, ITMS &amp; Lighting Items'!$A$5:$G$468,3,FALSE)),IF(ISTEXT($B495),(VLOOKUP($B495,'Signal, ITMS &amp; Lighting Items'!$A$5:$G$468,3,FALSE))," "))</f>
        <v xml:space="preserve"> </v>
      </c>
      <c r="G495" s="590" t="str">
        <f>IF(ISNUMBER($B495),(VLOOKUP($B495,'Signal, ITMS &amp; Lighting Items'!$A$5:$G$468,5,FALSE)),IF(ISTEXT($B495),(VLOOKUP($B495,'Signal, ITMS &amp; Lighting Items'!$A$5:$G$468,5,FALSE))," "))</f>
        <v xml:space="preserve"> </v>
      </c>
      <c r="H495" s="590" t="str">
        <f>IF(ISNUMBER($B495),(VLOOKUP($B495,'Signal, ITMS &amp; Lighting Items'!$A$5:$G$468,6,FALSE)),IF(ISTEXT($B495),(VLOOKUP($B495,'Signal, ITMS &amp; Lighting Items'!$A$5:$G$468,6,FALSE))," "))</f>
        <v xml:space="preserve"> </v>
      </c>
      <c r="I495" s="590" t="str">
        <f>IF(ISNUMBER($B495),(VLOOKUP($B495,'Signal, ITMS &amp; Lighting Items'!$A$5:$G$468,7,FALSE)),IF(ISTEXT($B495),(VLOOKUP($B495,'Signal, ITMS &amp; Lighting Items'!$A$5:$G$468,7,FALSE))," "))</f>
        <v xml:space="preserve"> </v>
      </c>
      <c r="J495" s="591" t="str">
        <f t="shared" si="45"/>
        <v/>
      </c>
      <c r="K495" s="591" t="str">
        <f t="shared" si="46"/>
        <v/>
      </c>
      <c r="L495" s="591" t="str">
        <f t="shared" si="44"/>
        <v/>
      </c>
    </row>
    <row r="496" spans="1:12" s="165" customFormat="1" ht="12.75" customHeight="1">
      <c r="A496" s="577">
        <v>9</v>
      </c>
      <c r="B496" s="572"/>
      <c r="C496" s="588" t="str">
        <f>IF(ISNUMBER($B496),(VLOOKUP($B496,'Signal, ITMS &amp; Lighting Items'!$A$5:$G$468,2,FALSE)),IF(ISTEXT($B496),(VLOOKUP($B496,'Signal, ITMS &amp; Lighting Items'!$A$5:$G$468,2,FALSE))," "))</f>
        <v xml:space="preserve"> </v>
      </c>
      <c r="D496" s="576"/>
      <c r="E496" s="589" t="str">
        <f>IF(ISNUMBER($B496),(VLOOKUP($B496,'Signal, ITMS &amp; Lighting Items'!$A$5:$G$468,4,FALSE)),IF(ISTEXT($B496),(VLOOKUP($B496,'Signal, ITMS &amp; Lighting Items'!$A$5:$G$468,4,FALSE))," "))</f>
        <v xml:space="preserve"> </v>
      </c>
      <c r="F496" s="575" t="str">
        <f>IF(ISNUMBER($B496),(VLOOKUP($B496,'Signal, ITMS &amp; Lighting Items'!$A$5:$G$468,3,FALSE)),IF(ISTEXT($B496),(VLOOKUP($B496,'Signal, ITMS &amp; Lighting Items'!$A$5:$G$468,3,FALSE))," "))</f>
        <v xml:space="preserve"> </v>
      </c>
      <c r="G496" s="590" t="str">
        <f>IF(ISNUMBER($B496),(VLOOKUP($B496,'Signal, ITMS &amp; Lighting Items'!$A$5:$G$468,5,FALSE)),IF(ISTEXT($B496),(VLOOKUP($B496,'Signal, ITMS &amp; Lighting Items'!$A$5:$G$468,5,FALSE))," "))</f>
        <v xml:space="preserve"> </v>
      </c>
      <c r="H496" s="590" t="str">
        <f>IF(ISNUMBER($B496),(VLOOKUP($B496,'Signal, ITMS &amp; Lighting Items'!$A$5:$G$468,6,FALSE)),IF(ISTEXT($B496),(VLOOKUP($B496,'Signal, ITMS &amp; Lighting Items'!$A$5:$G$468,6,FALSE))," "))</f>
        <v xml:space="preserve"> </v>
      </c>
      <c r="I496" s="590" t="str">
        <f>IF(ISNUMBER($B496),(VLOOKUP($B496,'Signal, ITMS &amp; Lighting Items'!$A$5:$G$468,7,FALSE)),IF(ISTEXT($B496),(VLOOKUP($B496,'Signal, ITMS &amp; Lighting Items'!$A$5:$G$468,7,FALSE))," "))</f>
        <v xml:space="preserve"> </v>
      </c>
      <c r="J496" s="591" t="str">
        <f t="shared" si="45"/>
        <v/>
      </c>
      <c r="K496" s="591" t="str">
        <f t="shared" si="46"/>
        <v/>
      </c>
      <c r="L496" s="591" t="str">
        <f t="shared" si="44"/>
        <v/>
      </c>
    </row>
    <row r="497" spans="1:12" s="165" customFormat="1" ht="12.75" customHeight="1">
      <c r="A497" s="577">
        <v>10</v>
      </c>
      <c r="B497" s="572"/>
      <c r="C497" s="588" t="str">
        <f>IF(ISNUMBER($B497),(VLOOKUP($B497,'Signal, ITMS &amp; Lighting Items'!$A$5:$G$468,2,FALSE)),IF(ISTEXT($B497),(VLOOKUP($B497,'Signal, ITMS &amp; Lighting Items'!$A$5:$G$468,2,FALSE))," "))</f>
        <v xml:space="preserve"> </v>
      </c>
      <c r="D497" s="576"/>
      <c r="E497" s="589" t="str">
        <f>IF(ISNUMBER($B497),(VLOOKUP($B497,'Signal, ITMS &amp; Lighting Items'!$A$5:$G$468,4,FALSE)),IF(ISTEXT($B497),(VLOOKUP($B497,'Signal, ITMS &amp; Lighting Items'!$A$5:$G$468,4,FALSE))," "))</f>
        <v xml:space="preserve"> </v>
      </c>
      <c r="F497" s="575" t="str">
        <f>IF(ISNUMBER($B497),(VLOOKUP($B497,'Signal, ITMS &amp; Lighting Items'!$A$5:$G$468,3,FALSE)),IF(ISTEXT($B497),(VLOOKUP($B497,'Signal, ITMS &amp; Lighting Items'!$A$5:$G$468,3,FALSE))," "))</f>
        <v xml:space="preserve"> </v>
      </c>
      <c r="G497" s="590" t="str">
        <f>IF(ISNUMBER($B497),(VLOOKUP($B497,'Signal, ITMS &amp; Lighting Items'!$A$5:$G$468,5,FALSE)),IF(ISTEXT($B497),(VLOOKUP($B497,'Signal, ITMS &amp; Lighting Items'!$A$5:$G$468,5,FALSE))," "))</f>
        <v xml:space="preserve"> </v>
      </c>
      <c r="H497" s="590" t="str">
        <f>IF(ISNUMBER($B497),(VLOOKUP($B497,'Signal, ITMS &amp; Lighting Items'!$A$5:$G$468,6,FALSE)),IF(ISTEXT($B497),(VLOOKUP($B497,'Signal, ITMS &amp; Lighting Items'!$A$5:$G$468,6,FALSE))," "))</f>
        <v xml:space="preserve"> </v>
      </c>
      <c r="I497" s="590" t="str">
        <f>IF(ISNUMBER($B497),(VLOOKUP($B497,'Signal, ITMS &amp; Lighting Items'!$A$5:$G$468,7,FALSE)),IF(ISTEXT($B497),(VLOOKUP($B497,'Signal, ITMS &amp; Lighting Items'!$A$5:$G$468,7,FALSE))," "))</f>
        <v xml:space="preserve"> </v>
      </c>
      <c r="J497" s="591" t="str">
        <f t="shared" si="45"/>
        <v/>
      </c>
      <c r="K497" s="591" t="str">
        <f t="shared" si="46"/>
        <v/>
      </c>
      <c r="L497" s="591" t="str">
        <f t="shared" si="44"/>
        <v/>
      </c>
    </row>
    <row r="498" spans="1:12" s="165" customFormat="1" ht="12.75" customHeight="1">
      <c r="A498" s="577">
        <v>11</v>
      </c>
      <c r="B498" s="572"/>
      <c r="C498" s="588" t="str">
        <f>IF(ISNUMBER($B498),(VLOOKUP($B498,'Signal, ITMS &amp; Lighting Items'!$A$5:$G$468,2,FALSE)),IF(ISTEXT($B498),(VLOOKUP($B498,'Signal, ITMS &amp; Lighting Items'!$A$5:$G$468,2,FALSE))," "))</f>
        <v xml:space="preserve"> </v>
      </c>
      <c r="D498" s="576"/>
      <c r="E498" s="589" t="str">
        <f>IF(ISNUMBER($B498),(VLOOKUP($B498,'Signal, ITMS &amp; Lighting Items'!$A$5:$G$468,4,FALSE)),IF(ISTEXT($B498),(VLOOKUP($B498,'Signal, ITMS &amp; Lighting Items'!$A$5:$G$468,4,FALSE))," "))</f>
        <v xml:space="preserve"> </v>
      </c>
      <c r="F498" s="575" t="str">
        <f>IF(ISNUMBER($B498),(VLOOKUP($B498,'Signal, ITMS &amp; Lighting Items'!$A$5:$G$468,3,FALSE)),IF(ISTEXT($B498),(VLOOKUP($B498,'Signal, ITMS &amp; Lighting Items'!$A$5:$G$468,3,FALSE))," "))</f>
        <v xml:space="preserve"> </v>
      </c>
      <c r="G498" s="590" t="str">
        <f>IF(ISNUMBER($B498),(VLOOKUP($B498,'Signal, ITMS &amp; Lighting Items'!$A$5:$G$468,5,FALSE)),IF(ISTEXT($B498),(VLOOKUP($B498,'Signal, ITMS &amp; Lighting Items'!$A$5:$G$468,5,FALSE))," "))</f>
        <v xml:space="preserve"> </v>
      </c>
      <c r="H498" s="590" t="str">
        <f>IF(ISNUMBER($B498),(VLOOKUP($B498,'Signal, ITMS &amp; Lighting Items'!$A$5:$G$468,6,FALSE)),IF(ISTEXT($B498),(VLOOKUP($B498,'Signal, ITMS &amp; Lighting Items'!$A$5:$G$468,6,FALSE))," "))</f>
        <v xml:space="preserve"> </v>
      </c>
      <c r="I498" s="590" t="str">
        <f>IF(ISNUMBER($B498),(VLOOKUP($B498,'Signal, ITMS &amp; Lighting Items'!$A$5:$G$468,7,FALSE)),IF(ISTEXT($B498),(VLOOKUP($B498,'Signal, ITMS &amp; Lighting Items'!$A$5:$G$468,7,FALSE))," "))</f>
        <v xml:space="preserve"> </v>
      </c>
      <c r="J498" s="591" t="str">
        <f t="shared" si="45"/>
        <v/>
      </c>
      <c r="K498" s="591" t="str">
        <f t="shared" si="46"/>
        <v/>
      </c>
      <c r="L498" s="591" t="str">
        <f t="shared" si="44"/>
        <v/>
      </c>
    </row>
    <row r="499" spans="1:12" s="165" customFormat="1" ht="12.75" customHeight="1">
      <c r="A499" s="577">
        <v>12</v>
      </c>
      <c r="B499" s="572"/>
      <c r="C499" s="588" t="str">
        <f>IF(ISNUMBER($B499),(VLOOKUP($B499,'Signal, ITMS &amp; Lighting Items'!$A$5:$G$468,2,FALSE)),IF(ISTEXT($B499),(VLOOKUP($B499,'Signal, ITMS &amp; Lighting Items'!$A$5:$G$468,2,FALSE))," "))</f>
        <v xml:space="preserve"> </v>
      </c>
      <c r="D499" s="576"/>
      <c r="E499" s="589" t="str">
        <f>IF(ISNUMBER($B499),(VLOOKUP($B499,'Signal, ITMS &amp; Lighting Items'!$A$5:$G$468,4,FALSE)),IF(ISTEXT($B499),(VLOOKUP($B499,'Signal, ITMS &amp; Lighting Items'!$A$5:$G$468,4,FALSE))," "))</f>
        <v xml:space="preserve"> </v>
      </c>
      <c r="F499" s="575" t="str">
        <f>IF(ISNUMBER($B499),(VLOOKUP($B499,'Signal, ITMS &amp; Lighting Items'!$A$5:$G$468,3,FALSE)),IF(ISTEXT($B499),(VLOOKUP($B499,'Signal, ITMS &amp; Lighting Items'!$A$5:$G$468,3,FALSE))," "))</f>
        <v xml:space="preserve"> </v>
      </c>
      <c r="G499" s="590" t="str">
        <f>IF(ISNUMBER($B499),(VLOOKUP($B499,'Signal, ITMS &amp; Lighting Items'!$A$5:$G$468,5,FALSE)),IF(ISTEXT($B499),(VLOOKUP($B499,'Signal, ITMS &amp; Lighting Items'!$A$5:$G$468,5,FALSE))," "))</f>
        <v xml:space="preserve"> </v>
      </c>
      <c r="H499" s="590" t="str">
        <f>IF(ISNUMBER($B499),(VLOOKUP($B499,'Signal, ITMS &amp; Lighting Items'!$A$5:$G$468,6,FALSE)),IF(ISTEXT($B499),(VLOOKUP($B499,'Signal, ITMS &amp; Lighting Items'!$A$5:$G$468,6,FALSE))," "))</f>
        <v xml:space="preserve"> </v>
      </c>
      <c r="I499" s="590" t="str">
        <f>IF(ISNUMBER($B499),(VLOOKUP($B499,'Signal, ITMS &amp; Lighting Items'!$A$5:$G$468,7,FALSE)),IF(ISTEXT($B499),(VLOOKUP($B499,'Signal, ITMS &amp; Lighting Items'!$A$5:$G$468,7,FALSE))," "))</f>
        <v xml:space="preserve"> </v>
      </c>
      <c r="J499" s="591" t="str">
        <f t="shared" si="45"/>
        <v/>
      </c>
      <c r="K499" s="591" t="str">
        <f t="shared" si="46"/>
        <v/>
      </c>
      <c r="L499" s="591" t="str">
        <f t="shared" si="44"/>
        <v/>
      </c>
    </row>
    <row r="500" spans="1:12" s="165" customFormat="1" ht="12.75" customHeight="1">
      <c r="A500" s="577">
        <v>13</v>
      </c>
      <c r="B500" s="572"/>
      <c r="C500" s="588" t="str">
        <f>IF(ISNUMBER($B500),(VLOOKUP($B500,'Signal, ITMS &amp; Lighting Items'!$A$5:$G$468,2,FALSE)),IF(ISTEXT($B500),(VLOOKUP($B500,'Signal, ITMS &amp; Lighting Items'!$A$5:$G$468,2,FALSE))," "))</f>
        <v xml:space="preserve"> </v>
      </c>
      <c r="D500" s="576"/>
      <c r="E500" s="589" t="str">
        <f>IF(ISNUMBER($B500),(VLOOKUP($B500,'Signal, ITMS &amp; Lighting Items'!$A$5:$G$468,4,FALSE)),IF(ISTEXT($B500),(VLOOKUP($B500,'Signal, ITMS &amp; Lighting Items'!$A$5:$G$468,4,FALSE))," "))</f>
        <v xml:space="preserve"> </v>
      </c>
      <c r="F500" s="575" t="str">
        <f>IF(ISNUMBER($B500),(VLOOKUP($B500,'Signal, ITMS &amp; Lighting Items'!$A$5:$G$468,3,FALSE)),IF(ISTEXT($B500),(VLOOKUP($B500,'Signal, ITMS &amp; Lighting Items'!$A$5:$G$468,3,FALSE))," "))</f>
        <v xml:space="preserve"> </v>
      </c>
      <c r="G500" s="590" t="str">
        <f>IF(ISNUMBER($B500),(VLOOKUP($B500,'Signal, ITMS &amp; Lighting Items'!$A$5:$G$468,5,FALSE)),IF(ISTEXT($B500),(VLOOKUP($B500,'Signal, ITMS &amp; Lighting Items'!$A$5:$G$468,5,FALSE))," "))</f>
        <v xml:space="preserve"> </v>
      </c>
      <c r="H500" s="590" t="str">
        <f>IF(ISNUMBER($B500),(VLOOKUP($B500,'Signal, ITMS &amp; Lighting Items'!$A$5:$G$468,6,FALSE)),IF(ISTEXT($B500),(VLOOKUP($B500,'Signal, ITMS &amp; Lighting Items'!$A$5:$G$468,6,FALSE))," "))</f>
        <v xml:space="preserve"> </v>
      </c>
      <c r="I500" s="590" t="str">
        <f>IF(ISNUMBER($B500),(VLOOKUP($B500,'Signal, ITMS &amp; Lighting Items'!$A$5:$G$468,7,FALSE)),IF(ISTEXT($B500),(VLOOKUP($B500,'Signal, ITMS &amp; Lighting Items'!$A$5:$G$468,7,FALSE))," "))</f>
        <v xml:space="preserve"> </v>
      </c>
      <c r="J500" s="591" t="str">
        <f t="shared" si="45"/>
        <v/>
      </c>
      <c r="K500" s="591" t="str">
        <f t="shared" si="46"/>
        <v/>
      </c>
      <c r="L500" s="591" t="str">
        <f t="shared" si="44"/>
        <v/>
      </c>
    </row>
    <row r="501" spans="1:12" s="165" customFormat="1" ht="12.75" customHeight="1">
      <c r="A501" s="577">
        <v>14</v>
      </c>
      <c r="B501" s="572"/>
      <c r="C501" s="588" t="str">
        <f>IF(ISNUMBER($B501),(VLOOKUP($B501,'Signal, ITMS &amp; Lighting Items'!$A$5:$G$468,2,FALSE)),IF(ISTEXT($B501),(VLOOKUP($B501,'Signal, ITMS &amp; Lighting Items'!$A$5:$G$468,2,FALSE))," "))</f>
        <v xml:space="preserve"> </v>
      </c>
      <c r="D501" s="576"/>
      <c r="E501" s="589" t="str">
        <f>IF(ISNUMBER($B501),(VLOOKUP($B501,'Signal, ITMS &amp; Lighting Items'!$A$5:$G$468,4,FALSE)),IF(ISTEXT($B501),(VLOOKUP($B501,'Signal, ITMS &amp; Lighting Items'!$A$5:$G$468,4,FALSE))," "))</f>
        <v xml:space="preserve"> </v>
      </c>
      <c r="F501" s="575" t="str">
        <f>IF(ISNUMBER($B501),(VLOOKUP($B501,'Signal, ITMS &amp; Lighting Items'!$A$5:$G$468,3,FALSE)),IF(ISTEXT($B501),(VLOOKUP($B501,'Signal, ITMS &amp; Lighting Items'!$A$5:$G$468,3,FALSE))," "))</f>
        <v xml:space="preserve"> </v>
      </c>
      <c r="G501" s="590" t="str">
        <f>IF(ISNUMBER($B501),(VLOOKUP($B501,'Signal, ITMS &amp; Lighting Items'!$A$5:$G$468,5,FALSE)),IF(ISTEXT($B501),(VLOOKUP($B501,'Signal, ITMS &amp; Lighting Items'!$A$5:$G$468,5,FALSE))," "))</f>
        <v xml:space="preserve"> </v>
      </c>
      <c r="H501" s="590" t="str">
        <f>IF(ISNUMBER($B501),(VLOOKUP($B501,'Signal, ITMS &amp; Lighting Items'!$A$5:$G$468,6,FALSE)),IF(ISTEXT($B501),(VLOOKUP($B501,'Signal, ITMS &amp; Lighting Items'!$A$5:$G$468,6,FALSE))," "))</f>
        <v xml:space="preserve"> </v>
      </c>
      <c r="I501" s="590" t="str">
        <f>IF(ISNUMBER($B501),(VLOOKUP($B501,'Signal, ITMS &amp; Lighting Items'!$A$5:$G$468,7,FALSE)),IF(ISTEXT($B501),(VLOOKUP($B501,'Signal, ITMS &amp; Lighting Items'!$A$5:$G$468,7,FALSE))," "))</f>
        <v xml:space="preserve"> </v>
      </c>
      <c r="J501" s="591" t="str">
        <f t="shared" si="45"/>
        <v/>
      </c>
      <c r="K501" s="591" t="str">
        <f t="shared" si="46"/>
        <v/>
      </c>
      <c r="L501" s="591" t="str">
        <f t="shared" si="44"/>
        <v/>
      </c>
    </row>
    <row r="502" spans="1:12" s="165" customFormat="1" ht="12.75" customHeight="1">
      <c r="A502" s="577">
        <v>15</v>
      </c>
      <c r="B502" s="572"/>
      <c r="C502" s="588" t="str">
        <f>IF(ISNUMBER($B502),(VLOOKUP($B502,'Signal, ITMS &amp; Lighting Items'!$A$5:$G$468,2,FALSE)),IF(ISTEXT($B502),(VLOOKUP($B502,'Signal, ITMS &amp; Lighting Items'!$A$5:$G$468,2,FALSE))," "))</f>
        <v xml:space="preserve"> </v>
      </c>
      <c r="D502" s="576"/>
      <c r="E502" s="589" t="str">
        <f>IF(ISNUMBER($B502),(VLOOKUP($B502,'Signal, ITMS &amp; Lighting Items'!$A$5:$G$468,4,FALSE)),IF(ISTEXT($B502),(VLOOKUP($B502,'Signal, ITMS &amp; Lighting Items'!$A$5:$G$468,4,FALSE))," "))</f>
        <v xml:space="preserve"> </v>
      </c>
      <c r="F502" s="575" t="str">
        <f>IF(ISNUMBER($B502),(VLOOKUP($B502,'Signal, ITMS &amp; Lighting Items'!$A$5:$G$468,3,FALSE)),IF(ISTEXT($B502),(VLOOKUP($B502,'Signal, ITMS &amp; Lighting Items'!$A$5:$G$468,3,FALSE))," "))</f>
        <v xml:space="preserve"> </v>
      </c>
      <c r="G502" s="590" t="str">
        <f>IF(ISNUMBER($B502),(VLOOKUP($B502,'Signal, ITMS &amp; Lighting Items'!$A$5:$G$468,5,FALSE)),IF(ISTEXT($B502),(VLOOKUP($B502,'Signal, ITMS &amp; Lighting Items'!$A$5:$G$468,5,FALSE))," "))</f>
        <v xml:space="preserve"> </v>
      </c>
      <c r="H502" s="590" t="str">
        <f>IF(ISNUMBER($B502),(VLOOKUP($B502,'Signal, ITMS &amp; Lighting Items'!$A$5:$G$468,6,FALSE)),IF(ISTEXT($B502),(VLOOKUP($B502,'Signal, ITMS &amp; Lighting Items'!$A$5:$G$468,6,FALSE))," "))</f>
        <v xml:space="preserve"> </v>
      </c>
      <c r="I502" s="590" t="str">
        <f>IF(ISNUMBER($B502),(VLOOKUP($B502,'Signal, ITMS &amp; Lighting Items'!$A$5:$G$468,7,FALSE)),IF(ISTEXT($B502),(VLOOKUP($B502,'Signal, ITMS &amp; Lighting Items'!$A$5:$G$468,7,FALSE))," "))</f>
        <v xml:space="preserve"> </v>
      </c>
      <c r="J502" s="591" t="str">
        <f t="shared" si="45"/>
        <v/>
      </c>
      <c r="K502" s="591" t="str">
        <f t="shared" si="46"/>
        <v/>
      </c>
      <c r="L502" s="591" t="str">
        <f t="shared" si="44"/>
        <v/>
      </c>
    </row>
    <row r="503" spans="1:12" s="165" customFormat="1" ht="12.75" customHeight="1">
      <c r="A503" s="577">
        <v>16</v>
      </c>
      <c r="B503" s="572"/>
      <c r="C503" s="588" t="str">
        <f>IF(ISNUMBER($B503),(VLOOKUP($B503,'Signal, ITMS &amp; Lighting Items'!$A$5:$G$468,2,FALSE)),IF(ISTEXT($B503),(VLOOKUP($B503,'Signal, ITMS &amp; Lighting Items'!$A$5:$G$468,2,FALSE))," "))</f>
        <v xml:space="preserve"> </v>
      </c>
      <c r="D503" s="576"/>
      <c r="E503" s="589" t="str">
        <f>IF(ISNUMBER($B503),(VLOOKUP($B503,'Signal, ITMS &amp; Lighting Items'!$A$5:$G$468,4,FALSE)),IF(ISTEXT($B503),(VLOOKUP($B503,'Signal, ITMS &amp; Lighting Items'!$A$5:$G$468,4,FALSE))," "))</f>
        <v xml:space="preserve"> </v>
      </c>
      <c r="F503" s="575" t="str">
        <f>IF(ISNUMBER($B503),(VLOOKUP($B503,'Signal, ITMS &amp; Lighting Items'!$A$5:$G$468,3,FALSE)),IF(ISTEXT($B503),(VLOOKUP($B503,'Signal, ITMS &amp; Lighting Items'!$A$5:$G$468,3,FALSE))," "))</f>
        <v xml:space="preserve"> </v>
      </c>
      <c r="G503" s="590" t="str">
        <f>IF(ISNUMBER($B503),(VLOOKUP($B503,'Signal, ITMS &amp; Lighting Items'!$A$5:$G$468,5,FALSE)),IF(ISTEXT($B503),(VLOOKUP($B503,'Signal, ITMS &amp; Lighting Items'!$A$5:$G$468,5,FALSE))," "))</f>
        <v xml:space="preserve"> </v>
      </c>
      <c r="H503" s="590" t="str">
        <f>IF(ISNUMBER($B503),(VLOOKUP($B503,'Signal, ITMS &amp; Lighting Items'!$A$5:$G$468,6,FALSE)),IF(ISTEXT($B503),(VLOOKUP($B503,'Signal, ITMS &amp; Lighting Items'!$A$5:$G$468,6,FALSE))," "))</f>
        <v xml:space="preserve"> </v>
      </c>
      <c r="I503" s="590" t="str">
        <f>IF(ISNUMBER($B503),(VLOOKUP($B503,'Signal, ITMS &amp; Lighting Items'!$A$5:$G$468,7,FALSE)),IF(ISTEXT($B503),(VLOOKUP($B503,'Signal, ITMS &amp; Lighting Items'!$A$5:$G$468,7,FALSE))," "))</f>
        <v xml:space="preserve"> </v>
      </c>
      <c r="J503" s="591" t="str">
        <f t="shared" si="45"/>
        <v/>
      </c>
      <c r="K503" s="591" t="str">
        <f t="shared" si="46"/>
        <v/>
      </c>
      <c r="L503" s="591" t="str">
        <f t="shared" si="44"/>
        <v/>
      </c>
    </row>
    <row r="504" spans="1:12" s="165" customFormat="1" ht="12.75" customHeight="1">
      <c r="A504" s="577">
        <v>17</v>
      </c>
      <c r="B504" s="572"/>
      <c r="C504" s="588" t="str">
        <f>IF(ISNUMBER($B504),(VLOOKUP($B504,'Signal, ITMS &amp; Lighting Items'!$A$5:$G$468,2,FALSE)),IF(ISTEXT($B504),(VLOOKUP($B504,'Signal, ITMS &amp; Lighting Items'!$A$5:$G$468,2,FALSE))," "))</f>
        <v xml:space="preserve"> </v>
      </c>
      <c r="D504" s="576"/>
      <c r="E504" s="589" t="str">
        <f>IF(ISNUMBER($B504),(VLOOKUP($B504,'Signal, ITMS &amp; Lighting Items'!$A$5:$G$468,4,FALSE)),IF(ISTEXT($B504),(VLOOKUP($B504,'Signal, ITMS &amp; Lighting Items'!$A$5:$G$468,4,FALSE))," "))</f>
        <v xml:space="preserve"> </v>
      </c>
      <c r="F504" s="575" t="str">
        <f>IF(ISNUMBER($B504),(VLOOKUP($B504,'Signal, ITMS &amp; Lighting Items'!$A$5:$G$468,3,FALSE)),IF(ISTEXT($B504),(VLOOKUP($B504,'Signal, ITMS &amp; Lighting Items'!$A$5:$G$468,3,FALSE))," "))</f>
        <v xml:space="preserve"> </v>
      </c>
      <c r="G504" s="590" t="str">
        <f>IF(ISNUMBER($B504),(VLOOKUP($B504,'Signal, ITMS &amp; Lighting Items'!$A$5:$G$468,5,FALSE)),IF(ISTEXT($B504),(VLOOKUP($B504,'Signal, ITMS &amp; Lighting Items'!$A$5:$G$468,5,FALSE))," "))</f>
        <v xml:space="preserve"> </v>
      </c>
      <c r="H504" s="590" t="str">
        <f>IF(ISNUMBER($B504),(VLOOKUP($B504,'Signal, ITMS &amp; Lighting Items'!$A$5:$G$468,6,FALSE)),IF(ISTEXT($B504),(VLOOKUP($B504,'Signal, ITMS &amp; Lighting Items'!$A$5:$G$468,6,FALSE))," "))</f>
        <v xml:space="preserve"> </v>
      </c>
      <c r="I504" s="590" t="str">
        <f>IF(ISNUMBER($B504),(VLOOKUP($B504,'Signal, ITMS &amp; Lighting Items'!$A$5:$G$468,7,FALSE)),IF(ISTEXT($B504),(VLOOKUP($B504,'Signal, ITMS &amp; Lighting Items'!$A$5:$G$468,7,FALSE))," "))</f>
        <v xml:space="preserve"> </v>
      </c>
      <c r="J504" s="591" t="str">
        <f t="shared" si="45"/>
        <v/>
      </c>
      <c r="K504" s="591" t="str">
        <f t="shared" si="46"/>
        <v/>
      </c>
      <c r="L504" s="591" t="str">
        <f t="shared" si="44"/>
        <v/>
      </c>
    </row>
    <row r="505" spans="1:12" s="165" customFormat="1" ht="12.75" customHeight="1">
      <c r="A505" s="577">
        <v>18</v>
      </c>
      <c r="B505" s="572"/>
      <c r="C505" s="588" t="str">
        <f>IF(ISNUMBER($B505),(VLOOKUP($B505,'Signal, ITMS &amp; Lighting Items'!$A$5:$G$468,2,FALSE)),IF(ISTEXT($B505),(VLOOKUP($B505,'Signal, ITMS &amp; Lighting Items'!$A$5:$G$468,2,FALSE))," "))</f>
        <v xml:space="preserve"> </v>
      </c>
      <c r="D505" s="576"/>
      <c r="E505" s="589" t="str">
        <f>IF(ISNUMBER($B505),(VLOOKUP($B505,'Signal, ITMS &amp; Lighting Items'!$A$5:$G$468,4,FALSE)),IF(ISTEXT($B505),(VLOOKUP($B505,'Signal, ITMS &amp; Lighting Items'!$A$5:$G$468,4,FALSE))," "))</f>
        <v xml:space="preserve"> </v>
      </c>
      <c r="F505" s="575" t="str">
        <f>IF(ISNUMBER($B505),(VLOOKUP($B505,'Signal, ITMS &amp; Lighting Items'!$A$5:$G$468,3,FALSE)),IF(ISTEXT($B505),(VLOOKUP($B505,'Signal, ITMS &amp; Lighting Items'!$A$5:$G$468,3,FALSE))," "))</f>
        <v xml:space="preserve"> </v>
      </c>
      <c r="G505" s="590" t="str">
        <f>IF(ISNUMBER($B505),(VLOOKUP($B505,'Signal, ITMS &amp; Lighting Items'!$A$5:$G$468,5,FALSE)),IF(ISTEXT($B505),(VLOOKUP($B505,'Signal, ITMS &amp; Lighting Items'!$A$5:$G$468,5,FALSE))," "))</f>
        <v xml:space="preserve"> </v>
      </c>
      <c r="H505" s="590" t="str">
        <f>IF(ISNUMBER($B505),(VLOOKUP($B505,'Signal, ITMS &amp; Lighting Items'!$A$5:$G$468,6,FALSE)),IF(ISTEXT($B505),(VLOOKUP($B505,'Signal, ITMS &amp; Lighting Items'!$A$5:$G$468,6,FALSE))," "))</f>
        <v xml:space="preserve"> </v>
      </c>
      <c r="I505" s="590" t="str">
        <f>IF(ISNUMBER($B505),(VLOOKUP($B505,'Signal, ITMS &amp; Lighting Items'!$A$5:$G$468,7,FALSE)),IF(ISTEXT($B505),(VLOOKUP($B505,'Signal, ITMS &amp; Lighting Items'!$A$5:$G$468,7,FALSE))," "))</f>
        <v xml:space="preserve"> </v>
      </c>
      <c r="J505" s="591" t="str">
        <f t="shared" si="45"/>
        <v/>
      </c>
      <c r="K505" s="591" t="str">
        <f t="shared" si="46"/>
        <v/>
      </c>
      <c r="L505" s="591" t="str">
        <f t="shared" si="44"/>
        <v/>
      </c>
    </row>
    <row r="506" spans="1:12" s="165" customFormat="1" ht="12.75" customHeight="1">
      <c r="A506" s="577">
        <v>19</v>
      </c>
      <c r="B506" s="572"/>
      <c r="C506" s="588" t="str">
        <f>IF(ISNUMBER($B506),(VLOOKUP($B506,'Signal, ITMS &amp; Lighting Items'!$A$5:$G$468,2,FALSE)),IF(ISTEXT($B506),(VLOOKUP($B506,'Signal, ITMS &amp; Lighting Items'!$A$5:$G$468,2,FALSE))," "))</f>
        <v xml:space="preserve"> </v>
      </c>
      <c r="D506" s="576"/>
      <c r="E506" s="589" t="str">
        <f>IF(ISNUMBER($B506),(VLOOKUP($B506,'Signal, ITMS &amp; Lighting Items'!$A$5:$G$468,4,FALSE)),IF(ISTEXT($B506),(VLOOKUP($B506,'Signal, ITMS &amp; Lighting Items'!$A$5:$G$468,4,FALSE))," "))</f>
        <v xml:space="preserve"> </v>
      </c>
      <c r="F506" s="575" t="str">
        <f>IF(ISNUMBER($B506),(VLOOKUP($B506,'Signal, ITMS &amp; Lighting Items'!$A$5:$G$468,3,FALSE)),IF(ISTEXT($B506),(VLOOKUP($B506,'Signal, ITMS &amp; Lighting Items'!$A$5:$G$468,3,FALSE))," "))</f>
        <v xml:space="preserve"> </v>
      </c>
      <c r="G506" s="590" t="str">
        <f>IF(ISNUMBER($B506),(VLOOKUP($B506,'Signal, ITMS &amp; Lighting Items'!$A$5:$G$468,5,FALSE)),IF(ISTEXT($B506),(VLOOKUP($B506,'Signal, ITMS &amp; Lighting Items'!$A$5:$G$468,5,FALSE))," "))</f>
        <v xml:space="preserve"> </v>
      </c>
      <c r="H506" s="590" t="str">
        <f>IF(ISNUMBER($B506),(VLOOKUP($B506,'Signal, ITMS &amp; Lighting Items'!$A$5:$G$468,6,FALSE)),IF(ISTEXT($B506),(VLOOKUP($B506,'Signal, ITMS &amp; Lighting Items'!$A$5:$G$468,6,FALSE))," "))</f>
        <v xml:space="preserve"> </v>
      </c>
      <c r="I506" s="590" t="str">
        <f>IF(ISNUMBER($B506),(VLOOKUP($B506,'Signal, ITMS &amp; Lighting Items'!$A$5:$G$468,7,FALSE)),IF(ISTEXT($B506),(VLOOKUP($B506,'Signal, ITMS &amp; Lighting Items'!$A$5:$G$468,7,FALSE))," "))</f>
        <v xml:space="preserve"> </v>
      </c>
      <c r="J506" s="591" t="str">
        <f t="shared" si="45"/>
        <v/>
      </c>
      <c r="K506" s="591" t="str">
        <f t="shared" si="46"/>
        <v/>
      </c>
      <c r="L506" s="591" t="str">
        <f t="shared" si="44"/>
        <v/>
      </c>
    </row>
    <row r="507" spans="1:12" s="165" customFormat="1" ht="12.75" customHeight="1">
      <c r="A507" s="577">
        <v>20</v>
      </c>
      <c r="B507" s="572"/>
      <c r="C507" s="588" t="str">
        <f>IF(ISNUMBER($B507),(VLOOKUP($B507,'Signal, ITMS &amp; Lighting Items'!$A$5:$G$468,2,FALSE)),IF(ISTEXT($B507),(VLOOKUP($B507,'Signal, ITMS &amp; Lighting Items'!$A$5:$G$468,2,FALSE))," "))</f>
        <v xml:space="preserve"> </v>
      </c>
      <c r="D507" s="576"/>
      <c r="E507" s="589" t="str">
        <f>IF(ISNUMBER($B507),(VLOOKUP($B507,'Signal, ITMS &amp; Lighting Items'!$A$5:$G$468,4,FALSE)),IF(ISTEXT($B507),(VLOOKUP($B507,'Signal, ITMS &amp; Lighting Items'!$A$5:$G$468,4,FALSE))," "))</f>
        <v xml:space="preserve"> </v>
      </c>
      <c r="F507" s="575" t="str">
        <f>IF(ISNUMBER($B507),(VLOOKUP($B507,'Signal, ITMS &amp; Lighting Items'!$A$5:$G$468,3,FALSE)),IF(ISTEXT($B507),(VLOOKUP($B507,'Signal, ITMS &amp; Lighting Items'!$A$5:$G$468,3,FALSE))," "))</f>
        <v xml:space="preserve"> </v>
      </c>
      <c r="G507" s="590" t="str">
        <f>IF(ISNUMBER($B507),(VLOOKUP($B507,'Signal, ITMS &amp; Lighting Items'!$A$5:$G$468,5,FALSE)),IF(ISTEXT($B507),(VLOOKUP($B507,'Signal, ITMS &amp; Lighting Items'!$A$5:$G$468,5,FALSE))," "))</f>
        <v xml:space="preserve"> </v>
      </c>
      <c r="H507" s="590" t="str">
        <f>IF(ISNUMBER($B507),(VLOOKUP($B507,'Signal, ITMS &amp; Lighting Items'!$A$5:$G$468,6,FALSE)),IF(ISTEXT($B507),(VLOOKUP($B507,'Signal, ITMS &amp; Lighting Items'!$A$5:$G$468,6,FALSE))," "))</f>
        <v xml:space="preserve"> </v>
      </c>
      <c r="I507" s="590" t="str">
        <f>IF(ISNUMBER($B507),(VLOOKUP($B507,'Signal, ITMS &amp; Lighting Items'!$A$5:$G$468,7,FALSE)),IF(ISTEXT($B507),(VLOOKUP($B507,'Signal, ITMS &amp; Lighting Items'!$A$5:$G$468,7,FALSE))," "))</f>
        <v xml:space="preserve"> </v>
      </c>
      <c r="J507" s="591" t="str">
        <f t="shared" si="45"/>
        <v/>
      </c>
      <c r="K507" s="591" t="str">
        <f t="shared" si="46"/>
        <v/>
      </c>
      <c r="L507" s="591" t="str">
        <f t="shared" si="44"/>
        <v/>
      </c>
    </row>
    <row r="508" spans="1:12" s="165" customFormat="1" ht="12.75" customHeight="1">
      <c r="A508" s="577">
        <v>21</v>
      </c>
      <c r="B508" s="572"/>
      <c r="C508" s="588" t="str">
        <f>IF(ISNUMBER($B508),(VLOOKUP($B508,'Signal, ITMS &amp; Lighting Items'!$A$5:$G$468,2,FALSE)),IF(ISTEXT($B508),(VLOOKUP($B508,'Signal, ITMS &amp; Lighting Items'!$A$5:$G$468,2,FALSE))," "))</f>
        <v xml:space="preserve"> </v>
      </c>
      <c r="D508" s="576"/>
      <c r="E508" s="589" t="str">
        <f>IF(ISNUMBER($B508),(VLOOKUP($B508,'Signal, ITMS &amp; Lighting Items'!$A$5:$G$468,4,FALSE)),IF(ISTEXT($B508),(VLOOKUP($B508,'Signal, ITMS &amp; Lighting Items'!$A$5:$G$468,4,FALSE))," "))</f>
        <v xml:space="preserve"> </v>
      </c>
      <c r="F508" s="575" t="str">
        <f>IF(ISNUMBER($B508),(VLOOKUP($B508,'Signal, ITMS &amp; Lighting Items'!$A$5:$G$468,3,FALSE)),IF(ISTEXT($B508),(VLOOKUP($B508,'Signal, ITMS &amp; Lighting Items'!$A$5:$G$468,3,FALSE))," "))</f>
        <v xml:space="preserve"> </v>
      </c>
      <c r="G508" s="590" t="str">
        <f>IF(ISNUMBER($B508),(VLOOKUP($B508,'Signal, ITMS &amp; Lighting Items'!$A$5:$G$468,5,FALSE)),IF(ISTEXT($B508),(VLOOKUP($B508,'Signal, ITMS &amp; Lighting Items'!$A$5:$G$468,5,FALSE))," "))</f>
        <v xml:space="preserve"> </v>
      </c>
      <c r="H508" s="590" t="str">
        <f>IF(ISNUMBER($B508),(VLOOKUP($B508,'Signal, ITMS &amp; Lighting Items'!$A$5:$G$468,6,FALSE)),IF(ISTEXT($B508),(VLOOKUP($B508,'Signal, ITMS &amp; Lighting Items'!$A$5:$G$468,6,FALSE))," "))</f>
        <v xml:space="preserve"> </v>
      </c>
      <c r="I508" s="590" t="str">
        <f>IF(ISNUMBER($B508),(VLOOKUP($B508,'Signal, ITMS &amp; Lighting Items'!$A$5:$G$468,7,FALSE)),IF(ISTEXT($B508),(VLOOKUP($B508,'Signal, ITMS &amp; Lighting Items'!$A$5:$G$468,7,FALSE))," "))</f>
        <v xml:space="preserve"> </v>
      </c>
      <c r="J508" s="591" t="str">
        <f t="shared" si="45"/>
        <v/>
      </c>
      <c r="K508" s="591" t="str">
        <f t="shared" si="46"/>
        <v/>
      </c>
      <c r="L508" s="591" t="str">
        <f t="shared" si="44"/>
        <v/>
      </c>
    </row>
    <row r="509" spans="1:12" s="165" customFormat="1" ht="12.75" customHeight="1">
      <c r="A509" s="577">
        <v>22</v>
      </c>
      <c r="B509" s="572"/>
      <c r="C509" s="588" t="str">
        <f>IF(ISNUMBER($B509),(VLOOKUP($B509,'Signal, ITMS &amp; Lighting Items'!$A$5:$G$468,2,FALSE)),IF(ISTEXT($B509),(VLOOKUP($B509,'Signal, ITMS &amp; Lighting Items'!$A$5:$G$468,2,FALSE))," "))</f>
        <v xml:space="preserve"> </v>
      </c>
      <c r="D509" s="576"/>
      <c r="E509" s="589" t="str">
        <f>IF(ISNUMBER($B509),(VLOOKUP($B509,'Signal, ITMS &amp; Lighting Items'!$A$5:$G$468,4,FALSE)),IF(ISTEXT($B509),(VLOOKUP($B509,'Signal, ITMS &amp; Lighting Items'!$A$5:$G$468,4,FALSE))," "))</f>
        <v xml:space="preserve"> </v>
      </c>
      <c r="F509" s="575" t="str">
        <f>IF(ISNUMBER($B509),(VLOOKUP($B509,'Signal, ITMS &amp; Lighting Items'!$A$5:$G$468,3,FALSE)),IF(ISTEXT($B509),(VLOOKUP($B509,'Signal, ITMS &amp; Lighting Items'!$A$5:$G$468,3,FALSE))," "))</f>
        <v xml:space="preserve"> </v>
      </c>
      <c r="G509" s="590" t="str">
        <f>IF(ISNUMBER($B509),(VLOOKUP($B509,'Signal, ITMS &amp; Lighting Items'!$A$5:$G$468,5,FALSE)),IF(ISTEXT($B509),(VLOOKUP($B509,'Signal, ITMS &amp; Lighting Items'!$A$5:$G$468,5,FALSE))," "))</f>
        <v xml:space="preserve"> </v>
      </c>
      <c r="H509" s="590" t="str">
        <f>IF(ISNUMBER($B509),(VLOOKUP($B509,'Signal, ITMS &amp; Lighting Items'!$A$5:$G$468,6,FALSE)),IF(ISTEXT($B509),(VLOOKUP($B509,'Signal, ITMS &amp; Lighting Items'!$A$5:$G$468,6,FALSE))," "))</f>
        <v xml:space="preserve"> </v>
      </c>
      <c r="I509" s="590" t="str">
        <f>IF(ISNUMBER($B509),(VLOOKUP($B509,'Signal, ITMS &amp; Lighting Items'!$A$5:$G$468,7,FALSE)),IF(ISTEXT($B509),(VLOOKUP($B509,'Signal, ITMS &amp; Lighting Items'!$A$5:$G$468,7,FALSE))," "))</f>
        <v xml:space="preserve"> </v>
      </c>
      <c r="J509" s="591" t="str">
        <f t="shared" si="45"/>
        <v/>
      </c>
      <c r="K509" s="591" t="str">
        <f t="shared" si="46"/>
        <v/>
      </c>
      <c r="L509" s="591" t="str">
        <f t="shared" si="44"/>
        <v/>
      </c>
    </row>
    <row r="510" spans="1:12" s="165" customFormat="1" ht="12.75" customHeight="1">
      <c r="A510" s="577">
        <v>23</v>
      </c>
      <c r="B510" s="572"/>
      <c r="C510" s="588" t="str">
        <f>IF(ISNUMBER($B510),(VLOOKUP($B510,'Signal, ITMS &amp; Lighting Items'!$A$5:$G$468,2,FALSE)),IF(ISTEXT($B510),(VLOOKUP($B510,'Signal, ITMS &amp; Lighting Items'!$A$5:$G$468,2,FALSE))," "))</f>
        <v xml:space="preserve"> </v>
      </c>
      <c r="D510" s="576"/>
      <c r="E510" s="589" t="str">
        <f>IF(ISNUMBER($B510),(VLOOKUP($B510,'Signal, ITMS &amp; Lighting Items'!$A$5:$G$468,4,FALSE)),IF(ISTEXT($B510),(VLOOKUP($B510,'Signal, ITMS &amp; Lighting Items'!$A$5:$G$468,4,FALSE))," "))</f>
        <v xml:space="preserve"> </v>
      </c>
      <c r="F510" s="575" t="str">
        <f>IF(ISNUMBER($B510),(VLOOKUP($B510,'Signal, ITMS &amp; Lighting Items'!$A$5:$G$468,3,FALSE)),IF(ISTEXT($B510),(VLOOKUP($B510,'Signal, ITMS &amp; Lighting Items'!$A$5:$G$468,3,FALSE))," "))</f>
        <v xml:space="preserve"> </v>
      </c>
      <c r="G510" s="590" t="str">
        <f>IF(ISNUMBER($B510),(VLOOKUP($B510,'Signal, ITMS &amp; Lighting Items'!$A$5:$G$468,5,FALSE)),IF(ISTEXT($B510),(VLOOKUP($B510,'Signal, ITMS &amp; Lighting Items'!$A$5:$G$468,5,FALSE))," "))</f>
        <v xml:space="preserve"> </v>
      </c>
      <c r="H510" s="590" t="str">
        <f>IF(ISNUMBER($B510),(VLOOKUP($B510,'Signal, ITMS &amp; Lighting Items'!$A$5:$G$468,6,FALSE)),IF(ISTEXT($B510),(VLOOKUP($B510,'Signal, ITMS &amp; Lighting Items'!$A$5:$G$468,6,FALSE))," "))</f>
        <v xml:space="preserve"> </v>
      </c>
      <c r="I510" s="590" t="str">
        <f>IF(ISNUMBER($B510),(VLOOKUP($B510,'Signal, ITMS &amp; Lighting Items'!$A$5:$G$468,7,FALSE)),IF(ISTEXT($B510),(VLOOKUP($B510,'Signal, ITMS &amp; Lighting Items'!$A$5:$G$468,7,FALSE))," "))</f>
        <v xml:space="preserve"> </v>
      </c>
      <c r="J510" s="591" t="str">
        <f t="shared" si="45"/>
        <v/>
      </c>
      <c r="K510" s="591" t="str">
        <f t="shared" si="46"/>
        <v/>
      </c>
      <c r="L510" s="591" t="str">
        <f t="shared" si="44"/>
        <v/>
      </c>
    </row>
    <row r="511" spans="1:12" s="165" customFormat="1" ht="12.75" customHeight="1">
      <c r="A511" s="577">
        <v>24</v>
      </c>
      <c r="B511" s="572"/>
      <c r="C511" s="588" t="str">
        <f>IF(ISNUMBER($B511),(VLOOKUP($B511,'Signal, ITMS &amp; Lighting Items'!$A$5:$G$468,2,FALSE)),IF(ISTEXT($B511),(VLOOKUP($B511,'Signal, ITMS &amp; Lighting Items'!$A$5:$G$468,2,FALSE))," "))</f>
        <v xml:space="preserve"> </v>
      </c>
      <c r="D511" s="576"/>
      <c r="E511" s="589" t="str">
        <f>IF(ISNUMBER($B511),(VLOOKUP($B511,'Signal, ITMS &amp; Lighting Items'!$A$5:$G$468,4,FALSE)),IF(ISTEXT($B511),(VLOOKUP($B511,'Signal, ITMS &amp; Lighting Items'!$A$5:$G$468,4,FALSE))," "))</f>
        <v xml:space="preserve"> </v>
      </c>
      <c r="F511" s="575" t="str">
        <f>IF(ISNUMBER($B511),(VLOOKUP($B511,'Signal, ITMS &amp; Lighting Items'!$A$5:$G$468,3,FALSE)),IF(ISTEXT($B511),(VLOOKUP($B511,'Signal, ITMS &amp; Lighting Items'!$A$5:$G$468,3,FALSE))," "))</f>
        <v xml:space="preserve"> </v>
      </c>
      <c r="G511" s="590" t="str">
        <f>IF(ISNUMBER($B511),(VLOOKUP($B511,'Signal, ITMS &amp; Lighting Items'!$A$5:$G$468,5,FALSE)),IF(ISTEXT($B511),(VLOOKUP($B511,'Signal, ITMS &amp; Lighting Items'!$A$5:$G$468,5,FALSE))," "))</f>
        <v xml:space="preserve"> </v>
      </c>
      <c r="H511" s="590" t="str">
        <f>IF(ISNUMBER($B511),(VLOOKUP($B511,'Signal, ITMS &amp; Lighting Items'!$A$5:$G$468,6,FALSE)),IF(ISTEXT($B511),(VLOOKUP($B511,'Signal, ITMS &amp; Lighting Items'!$A$5:$G$468,6,FALSE))," "))</f>
        <v xml:space="preserve"> </v>
      </c>
      <c r="I511" s="590" t="str">
        <f>IF(ISNUMBER($B511),(VLOOKUP($B511,'Signal, ITMS &amp; Lighting Items'!$A$5:$G$468,7,FALSE)),IF(ISTEXT($B511),(VLOOKUP($B511,'Signal, ITMS &amp; Lighting Items'!$A$5:$G$468,7,FALSE))," "))</f>
        <v xml:space="preserve"> </v>
      </c>
      <c r="J511" s="591" t="str">
        <f t="shared" si="45"/>
        <v/>
      </c>
      <c r="K511" s="591" t="str">
        <f t="shared" si="46"/>
        <v/>
      </c>
      <c r="L511" s="591" t="str">
        <f t="shared" si="44"/>
        <v/>
      </c>
    </row>
    <row r="512" spans="1:12" s="165" customFormat="1" ht="12.75" customHeight="1">
      <c r="A512" s="577">
        <v>25</v>
      </c>
      <c r="B512" s="572"/>
      <c r="C512" s="588" t="str">
        <f>IF(ISNUMBER($B512),(VLOOKUP($B512,'Signal, ITMS &amp; Lighting Items'!$A$5:$G$468,2,FALSE)),IF(ISTEXT($B512),(VLOOKUP($B512,'Signal, ITMS &amp; Lighting Items'!$A$5:$G$468,2,FALSE))," "))</f>
        <v xml:space="preserve"> </v>
      </c>
      <c r="D512" s="576"/>
      <c r="E512" s="589" t="str">
        <f>IF(ISNUMBER($B512),(VLOOKUP($B512,'Signal, ITMS &amp; Lighting Items'!$A$5:$G$468,4,FALSE)),IF(ISTEXT($B512),(VLOOKUP($B512,'Signal, ITMS &amp; Lighting Items'!$A$5:$G$468,4,FALSE))," "))</f>
        <v xml:space="preserve"> </v>
      </c>
      <c r="F512" s="575" t="str">
        <f>IF(ISNUMBER($B512),(VLOOKUP($B512,'Signal, ITMS &amp; Lighting Items'!$A$5:$G$468,3,FALSE)),IF(ISTEXT($B512),(VLOOKUP($B512,'Signal, ITMS &amp; Lighting Items'!$A$5:$G$468,3,FALSE))," "))</f>
        <v xml:space="preserve"> </v>
      </c>
      <c r="G512" s="590" t="str">
        <f>IF(ISNUMBER($B512),(VLOOKUP($B512,'Signal, ITMS &amp; Lighting Items'!$A$5:$G$468,5,FALSE)),IF(ISTEXT($B512),(VLOOKUP($B512,'Signal, ITMS &amp; Lighting Items'!$A$5:$G$468,5,FALSE))," "))</f>
        <v xml:space="preserve"> </v>
      </c>
      <c r="H512" s="590" t="str">
        <f>IF(ISNUMBER($B512),(VLOOKUP($B512,'Signal, ITMS &amp; Lighting Items'!$A$5:$G$468,6,FALSE)),IF(ISTEXT($B512),(VLOOKUP($B512,'Signal, ITMS &amp; Lighting Items'!$A$5:$G$468,6,FALSE))," "))</f>
        <v xml:space="preserve"> </v>
      </c>
      <c r="I512" s="590" t="str">
        <f>IF(ISNUMBER($B512),(VLOOKUP($B512,'Signal, ITMS &amp; Lighting Items'!$A$5:$G$468,7,FALSE)),IF(ISTEXT($B512),(VLOOKUP($B512,'Signal, ITMS &amp; Lighting Items'!$A$5:$G$468,7,FALSE))," "))</f>
        <v xml:space="preserve"> </v>
      </c>
      <c r="J512" s="591" t="str">
        <f t="shared" si="45"/>
        <v/>
      </c>
      <c r="K512" s="591" t="str">
        <f t="shared" si="46"/>
        <v/>
      </c>
      <c r="L512" s="591" t="str">
        <f t="shared" si="44"/>
        <v/>
      </c>
    </row>
    <row r="513" spans="1:12" s="165" customFormat="1" ht="12.75" customHeight="1">
      <c r="A513" s="577">
        <v>26</v>
      </c>
      <c r="B513" s="572"/>
      <c r="C513" s="588" t="str">
        <f>IF(ISNUMBER($B513),(VLOOKUP($B513,'Signal, ITMS &amp; Lighting Items'!$A$5:$G$468,2,FALSE)),IF(ISTEXT($B513),(VLOOKUP($B513,'Signal, ITMS &amp; Lighting Items'!$A$5:$G$468,2,FALSE))," "))</f>
        <v xml:space="preserve"> </v>
      </c>
      <c r="D513" s="576"/>
      <c r="E513" s="589" t="str">
        <f>IF(ISNUMBER($B513),(VLOOKUP($B513,'Signal, ITMS &amp; Lighting Items'!$A$5:$G$468,4,FALSE)),IF(ISTEXT($B513),(VLOOKUP($B513,'Signal, ITMS &amp; Lighting Items'!$A$5:$G$468,4,FALSE))," "))</f>
        <v xml:space="preserve"> </v>
      </c>
      <c r="F513" s="575" t="str">
        <f>IF(ISNUMBER($B513),(VLOOKUP($B513,'Signal, ITMS &amp; Lighting Items'!$A$5:$G$468,3,FALSE)),IF(ISTEXT($B513),(VLOOKUP($B513,'Signal, ITMS &amp; Lighting Items'!$A$5:$G$468,3,FALSE))," "))</f>
        <v xml:space="preserve"> </v>
      </c>
      <c r="G513" s="590" t="str">
        <f>IF(ISNUMBER($B513),(VLOOKUP($B513,'Signal, ITMS &amp; Lighting Items'!$A$5:$G$468,5,FALSE)),IF(ISTEXT($B513),(VLOOKUP($B513,'Signal, ITMS &amp; Lighting Items'!$A$5:$G$468,5,FALSE))," "))</f>
        <v xml:space="preserve"> </v>
      </c>
      <c r="H513" s="590" t="str">
        <f>IF(ISNUMBER($B513),(VLOOKUP($B513,'Signal, ITMS &amp; Lighting Items'!$A$5:$G$468,6,FALSE)),IF(ISTEXT($B513),(VLOOKUP($B513,'Signal, ITMS &amp; Lighting Items'!$A$5:$G$468,6,FALSE))," "))</f>
        <v xml:space="preserve"> </v>
      </c>
      <c r="I513" s="590" t="str">
        <f>IF(ISNUMBER($B513),(VLOOKUP($B513,'Signal, ITMS &amp; Lighting Items'!$A$5:$G$468,7,FALSE)),IF(ISTEXT($B513),(VLOOKUP($B513,'Signal, ITMS &amp; Lighting Items'!$A$5:$G$468,7,FALSE))," "))</f>
        <v xml:space="preserve"> </v>
      </c>
      <c r="J513" s="591" t="str">
        <f t="shared" si="45"/>
        <v/>
      </c>
      <c r="K513" s="591" t="str">
        <f t="shared" si="46"/>
        <v/>
      </c>
      <c r="L513" s="591" t="str">
        <f t="shared" si="44"/>
        <v/>
      </c>
    </row>
    <row r="514" spans="1:12" s="165" customFormat="1" ht="12.75" customHeight="1">
      <c r="A514" s="577">
        <v>27</v>
      </c>
      <c r="B514" s="572"/>
      <c r="C514" s="588" t="str">
        <f>IF(ISNUMBER($B514),(VLOOKUP($B514,'Signal, ITMS &amp; Lighting Items'!$A$5:$G$468,2,FALSE)),IF(ISTEXT($B514),(VLOOKUP($B514,'Signal, ITMS &amp; Lighting Items'!$A$5:$G$468,2,FALSE))," "))</f>
        <v xml:space="preserve"> </v>
      </c>
      <c r="D514" s="576"/>
      <c r="E514" s="589" t="str">
        <f>IF(ISNUMBER($B514),(VLOOKUP($B514,'Signal, ITMS &amp; Lighting Items'!$A$5:$G$468,4,FALSE)),IF(ISTEXT($B514),(VLOOKUP($B514,'Signal, ITMS &amp; Lighting Items'!$A$5:$G$468,4,FALSE))," "))</f>
        <v xml:space="preserve"> </v>
      </c>
      <c r="F514" s="575" t="str">
        <f>IF(ISNUMBER($B514),(VLOOKUP($B514,'Signal, ITMS &amp; Lighting Items'!$A$5:$G$468,3,FALSE)),IF(ISTEXT($B514),(VLOOKUP($B514,'Signal, ITMS &amp; Lighting Items'!$A$5:$G$468,3,FALSE))," "))</f>
        <v xml:space="preserve"> </v>
      </c>
      <c r="G514" s="590" t="str">
        <f>IF(ISNUMBER($B514),(VLOOKUP($B514,'Signal, ITMS &amp; Lighting Items'!$A$5:$G$468,5,FALSE)),IF(ISTEXT($B514),(VLOOKUP($B514,'Signal, ITMS &amp; Lighting Items'!$A$5:$G$468,5,FALSE))," "))</f>
        <v xml:space="preserve"> </v>
      </c>
      <c r="H514" s="590" t="str">
        <f>IF(ISNUMBER($B514),(VLOOKUP($B514,'Signal, ITMS &amp; Lighting Items'!$A$5:$G$468,6,FALSE)),IF(ISTEXT($B514),(VLOOKUP($B514,'Signal, ITMS &amp; Lighting Items'!$A$5:$G$468,6,FALSE))," "))</f>
        <v xml:space="preserve"> </v>
      </c>
      <c r="I514" s="590" t="str">
        <f>IF(ISNUMBER($B514),(VLOOKUP($B514,'Signal, ITMS &amp; Lighting Items'!$A$5:$G$468,7,FALSE)),IF(ISTEXT($B514),(VLOOKUP($B514,'Signal, ITMS &amp; Lighting Items'!$A$5:$G$468,7,FALSE))," "))</f>
        <v xml:space="preserve"> </v>
      </c>
      <c r="J514" s="591" t="str">
        <f t="shared" si="45"/>
        <v/>
      </c>
      <c r="K514" s="591" t="str">
        <f t="shared" si="46"/>
        <v/>
      </c>
      <c r="L514" s="591" t="str">
        <f t="shared" si="44"/>
        <v/>
      </c>
    </row>
    <row r="515" spans="1:12" s="165" customFormat="1" ht="12.75" customHeight="1">
      <c r="A515" s="577">
        <v>28</v>
      </c>
      <c r="B515" s="572"/>
      <c r="C515" s="588" t="str">
        <f>IF(ISNUMBER($B515),(VLOOKUP($B515,'Signal, ITMS &amp; Lighting Items'!$A$5:$G$468,2,FALSE)),IF(ISTEXT($B515),(VLOOKUP($B515,'Signal, ITMS &amp; Lighting Items'!$A$5:$G$468,2,FALSE))," "))</f>
        <v xml:space="preserve"> </v>
      </c>
      <c r="D515" s="576"/>
      <c r="E515" s="589" t="str">
        <f>IF(ISNUMBER($B515),(VLOOKUP($B515,'Signal, ITMS &amp; Lighting Items'!$A$5:$G$468,4,FALSE)),IF(ISTEXT($B515),(VLOOKUP($B515,'Signal, ITMS &amp; Lighting Items'!$A$5:$G$468,4,FALSE))," "))</f>
        <v xml:space="preserve"> </v>
      </c>
      <c r="F515" s="575" t="str">
        <f>IF(ISNUMBER($B515),(VLOOKUP($B515,'Signal, ITMS &amp; Lighting Items'!$A$5:$G$468,3,FALSE)),IF(ISTEXT($B515),(VLOOKUP($B515,'Signal, ITMS &amp; Lighting Items'!$A$5:$G$468,3,FALSE))," "))</f>
        <v xml:space="preserve"> </v>
      </c>
      <c r="G515" s="590" t="str">
        <f>IF(ISNUMBER($B515),(VLOOKUP($B515,'Signal, ITMS &amp; Lighting Items'!$A$5:$G$468,5,FALSE)),IF(ISTEXT($B515),(VLOOKUP($B515,'Signal, ITMS &amp; Lighting Items'!$A$5:$G$468,5,FALSE))," "))</f>
        <v xml:space="preserve"> </v>
      </c>
      <c r="H515" s="590" t="str">
        <f>IF(ISNUMBER($B515),(VLOOKUP($B515,'Signal, ITMS &amp; Lighting Items'!$A$5:$G$468,6,FALSE)),IF(ISTEXT($B515),(VLOOKUP($B515,'Signal, ITMS &amp; Lighting Items'!$A$5:$G$468,6,FALSE))," "))</f>
        <v xml:space="preserve"> </v>
      </c>
      <c r="I515" s="590" t="str">
        <f>IF(ISNUMBER($B515),(VLOOKUP($B515,'Signal, ITMS &amp; Lighting Items'!$A$5:$G$468,7,FALSE)),IF(ISTEXT($B515),(VLOOKUP($B515,'Signal, ITMS &amp; Lighting Items'!$A$5:$G$468,7,FALSE))," "))</f>
        <v xml:space="preserve"> </v>
      </c>
      <c r="J515" s="591" t="str">
        <f t="shared" si="45"/>
        <v/>
      </c>
      <c r="K515" s="591" t="str">
        <f t="shared" si="46"/>
        <v/>
      </c>
      <c r="L515" s="591" t="str">
        <f t="shared" si="44"/>
        <v/>
      </c>
    </row>
    <row r="516" spans="1:12" s="165" customFormat="1" ht="12.75" customHeight="1">
      <c r="A516" s="577">
        <v>29</v>
      </c>
      <c r="B516" s="572"/>
      <c r="C516" s="588" t="str">
        <f>IF(ISNUMBER($B516),(VLOOKUP($B516,'Signal, ITMS &amp; Lighting Items'!$A$5:$G$468,2,FALSE)),IF(ISTEXT($B516),(VLOOKUP($B516,'Signal, ITMS &amp; Lighting Items'!$A$5:$G$468,2,FALSE))," "))</f>
        <v xml:space="preserve"> </v>
      </c>
      <c r="D516" s="576"/>
      <c r="E516" s="589" t="str">
        <f>IF(ISNUMBER($B516),(VLOOKUP($B516,'Signal, ITMS &amp; Lighting Items'!$A$5:$G$468,4,FALSE)),IF(ISTEXT($B516),(VLOOKUP($B516,'Signal, ITMS &amp; Lighting Items'!$A$5:$G$468,4,FALSE))," "))</f>
        <v xml:space="preserve"> </v>
      </c>
      <c r="F516" s="575" t="str">
        <f>IF(ISNUMBER($B516),(VLOOKUP($B516,'Signal, ITMS &amp; Lighting Items'!$A$5:$G$468,3,FALSE)),IF(ISTEXT($B516),(VLOOKUP($B516,'Signal, ITMS &amp; Lighting Items'!$A$5:$G$468,3,FALSE))," "))</f>
        <v xml:space="preserve"> </v>
      </c>
      <c r="G516" s="590" t="str">
        <f>IF(ISNUMBER($B516),(VLOOKUP($B516,'Signal, ITMS &amp; Lighting Items'!$A$5:$G$468,5,FALSE)),IF(ISTEXT($B516),(VLOOKUP($B516,'Signal, ITMS &amp; Lighting Items'!$A$5:$G$468,5,FALSE))," "))</f>
        <v xml:space="preserve"> </v>
      </c>
      <c r="H516" s="590" t="str">
        <f>IF(ISNUMBER($B516),(VLOOKUP($B516,'Signal, ITMS &amp; Lighting Items'!$A$5:$G$468,6,FALSE)),IF(ISTEXT($B516),(VLOOKUP($B516,'Signal, ITMS &amp; Lighting Items'!$A$5:$G$468,6,FALSE))," "))</f>
        <v xml:space="preserve"> </v>
      </c>
      <c r="I516" s="590" t="str">
        <f>IF(ISNUMBER($B516),(VLOOKUP($B516,'Signal, ITMS &amp; Lighting Items'!$A$5:$G$468,7,FALSE)),IF(ISTEXT($B516),(VLOOKUP($B516,'Signal, ITMS &amp; Lighting Items'!$A$5:$G$468,7,FALSE))," "))</f>
        <v xml:space="preserve"> </v>
      </c>
      <c r="J516" s="591" t="str">
        <f t="shared" si="45"/>
        <v/>
      </c>
      <c r="K516" s="591" t="str">
        <f t="shared" si="46"/>
        <v/>
      </c>
      <c r="L516" s="591" t="str">
        <f t="shared" si="44"/>
        <v/>
      </c>
    </row>
    <row r="517" spans="1:12" s="165" customFormat="1" ht="12.75" customHeight="1" thickBot="1">
      <c r="A517" s="600">
        <v>30</v>
      </c>
      <c r="B517" s="592"/>
      <c r="C517" s="593" t="str">
        <f>IF(ISNUMBER($B517),(VLOOKUP($B517,'Signal, ITMS &amp; Lighting Items'!$A$5:$G$468,2,FALSE)),IF(ISTEXT($B517),(VLOOKUP($B517,'Signal, ITMS &amp; Lighting Items'!$A$5:$G$468,2,FALSE))," "))</f>
        <v xml:space="preserve"> </v>
      </c>
      <c r="D517" s="594"/>
      <c r="E517" s="595" t="str">
        <f>IF(ISNUMBER($B517),(VLOOKUP($B517,'Signal, ITMS &amp; Lighting Items'!$A$5:$G$468,4,FALSE)),IF(ISTEXT($B517),(VLOOKUP($B517,'Signal, ITMS &amp; Lighting Items'!$A$5:$G$468,4,FALSE))," "))</f>
        <v xml:space="preserve"> </v>
      </c>
      <c r="F517" s="596" t="str">
        <f>IF(ISNUMBER($B517),(VLOOKUP($B517,'Signal, ITMS &amp; Lighting Items'!$A$5:$G$468,3,FALSE)),IF(ISTEXT($B517),(VLOOKUP($B517,'Signal, ITMS &amp; Lighting Items'!$A$5:$G$468,3,FALSE))," "))</f>
        <v xml:space="preserve"> </v>
      </c>
      <c r="G517" s="597" t="str">
        <f>IF(ISNUMBER($B517),(VLOOKUP($B517,'Signal, ITMS &amp; Lighting Items'!$A$5:$G$468,5,FALSE)),IF(ISTEXT($B517),(VLOOKUP($B517,'Signal, ITMS &amp; Lighting Items'!$A$5:$G$468,5,FALSE))," "))</f>
        <v xml:space="preserve"> </v>
      </c>
      <c r="H517" s="597" t="str">
        <f>IF(ISNUMBER($B517),(VLOOKUP($B517,'Signal, ITMS &amp; Lighting Items'!$A$5:$G$468,6,FALSE)),IF(ISTEXT($B517),(VLOOKUP($B517,'Signal, ITMS &amp; Lighting Items'!$A$5:$G$468,6,FALSE))," "))</f>
        <v xml:space="preserve"> </v>
      </c>
      <c r="I517" s="597" t="str">
        <f>IF(ISNUMBER($B517),(VLOOKUP($B517,'Signal, ITMS &amp; Lighting Items'!$A$5:$G$468,7,FALSE)),IF(ISTEXT($B517),(VLOOKUP($B517,'Signal, ITMS &amp; Lighting Items'!$A$5:$G$468,7,FALSE))," "))</f>
        <v xml:space="preserve"> </v>
      </c>
      <c r="J517" s="598" t="str">
        <f t="shared" si="45"/>
        <v/>
      </c>
      <c r="K517" s="598" t="str">
        <f t="shared" si="46"/>
        <v/>
      </c>
      <c r="L517" s="598" t="str">
        <f t="shared" si="44"/>
        <v/>
      </c>
    </row>
    <row r="518" spans="1:12" s="165" customFormat="1" ht="12.75" customHeight="1" thickTop="1">
      <c r="A518" s="629"/>
      <c r="B518" s="629"/>
      <c r="C518" s="629" t="s">
        <v>576</v>
      </c>
      <c r="D518" s="629"/>
      <c r="E518" s="630"/>
      <c r="F518" s="640" t="s">
        <v>437</v>
      </c>
      <c r="G518" s="204" t="s">
        <v>202</v>
      </c>
      <c r="H518" s="614"/>
      <c r="I518" s="204" t="s">
        <v>202</v>
      </c>
      <c r="J518" s="607">
        <f>SUM(J488:J517)</f>
        <v>0</v>
      </c>
      <c r="K518" s="607">
        <f>SUM(K488:K517)</f>
        <v>0</v>
      </c>
      <c r="L518" s="603">
        <f>SUM(L488:L517)</f>
        <v>0</v>
      </c>
    </row>
    <row r="519" spans="1:12" s="165" customFormat="1" ht="12.75" customHeight="1">
      <c r="A519" s="629"/>
      <c r="B519" s="629"/>
      <c r="C519" s="629"/>
      <c r="D519" s="629"/>
      <c r="E519" s="630"/>
      <c r="F519" s="631"/>
      <c r="G519" s="632"/>
      <c r="H519" s="632"/>
      <c r="I519" s="640"/>
      <c r="J519" s="641"/>
      <c r="K519" s="641"/>
      <c r="L519" s="635"/>
    </row>
    <row r="520" spans="1:12" s="165" customFormat="1" ht="12.75" customHeight="1">
      <c r="E520" s="213" t="s">
        <v>233</v>
      </c>
      <c r="F520" s="67" t="str">
        <f>F452</f>
        <v>[Insert Signal Name and Number]</v>
      </c>
      <c r="G520" s="848" t="s">
        <v>574</v>
      </c>
      <c r="H520" s="848"/>
      <c r="I520" s="849"/>
      <c r="J520" s="850" t="s">
        <v>575</v>
      </c>
      <c r="K520" s="850"/>
      <c r="L520" s="851"/>
    </row>
    <row r="521" spans="1:12" s="165" customFormat="1" ht="12.75" customHeight="1">
      <c r="A521" s="166" t="s">
        <v>571</v>
      </c>
      <c r="B521" s="166" t="s">
        <v>10</v>
      </c>
      <c r="C521" s="166" t="s">
        <v>572</v>
      </c>
      <c r="D521" s="166" t="s">
        <v>573</v>
      </c>
      <c r="E521" s="166" t="s">
        <v>9</v>
      </c>
      <c r="F521" s="214" t="s">
        <v>436</v>
      </c>
      <c r="G521" s="193" t="s">
        <v>352</v>
      </c>
      <c r="H521" s="193" t="s">
        <v>351</v>
      </c>
      <c r="I521" s="193" t="s">
        <v>4692</v>
      </c>
      <c r="J521" s="71" t="s">
        <v>352</v>
      </c>
      <c r="K521" s="71" t="s">
        <v>351</v>
      </c>
      <c r="L521" s="71" t="s">
        <v>4692</v>
      </c>
    </row>
    <row r="522" spans="1:12" s="167" customFormat="1" ht="12.75" customHeight="1">
      <c r="A522" s="577">
        <v>1</v>
      </c>
      <c r="B522" s="572"/>
      <c r="C522" s="588" t="str">
        <f>IF(ISNUMBER($B522),(VLOOKUP($B522,'Signal, ITMS &amp; Lighting Items'!$A$5:$G$468,2,FALSE)),IF(ISTEXT($B522),(VLOOKUP($B522,'Signal, ITMS &amp; Lighting Items'!$A$5:$G$468,2,FALSE))," "))</f>
        <v xml:space="preserve"> </v>
      </c>
      <c r="D522" s="576"/>
      <c r="E522" s="589" t="str">
        <f>IF(ISNUMBER($B522),(VLOOKUP($B522,'Signal, ITMS &amp; Lighting Items'!$A$5:$G$468,4,FALSE)),IF(ISTEXT($B522),(VLOOKUP($B522,'Signal, ITMS &amp; Lighting Items'!$A$5:$G$468,4,FALSE))," "))</f>
        <v xml:space="preserve"> </v>
      </c>
      <c r="F522" s="575" t="str">
        <f>IF(ISNUMBER($B522),(VLOOKUP($B522,'Signal, ITMS &amp; Lighting Items'!$A$5:$G$468,3,FALSE)),IF(ISTEXT($B522),(VLOOKUP($B522,'Signal, ITMS &amp; Lighting Items'!$A$5:$G$468,3,FALSE))," "))</f>
        <v xml:space="preserve"> </v>
      </c>
      <c r="G522" s="590" t="str">
        <f>IF(ISNUMBER($B522),(VLOOKUP($B522,'Signal, ITMS &amp; Lighting Items'!$A$5:$G$468,5,FALSE)),IF(ISTEXT($B522),(VLOOKUP($B522,'Signal, ITMS &amp; Lighting Items'!$A$5:$G$468,5,FALSE))," "))</f>
        <v xml:space="preserve"> </v>
      </c>
      <c r="H522" s="590" t="str">
        <f>IF(ISNUMBER($B522),(VLOOKUP($B522,'Signal, ITMS &amp; Lighting Items'!$A$5:$G$468,6,FALSE)),IF(ISTEXT($B522),(VLOOKUP($B522,'Signal, ITMS &amp; Lighting Items'!$A$5:$G$468,6,FALSE))," "))</f>
        <v xml:space="preserve"> </v>
      </c>
      <c r="I522" s="590" t="str">
        <f>IF(ISNUMBER($B522),(VLOOKUP($B522,'Signal, ITMS &amp; Lighting Items'!$A$5:$G$468,7,FALSE)),IF(ISTEXT($B522),(VLOOKUP($B522,'Signal, ITMS &amp; Lighting Items'!$A$5:$G$468,7,FALSE))," "))</f>
        <v xml:space="preserve"> </v>
      </c>
      <c r="J522" s="591" t="str">
        <f>IF(ISNUMBER($D522),($D522*$G522),"")</f>
        <v/>
      </c>
      <c r="K522" s="591" t="str">
        <f>IF(ISNUMBER($D522),($D522*$H522),"")</f>
        <v/>
      </c>
      <c r="L522" s="591" t="str">
        <f t="shared" ref="L522:L551" si="47">IF(ISNUMBER($D522),($D522*$I522),"")</f>
        <v/>
      </c>
    </row>
    <row r="523" spans="1:12" s="165" customFormat="1" ht="12.75" customHeight="1">
      <c r="A523" s="577">
        <v>2</v>
      </c>
      <c r="B523" s="572"/>
      <c r="C523" s="588" t="str">
        <f>IF(ISNUMBER($B523),(VLOOKUP($B523,'Signal, ITMS &amp; Lighting Items'!$A$5:$G$468,2,FALSE)),IF(ISTEXT($B523),(VLOOKUP($B523,'Signal, ITMS &amp; Lighting Items'!$A$5:$G$468,2,FALSE))," "))</f>
        <v xml:space="preserve"> </v>
      </c>
      <c r="D523" s="576"/>
      <c r="E523" s="589" t="str">
        <f>IF(ISNUMBER($B523),(VLOOKUP($B523,'Signal, ITMS &amp; Lighting Items'!$A$5:$G$468,4,FALSE)),IF(ISTEXT($B523),(VLOOKUP($B523,'Signal, ITMS &amp; Lighting Items'!$A$5:$G$468,4,FALSE))," "))</f>
        <v xml:space="preserve"> </v>
      </c>
      <c r="F523" s="575" t="str">
        <f>IF(ISNUMBER($B523),(VLOOKUP($B523,'Signal, ITMS &amp; Lighting Items'!$A$5:$G$468,3,FALSE)),IF(ISTEXT($B523),(VLOOKUP($B523,'Signal, ITMS &amp; Lighting Items'!$A$5:$G$468,3,FALSE))," "))</f>
        <v xml:space="preserve"> </v>
      </c>
      <c r="G523" s="590" t="str">
        <f>IF(ISNUMBER($B523),(VLOOKUP($B523,'Signal, ITMS &amp; Lighting Items'!$A$5:$G$468,5,FALSE)),IF(ISTEXT($B523),(VLOOKUP($B523,'Signal, ITMS &amp; Lighting Items'!$A$5:$G$468,5,FALSE))," "))</f>
        <v xml:space="preserve"> </v>
      </c>
      <c r="H523" s="590" t="str">
        <f>IF(ISNUMBER($B523),(VLOOKUP($B523,'Signal, ITMS &amp; Lighting Items'!$A$5:$G$468,6,FALSE)),IF(ISTEXT($B523),(VLOOKUP($B523,'Signal, ITMS &amp; Lighting Items'!$A$5:$G$468,6,FALSE))," "))</f>
        <v xml:space="preserve"> </v>
      </c>
      <c r="I523" s="590" t="str">
        <f>IF(ISNUMBER($B523),(VLOOKUP($B523,'Signal, ITMS &amp; Lighting Items'!$A$5:$G$468,7,FALSE)),IF(ISTEXT($B523),(VLOOKUP($B523,'Signal, ITMS &amp; Lighting Items'!$A$5:$G$468,7,FALSE))," "))</f>
        <v xml:space="preserve"> </v>
      </c>
      <c r="J523" s="591" t="str">
        <f t="shared" ref="J523:J551" si="48">IF(ISNUMBER($D523),($D523*$G523),"")</f>
        <v/>
      </c>
      <c r="K523" s="591" t="str">
        <f t="shared" ref="K523:K551" si="49">IF(ISNUMBER($D523),($D523*$H523),"")</f>
        <v/>
      </c>
      <c r="L523" s="591" t="str">
        <f t="shared" si="47"/>
        <v/>
      </c>
    </row>
    <row r="524" spans="1:12" s="165" customFormat="1" ht="12.75" customHeight="1">
      <c r="A524" s="577">
        <v>3</v>
      </c>
      <c r="B524" s="572"/>
      <c r="C524" s="588" t="str">
        <f>IF(ISNUMBER($B524),(VLOOKUP($B524,'Signal, ITMS &amp; Lighting Items'!$A$5:$G$468,2,FALSE)),IF(ISTEXT($B524),(VLOOKUP($B524,'Signal, ITMS &amp; Lighting Items'!$A$5:$G$468,2,FALSE))," "))</f>
        <v xml:space="preserve"> </v>
      </c>
      <c r="D524" s="576"/>
      <c r="E524" s="589" t="str">
        <f>IF(ISNUMBER($B524),(VLOOKUP($B524,'Signal, ITMS &amp; Lighting Items'!$A$5:$G$468,4,FALSE)),IF(ISTEXT($B524),(VLOOKUP($B524,'Signal, ITMS &amp; Lighting Items'!$A$5:$G$468,4,FALSE))," "))</f>
        <v xml:space="preserve"> </v>
      </c>
      <c r="F524" s="575" t="str">
        <f>IF(ISNUMBER($B524),(VLOOKUP($B524,'Signal, ITMS &amp; Lighting Items'!$A$5:$G$468,3,FALSE)),IF(ISTEXT($B524),(VLOOKUP($B524,'Signal, ITMS &amp; Lighting Items'!$A$5:$G$468,3,FALSE))," "))</f>
        <v xml:space="preserve"> </v>
      </c>
      <c r="G524" s="590" t="str">
        <f>IF(ISNUMBER($B524),(VLOOKUP($B524,'Signal, ITMS &amp; Lighting Items'!$A$5:$G$468,5,FALSE)),IF(ISTEXT($B524),(VLOOKUP($B524,'Signal, ITMS &amp; Lighting Items'!$A$5:$G$468,5,FALSE))," "))</f>
        <v xml:space="preserve"> </v>
      </c>
      <c r="H524" s="590" t="str">
        <f>IF(ISNUMBER($B524),(VLOOKUP($B524,'Signal, ITMS &amp; Lighting Items'!$A$5:$G$468,6,FALSE)),IF(ISTEXT($B524),(VLOOKUP($B524,'Signal, ITMS &amp; Lighting Items'!$A$5:$G$468,6,FALSE))," "))</f>
        <v xml:space="preserve"> </v>
      </c>
      <c r="I524" s="590" t="str">
        <f>IF(ISNUMBER($B524),(VLOOKUP($B524,'Signal, ITMS &amp; Lighting Items'!$A$5:$G$468,7,FALSE)),IF(ISTEXT($B524),(VLOOKUP($B524,'Signal, ITMS &amp; Lighting Items'!$A$5:$G$468,7,FALSE))," "))</f>
        <v xml:space="preserve"> </v>
      </c>
      <c r="J524" s="591" t="str">
        <f t="shared" si="48"/>
        <v/>
      </c>
      <c r="K524" s="591" t="str">
        <f t="shared" si="49"/>
        <v/>
      </c>
      <c r="L524" s="591" t="str">
        <f t="shared" si="47"/>
        <v/>
      </c>
    </row>
    <row r="525" spans="1:12" s="165" customFormat="1" ht="12.75" customHeight="1">
      <c r="A525" s="577">
        <v>4</v>
      </c>
      <c r="B525" s="572"/>
      <c r="C525" s="588" t="str">
        <f>IF(ISNUMBER($B525),(VLOOKUP($B525,'Signal, ITMS &amp; Lighting Items'!$A$5:$G$468,2,FALSE)),IF(ISTEXT($B525),(VLOOKUP($B525,'Signal, ITMS &amp; Lighting Items'!$A$5:$G$468,2,FALSE))," "))</f>
        <v xml:space="preserve"> </v>
      </c>
      <c r="D525" s="576"/>
      <c r="E525" s="589" t="str">
        <f>IF(ISNUMBER($B525),(VLOOKUP($B525,'Signal, ITMS &amp; Lighting Items'!$A$5:$G$468,4,FALSE)),IF(ISTEXT($B525),(VLOOKUP($B525,'Signal, ITMS &amp; Lighting Items'!$A$5:$G$468,4,FALSE))," "))</f>
        <v xml:space="preserve"> </v>
      </c>
      <c r="F525" s="575" t="str">
        <f>IF(ISNUMBER($B525),(VLOOKUP($B525,'Signal, ITMS &amp; Lighting Items'!$A$5:$G$468,3,FALSE)),IF(ISTEXT($B525),(VLOOKUP($B525,'Signal, ITMS &amp; Lighting Items'!$A$5:$G$468,3,FALSE))," "))</f>
        <v xml:space="preserve"> </v>
      </c>
      <c r="G525" s="590" t="str">
        <f>IF(ISNUMBER($B525),(VLOOKUP($B525,'Signal, ITMS &amp; Lighting Items'!$A$5:$G$468,5,FALSE)),IF(ISTEXT($B525),(VLOOKUP($B525,'Signal, ITMS &amp; Lighting Items'!$A$5:$G$468,5,FALSE))," "))</f>
        <v xml:space="preserve"> </v>
      </c>
      <c r="H525" s="590" t="str">
        <f>IF(ISNUMBER($B525),(VLOOKUP($B525,'Signal, ITMS &amp; Lighting Items'!$A$5:$G$468,6,FALSE)),IF(ISTEXT($B525),(VLOOKUP($B525,'Signal, ITMS &amp; Lighting Items'!$A$5:$G$468,6,FALSE))," "))</f>
        <v xml:space="preserve"> </v>
      </c>
      <c r="I525" s="590" t="str">
        <f>IF(ISNUMBER($B525),(VLOOKUP($B525,'Signal, ITMS &amp; Lighting Items'!$A$5:$G$468,7,FALSE)),IF(ISTEXT($B525),(VLOOKUP($B525,'Signal, ITMS &amp; Lighting Items'!$A$5:$G$468,7,FALSE))," "))</f>
        <v xml:space="preserve"> </v>
      </c>
      <c r="J525" s="591" t="str">
        <f t="shared" si="48"/>
        <v/>
      </c>
      <c r="K525" s="591" t="str">
        <f t="shared" si="49"/>
        <v/>
      </c>
      <c r="L525" s="591" t="str">
        <f t="shared" si="47"/>
        <v/>
      </c>
    </row>
    <row r="526" spans="1:12" s="165" customFormat="1" ht="12.75" customHeight="1">
      <c r="A526" s="577">
        <v>5</v>
      </c>
      <c r="B526" s="572"/>
      <c r="C526" s="588" t="str">
        <f>IF(ISNUMBER($B526),(VLOOKUP($B526,'Signal, ITMS &amp; Lighting Items'!$A$5:$G$468,2,FALSE)),IF(ISTEXT($B526),(VLOOKUP($B526,'Signal, ITMS &amp; Lighting Items'!$A$5:$G$468,2,FALSE))," "))</f>
        <v xml:space="preserve"> </v>
      </c>
      <c r="D526" s="576"/>
      <c r="E526" s="589" t="str">
        <f>IF(ISNUMBER($B526),(VLOOKUP($B526,'Signal, ITMS &amp; Lighting Items'!$A$5:$G$468,4,FALSE)),IF(ISTEXT($B526),(VLOOKUP($B526,'Signal, ITMS &amp; Lighting Items'!$A$5:$G$468,4,FALSE))," "))</f>
        <v xml:space="preserve"> </v>
      </c>
      <c r="F526" s="575" t="str">
        <f>IF(ISNUMBER($B526),(VLOOKUP($B526,'Signal, ITMS &amp; Lighting Items'!$A$5:$G$468,3,FALSE)),IF(ISTEXT($B526),(VLOOKUP($B526,'Signal, ITMS &amp; Lighting Items'!$A$5:$G$468,3,FALSE))," "))</f>
        <v xml:space="preserve"> </v>
      </c>
      <c r="G526" s="590" t="str">
        <f>IF(ISNUMBER($B526),(VLOOKUP($B526,'Signal, ITMS &amp; Lighting Items'!$A$5:$G$468,5,FALSE)),IF(ISTEXT($B526),(VLOOKUP($B526,'Signal, ITMS &amp; Lighting Items'!$A$5:$G$468,5,FALSE))," "))</f>
        <v xml:space="preserve"> </v>
      </c>
      <c r="H526" s="590" t="str">
        <f>IF(ISNUMBER($B526),(VLOOKUP($B526,'Signal, ITMS &amp; Lighting Items'!$A$5:$G$468,6,FALSE)),IF(ISTEXT($B526),(VLOOKUP($B526,'Signal, ITMS &amp; Lighting Items'!$A$5:$G$468,6,FALSE))," "))</f>
        <v xml:space="preserve"> </v>
      </c>
      <c r="I526" s="590" t="str">
        <f>IF(ISNUMBER($B526),(VLOOKUP($B526,'Signal, ITMS &amp; Lighting Items'!$A$5:$G$468,7,FALSE)),IF(ISTEXT($B526),(VLOOKUP($B526,'Signal, ITMS &amp; Lighting Items'!$A$5:$G$468,7,FALSE))," "))</f>
        <v xml:space="preserve"> </v>
      </c>
      <c r="J526" s="591" t="str">
        <f t="shared" si="48"/>
        <v/>
      </c>
      <c r="K526" s="591" t="str">
        <f t="shared" si="49"/>
        <v/>
      </c>
      <c r="L526" s="591" t="str">
        <f t="shared" si="47"/>
        <v/>
      </c>
    </row>
    <row r="527" spans="1:12" s="165" customFormat="1" ht="12.75" customHeight="1">
      <c r="A527" s="577">
        <v>6</v>
      </c>
      <c r="B527" s="572"/>
      <c r="C527" s="588" t="str">
        <f>IF(ISNUMBER($B527),(VLOOKUP($B527,'Signal, ITMS &amp; Lighting Items'!$A$5:$G$468,2,FALSE)),IF(ISTEXT($B527),(VLOOKUP($B527,'Signal, ITMS &amp; Lighting Items'!$A$5:$G$468,2,FALSE))," "))</f>
        <v xml:space="preserve"> </v>
      </c>
      <c r="D527" s="576"/>
      <c r="E527" s="589" t="str">
        <f>IF(ISNUMBER($B527),(VLOOKUP($B527,'Signal, ITMS &amp; Lighting Items'!$A$5:$G$468,4,FALSE)),IF(ISTEXT($B527),(VLOOKUP($B527,'Signal, ITMS &amp; Lighting Items'!$A$5:$G$468,4,FALSE))," "))</f>
        <v xml:space="preserve"> </v>
      </c>
      <c r="F527" s="575" t="str">
        <f>IF(ISNUMBER($B527),(VLOOKUP($B527,'Signal, ITMS &amp; Lighting Items'!$A$5:$G$468,3,FALSE)),IF(ISTEXT($B527),(VLOOKUP($B527,'Signal, ITMS &amp; Lighting Items'!$A$5:$G$468,3,FALSE))," "))</f>
        <v xml:space="preserve"> </v>
      </c>
      <c r="G527" s="590" t="str">
        <f>IF(ISNUMBER($B527),(VLOOKUP($B527,'Signal, ITMS &amp; Lighting Items'!$A$5:$G$468,5,FALSE)),IF(ISTEXT($B527),(VLOOKUP($B527,'Signal, ITMS &amp; Lighting Items'!$A$5:$G$468,5,FALSE))," "))</f>
        <v xml:space="preserve"> </v>
      </c>
      <c r="H527" s="590" t="str">
        <f>IF(ISNUMBER($B527),(VLOOKUP($B527,'Signal, ITMS &amp; Lighting Items'!$A$5:$G$468,6,FALSE)),IF(ISTEXT($B527),(VLOOKUP($B527,'Signal, ITMS &amp; Lighting Items'!$A$5:$G$468,6,FALSE))," "))</f>
        <v xml:space="preserve"> </v>
      </c>
      <c r="I527" s="590" t="str">
        <f>IF(ISNUMBER($B527),(VLOOKUP($B527,'Signal, ITMS &amp; Lighting Items'!$A$5:$G$468,7,FALSE)),IF(ISTEXT($B527),(VLOOKUP($B527,'Signal, ITMS &amp; Lighting Items'!$A$5:$G$468,7,FALSE))," "))</f>
        <v xml:space="preserve"> </v>
      </c>
      <c r="J527" s="591" t="str">
        <f t="shared" si="48"/>
        <v/>
      </c>
      <c r="K527" s="591" t="str">
        <f t="shared" si="49"/>
        <v/>
      </c>
      <c r="L527" s="591" t="str">
        <f t="shared" si="47"/>
        <v/>
      </c>
    </row>
    <row r="528" spans="1:12" s="165" customFormat="1" ht="12.75" customHeight="1">
      <c r="A528" s="577">
        <v>7</v>
      </c>
      <c r="B528" s="572"/>
      <c r="C528" s="588" t="str">
        <f>IF(ISNUMBER($B528),(VLOOKUP($B528,'Signal, ITMS &amp; Lighting Items'!$A$5:$G$468,2,FALSE)),IF(ISTEXT($B528),(VLOOKUP($B528,'Signal, ITMS &amp; Lighting Items'!$A$5:$G$468,2,FALSE))," "))</f>
        <v xml:space="preserve"> </v>
      </c>
      <c r="D528" s="576"/>
      <c r="E528" s="589" t="str">
        <f>IF(ISNUMBER($B528),(VLOOKUP($B528,'Signal, ITMS &amp; Lighting Items'!$A$5:$G$468,4,FALSE)),IF(ISTEXT($B528),(VLOOKUP($B528,'Signal, ITMS &amp; Lighting Items'!$A$5:$G$468,4,FALSE))," "))</f>
        <v xml:space="preserve"> </v>
      </c>
      <c r="F528" s="575" t="str">
        <f>IF(ISNUMBER($B528),(VLOOKUP($B528,'Signal, ITMS &amp; Lighting Items'!$A$5:$G$468,3,FALSE)),IF(ISTEXT($B528),(VLOOKUP($B528,'Signal, ITMS &amp; Lighting Items'!$A$5:$G$468,3,FALSE))," "))</f>
        <v xml:space="preserve"> </v>
      </c>
      <c r="G528" s="590" t="str">
        <f>IF(ISNUMBER($B528),(VLOOKUP($B528,'Signal, ITMS &amp; Lighting Items'!$A$5:$G$468,5,FALSE)),IF(ISTEXT($B528),(VLOOKUP($B528,'Signal, ITMS &amp; Lighting Items'!$A$5:$G$468,5,FALSE))," "))</f>
        <v xml:space="preserve"> </v>
      </c>
      <c r="H528" s="590" t="str">
        <f>IF(ISNUMBER($B528),(VLOOKUP($B528,'Signal, ITMS &amp; Lighting Items'!$A$5:$G$468,6,FALSE)),IF(ISTEXT($B528),(VLOOKUP($B528,'Signal, ITMS &amp; Lighting Items'!$A$5:$G$468,6,FALSE))," "))</f>
        <v xml:space="preserve"> </v>
      </c>
      <c r="I528" s="590" t="str">
        <f>IF(ISNUMBER($B528),(VLOOKUP($B528,'Signal, ITMS &amp; Lighting Items'!$A$5:$G$468,7,FALSE)),IF(ISTEXT($B528),(VLOOKUP($B528,'Signal, ITMS &amp; Lighting Items'!$A$5:$G$468,7,FALSE))," "))</f>
        <v xml:space="preserve"> </v>
      </c>
      <c r="J528" s="591" t="str">
        <f t="shared" si="48"/>
        <v/>
      </c>
      <c r="K528" s="591" t="str">
        <f t="shared" si="49"/>
        <v/>
      </c>
      <c r="L528" s="591" t="str">
        <f t="shared" si="47"/>
        <v/>
      </c>
    </row>
    <row r="529" spans="1:12" s="165" customFormat="1" ht="12.75" customHeight="1">
      <c r="A529" s="577">
        <v>8</v>
      </c>
      <c r="B529" s="572"/>
      <c r="C529" s="588" t="str">
        <f>IF(ISNUMBER($B529),(VLOOKUP($B529,'Signal, ITMS &amp; Lighting Items'!$A$5:$G$468,2,FALSE)),IF(ISTEXT($B529),(VLOOKUP($B529,'Signal, ITMS &amp; Lighting Items'!$A$5:$G$468,2,FALSE))," "))</f>
        <v xml:space="preserve"> </v>
      </c>
      <c r="D529" s="576"/>
      <c r="E529" s="589" t="str">
        <f>IF(ISNUMBER($B529),(VLOOKUP($B529,'Signal, ITMS &amp; Lighting Items'!$A$5:$G$468,4,FALSE)),IF(ISTEXT($B529),(VLOOKUP($B529,'Signal, ITMS &amp; Lighting Items'!$A$5:$G$468,4,FALSE))," "))</f>
        <v xml:space="preserve"> </v>
      </c>
      <c r="F529" s="575" t="str">
        <f>IF(ISNUMBER($B529),(VLOOKUP($B529,'Signal, ITMS &amp; Lighting Items'!$A$5:$G$468,3,FALSE)),IF(ISTEXT($B529),(VLOOKUP($B529,'Signal, ITMS &amp; Lighting Items'!$A$5:$G$468,3,FALSE))," "))</f>
        <v xml:space="preserve"> </v>
      </c>
      <c r="G529" s="590" t="str">
        <f>IF(ISNUMBER($B529),(VLOOKUP($B529,'Signal, ITMS &amp; Lighting Items'!$A$5:$G$468,5,FALSE)),IF(ISTEXT($B529),(VLOOKUP($B529,'Signal, ITMS &amp; Lighting Items'!$A$5:$G$468,5,FALSE))," "))</f>
        <v xml:space="preserve"> </v>
      </c>
      <c r="H529" s="590" t="str">
        <f>IF(ISNUMBER($B529),(VLOOKUP($B529,'Signal, ITMS &amp; Lighting Items'!$A$5:$G$468,6,FALSE)),IF(ISTEXT($B529),(VLOOKUP($B529,'Signal, ITMS &amp; Lighting Items'!$A$5:$G$468,6,FALSE))," "))</f>
        <v xml:space="preserve"> </v>
      </c>
      <c r="I529" s="590" t="str">
        <f>IF(ISNUMBER($B529),(VLOOKUP($B529,'Signal, ITMS &amp; Lighting Items'!$A$5:$G$468,7,FALSE)),IF(ISTEXT($B529),(VLOOKUP($B529,'Signal, ITMS &amp; Lighting Items'!$A$5:$G$468,7,FALSE))," "))</f>
        <v xml:space="preserve"> </v>
      </c>
      <c r="J529" s="591" t="str">
        <f t="shared" si="48"/>
        <v/>
      </c>
      <c r="K529" s="591" t="str">
        <f t="shared" si="49"/>
        <v/>
      </c>
      <c r="L529" s="591" t="str">
        <f t="shared" si="47"/>
        <v/>
      </c>
    </row>
    <row r="530" spans="1:12" s="165" customFormat="1" ht="12.75" customHeight="1">
      <c r="A530" s="577">
        <v>9</v>
      </c>
      <c r="B530" s="572"/>
      <c r="C530" s="588" t="str">
        <f>IF(ISNUMBER($B530),(VLOOKUP($B530,'Signal, ITMS &amp; Lighting Items'!$A$5:$G$468,2,FALSE)),IF(ISTEXT($B530),(VLOOKUP($B530,'Signal, ITMS &amp; Lighting Items'!$A$5:$G$468,2,FALSE))," "))</f>
        <v xml:space="preserve"> </v>
      </c>
      <c r="D530" s="576"/>
      <c r="E530" s="589" t="str">
        <f>IF(ISNUMBER($B530),(VLOOKUP($B530,'Signal, ITMS &amp; Lighting Items'!$A$5:$G$468,4,FALSE)),IF(ISTEXT($B530),(VLOOKUP($B530,'Signal, ITMS &amp; Lighting Items'!$A$5:$G$468,4,FALSE))," "))</f>
        <v xml:space="preserve"> </v>
      </c>
      <c r="F530" s="575" t="str">
        <f>IF(ISNUMBER($B530),(VLOOKUP($B530,'Signal, ITMS &amp; Lighting Items'!$A$5:$G$468,3,FALSE)),IF(ISTEXT($B530),(VLOOKUP($B530,'Signal, ITMS &amp; Lighting Items'!$A$5:$G$468,3,FALSE))," "))</f>
        <v xml:space="preserve"> </v>
      </c>
      <c r="G530" s="590" t="str">
        <f>IF(ISNUMBER($B530),(VLOOKUP($B530,'Signal, ITMS &amp; Lighting Items'!$A$5:$G$468,5,FALSE)),IF(ISTEXT($B530),(VLOOKUP($B530,'Signal, ITMS &amp; Lighting Items'!$A$5:$G$468,5,FALSE))," "))</f>
        <v xml:space="preserve"> </v>
      </c>
      <c r="H530" s="590" t="str">
        <f>IF(ISNUMBER($B530),(VLOOKUP($B530,'Signal, ITMS &amp; Lighting Items'!$A$5:$G$468,6,FALSE)),IF(ISTEXT($B530),(VLOOKUP($B530,'Signal, ITMS &amp; Lighting Items'!$A$5:$G$468,6,FALSE))," "))</f>
        <v xml:space="preserve"> </v>
      </c>
      <c r="I530" s="590" t="str">
        <f>IF(ISNUMBER($B530),(VLOOKUP($B530,'Signal, ITMS &amp; Lighting Items'!$A$5:$G$468,7,FALSE)),IF(ISTEXT($B530),(VLOOKUP($B530,'Signal, ITMS &amp; Lighting Items'!$A$5:$G$468,7,FALSE))," "))</f>
        <v xml:space="preserve"> </v>
      </c>
      <c r="J530" s="591" t="str">
        <f t="shared" si="48"/>
        <v/>
      </c>
      <c r="K530" s="591" t="str">
        <f t="shared" si="49"/>
        <v/>
      </c>
      <c r="L530" s="591" t="str">
        <f t="shared" si="47"/>
        <v/>
      </c>
    </row>
    <row r="531" spans="1:12" s="165" customFormat="1" ht="12.75" customHeight="1">
      <c r="A531" s="577">
        <v>10</v>
      </c>
      <c r="B531" s="572"/>
      <c r="C531" s="588" t="str">
        <f>IF(ISNUMBER($B531),(VLOOKUP($B531,'Signal, ITMS &amp; Lighting Items'!$A$5:$G$468,2,FALSE)),IF(ISTEXT($B531),(VLOOKUP($B531,'Signal, ITMS &amp; Lighting Items'!$A$5:$G$468,2,FALSE))," "))</f>
        <v xml:space="preserve"> </v>
      </c>
      <c r="D531" s="576"/>
      <c r="E531" s="589" t="str">
        <f>IF(ISNUMBER($B531),(VLOOKUP($B531,'Signal, ITMS &amp; Lighting Items'!$A$5:$G$468,4,FALSE)),IF(ISTEXT($B531),(VLOOKUP($B531,'Signal, ITMS &amp; Lighting Items'!$A$5:$G$468,4,FALSE))," "))</f>
        <v xml:space="preserve"> </v>
      </c>
      <c r="F531" s="575" t="str">
        <f>IF(ISNUMBER($B531),(VLOOKUP($B531,'Signal, ITMS &amp; Lighting Items'!$A$5:$G$468,3,FALSE)),IF(ISTEXT($B531),(VLOOKUP($B531,'Signal, ITMS &amp; Lighting Items'!$A$5:$G$468,3,FALSE))," "))</f>
        <v xml:space="preserve"> </v>
      </c>
      <c r="G531" s="590" t="str">
        <f>IF(ISNUMBER($B531),(VLOOKUP($B531,'Signal, ITMS &amp; Lighting Items'!$A$5:$G$468,5,FALSE)),IF(ISTEXT($B531),(VLOOKUP($B531,'Signal, ITMS &amp; Lighting Items'!$A$5:$G$468,5,FALSE))," "))</f>
        <v xml:space="preserve"> </v>
      </c>
      <c r="H531" s="590" t="str">
        <f>IF(ISNUMBER($B531),(VLOOKUP($B531,'Signal, ITMS &amp; Lighting Items'!$A$5:$G$468,6,FALSE)),IF(ISTEXT($B531),(VLOOKUP($B531,'Signal, ITMS &amp; Lighting Items'!$A$5:$G$468,6,FALSE))," "))</f>
        <v xml:space="preserve"> </v>
      </c>
      <c r="I531" s="590" t="str">
        <f>IF(ISNUMBER($B531),(VLOOKUP($B531,'Signal, ITMS &amp; Lighting Items'!$A$5:$G$468,7,FALSE)),IF(ISTEXT($B531),(VLOOKUP($B531,'Signal, ITMS &amp; Lighting Items'!$A$5:$G$468,7,FALSE))," "))</f>
        <v xml:space="preserve"> </v>
      </c>
      <c r="J531" s="591" t="str">
        <f t="shared" si="48"/>
        <v/>
      </c>
      <c r="K531" s="591" t="str">
        <f t="shared" si="49"/>
        <v/>
      </c>
      <c r="L531" s="591" t="str">
        <f t="shared" si="47"/>
        <v/>
      </c>
    </row>
    <row r="532" spans="1:12" s="165" customFormat="1" ht="12.75" customHeight="1">
      <c r="A532" s="577">
        <v>11</v>
      </c>
      <c r="B532" s="572"/>
      <c r="C532" s="588" t="str">
        <f>IF(ISNUMBER($B532),(VLOOKUP($B532,'Signal, ITMS &amp; Lighting Items'!$A$5:$G$468,2,FALSE)),IF(ISTEXT($B532),(VLOOKUP($B532,'Signal, ITMS &amp; Lighting Items'!$A$5:$G$468,2,FALSE))," "))</f>
        <v xml:space="preserve"> </v>
      </c>
      <c r="D532" s="576"/>
      <c r="E532" s="589" t="str">
        <f>IF(ISNUMBER($B532),(VLOOKUP($B532,'Signal, ITMS &amp; Lighting Items'!$A$5:$G$468,4,FALSE)),IF(ISTEXT($B532),(VLOOKUP($B532,'Signal, ITMS &amp; Lighting Items'!$A$5:$G$468,4,FALSE))," "))</f>
        <v xml:space="preserve"> </v>
      </c>
      <c r="F532" s="575" t="str">
        <f>IF(ISNUMBER($B532),(VLOOKUP($B532,'Signal, ITMS &amp; Lighting Items'!$A$5:$G$468,3,FALSE)),IF(ISTEXT($B532),(VLOOKUP($B532,'Signal, ITMS &amp; Lighting Items'!$A$5:$G$468,3,FALSE))," "))</f>
        <v xml:space="preserve"> </v>
      </c>
      <c r="G532" s="590" t="str">
        <f>IF(ISNUMBER($B532),(VLOOKUP($B532,'Signal, ITMS &amp; Lighting Items'!$A$5:$G$468,5,FALSE)),IF(ISTEXT($B532),(VLOOKUP($B532,'Signal, ITMS &amp; Lighting Items'!$A$5:$G$468,5,FALSE))," "))</f>
        <v xml:space="preserve"> </v>
      </c>
      <c r="H532" s="590" t="str">
        <f>IF(ISNUMBER($B532),(VLOOKUP($B532,'Signal, ITMS &amp; Lighting Items'!$A$5:$G$468,6,FALSE)),IF(ISTEXT($B532),(VLOOKUP($B532,'Signal, ITMS &amp; Lighting Items'!$A$5:$G$468,6,FALSE))," "))</f>
        <v xml:space="preserve"> </v>
      </c>
      <c r="I532" s="590" t="str">
        <f>IF(ISNUMBER($B532),(VLOOKUP($B532,'Signal, ITMS &amp; Lighting Items'!$A$5:$G$468,7,FALSE)),IF(ISTEXT($B532),(VLOOKUP($B532,'Signal, ITMS &amp; Lighting Items'!$A$5:$G$468,7,FALSE))," "))</f>
        <v xml:space="preserve"> </v>
      </c>
      <c r="J532" s="591" t="str">
        <f t="shared" si="48"/>
        <v/>
      </c>
      <c r="K532" s="591" t="str">
        <f t="shared" si="49"/>
        <v/>
      </c>
      <c r="L532" s="591" t="str">
        <f t="shared" si="47"/>
        <v/>
      </c>
    </row>
    <row r="533" spans="1:12" s="165" customFormat="1" ht="12.75" customHeight="1">
      <c r="A533" s="577">
        <v>12</v>
      </c>
      <c r="B533" s="572"/>
      <c r="C533" s="588" t="str">
        <f>IF(ISNUMBER($B533),(VLOOKUP($B533,'Signal, ITMS &amp; Lighting Items'!$A$5:$G$468,2,FALSE)),IF(ISTEXT($B533),(VLOOKUP($B533,'Signal, ITMS &amp; Lighting Items'!$A$5:$G$468,2,FALSE))," "))</f>
        <v xml:space="preserve"> </v>
      </c>
      <c r="D533" s="576"/>
      <c r="E533" s="589" t="str">
        <f>IF(ISNUMBER($B533),(VLOOKUP($B533,'Signal, ITMS &amp; Lighting Items'!$A$5:$G$468,4,FALSE)),IF(ISTEXT($B533),(VLOOKUP($B533,'Signal, ITMS &amp; Lighting Items'!$A$5:$G$468,4,FALSE))," "))</f>
        <v xml:space="preserve"> </v>
      </c>
      <c r="F533" s="575" t="str">
        <f>IF(ISNUMBER($B533),(VLOOKUP($B533,'Signal, ITMS &amp; Lighting Items'!$A$5:$G$468,3,FALSE)),IF(ISTEXT($B533),(VLOOKUP($B533,'Signal, ITMS &amp; Lighting Items'!$A$5:$G$468,3,FALSE))," "))</f>
        <v xml:space="preserve"> </v>
      </c>
      <c r="G533" s="590" t="str">
        <f>IF(ISNUMBER($B533),(VLOOKUP($B533,'Signal, ITMS &amp; Lighting Items'!$A$5:$G$468,5,FALSE)),IF(ISTEXT($B533),(VLOOKUP($B533,'Signal, ITMS &amp; Lighting Items'!$A$5:$G$468,5,FALSE))," "))</f>
        <v xml:space="preserve"> </v>
      </c>
      <c r="H533" s="590" t="str">
        <f>IF(ISNUMBER($B533),(VLOOKUP($B533,'Signal, ITMS &amp; Lighting Items'!$A$5:$G$468,6,FALSE)),IF(ISTEXT($B533),(VLOOKUP($B533,'Signal, ITMS &amp; Lighting Items'!$A$5:$G$468,6,FALSE))," "))</f>
        <v xml:space="preserve"> </v>
      </c>
      <c r="I533" s="590" t="str">
        <f>IF(ISNUMBER($B533),(VLOOKUP($B533,'Signal, ITMS &amp; Lighting Items'!$A$5:$G$468,7,FALSE)),IF(ISTEXT($B533),(VLOOKUP($B533,'Signal, ITMS &amp; Lighting Items'!$A$5:$G$468,7,FALSE))," "))</f>
        <v xml:space="preserve"> </v>
      </c>
      <c r="J533" s="591" t="str">
        <f t="shared" si="48"/>
        <v/>
      </c>
      <c r="K533" s="591" t="str">
        <f t="shared" si="49"/>
        <v/>
      </c>
      <c r="L533" s="591" t="str">
        <f t="shared" si="47"/>
        <v/>
      </c>
    </row>
    <row r="534" spans="1:12" s="165" customFormat="1" ht="12.75" customHeight="1">
      <c r="A534" s="577">
        <v>13</v>
      </c>
      <c r="B534" s="572"/>
      <c r="C534" s="588" t="str">
        <f>IF(ISNUMBER($B534),(VLOOKUP($B534,'Signal, ITMS &amp; Lighting Items'!$A$5:$G$468,2,FALSE)),IF(ISTEXT($B534),(VLOOKUP($B534,'Signal, ITMS &amp; Lighting Items'!$A$5:$G$468,2,FALSE))," "))</f>
        <v xml:space="preserve"> </v>
      </c>
      <c r="D534" s="576"/>
      <c r="E534" s="589" t="str">
        <f>IF(ISNUMBER($B534),(VLOOKUP($B534,'Signal, ITMS &amp; Lighting Items'!$A$5:$G$468,4,FALSE)),IF(ISTEXT($B534),(VLOOKUP($B534,'Signal, ITMS &amp; Lighting Items'!$A$5:$G$468,4,FALSE))," "))</f>
        <v xml:space="preserve"> </v>
      </c>
      <c r="F534" s="575" t="str">
        <f>IF(ISNUMBER($B534),(VLOOKUP($B534,'Signal, ITMS &amp; Lighting Items'!$A$5:$G$468,3,FALSE)),IF(ISTEXT($B534),(VLOOKUP($B534,'Signal, ITMS &amp; Lighting Items'!$A$5:$G$468,3,FALSE))," "))</f>
        <v xml:space="preserve"> </v>
      </c>
      <c r="G534" s="590" t="str">
        <f>IF(ISNUMBER($B534),(VLOOKUP($B534,'Signal, ITMS &amp; Lighting Items'!$A$5:$G$468,5,FALSE)),IF(ISTEXT($B534),(VLOOKUP($B534,'Signal, ITMS &amp; Lighting Items'!$A$5:$G$468,5,FALSE))," "))</f>
        <v xml:space="preserve"> </v>
      </c>
      <c r="H534" s="590" t="str">
        <f>IF(ISNUMBER($B534),(VLOOKUP($B534,'Signal, ITMS &amp; Lighting Items'!$A$5:$G$468,6,FALSE)),IF(ISTEXT($B534),(VLOOKUP($B534,'Signal, ITMS &amp; Lighting Items'!$A$5:$G$468,6,FALSE))," "))</f>
        <v xml:space="preserve"> </v>
      </c>
      <c r="I534" s="590" t="str">
        <f>IF(ISNUMBER($B534),(VLOOKUP($B534,'Signal, ITMS &amp; Lighting Items'!$A$5:$G$468,7,FALSE)),IF(ISTEXT($B534),(VLOOKUP($B534,'Signal, ITMS &amp; Lighting Items'!$A$5:$G$468,7,FALSE))," "))</f>
        <v xml:space="preserve"> </v>
      </c>
      <c r="J534" s="591" t="str">
        <f t="shared" si="48"/>
        <v/>
      </c>
      <c r="K534" s="591" t="str">
        <f t="shared" si="49"/>
        <v/>
      </c>
      <c r="L534" s="591" t="str">
        <f t="shared" si="47"/>
        <v/>
      </c>
    </row>
    <row r="535" spans="1:12" s="165" customFormat="1" ht="12.75" customHeight="1">
      <c r="A535" s="577">
        <v>14</v>
      </c>
      <c r="B535" s="572"/>
      <c r="C535" s="588" t="str">
        <f>IF(ISNUMBER($B535),(VLOOKUP($B535,'Signal, ITMS &amp; Lighting Items'!$A$5:$G$468,2,FALSE)),IF(ISTEXT($B535),(VLOOKUP($B535,'Signal, ITMS &amp; Lighting Items'!$A$5:$G$468,2,FALSE))," "))</f>
        <v xml:space="preserve"> </v>
      </c>
      <c r="D535" s="576"/>
      <c r="E535" s="589" t="str">
        <f>IF(ISNUMBER($B535),(VLOOKUP($B535,'Signal, ITMS &amp; Lighting Items'!$A$5:$G$468,4,FALSE)),IF(ISTEXT($B535),(VLOOKUP($B535,'Signal, ITMS &amp; Lighting Items'!$A$5:$G$468,4,FALSE))," "))</f>
        <v xml:space="preserve"> </v>
      </c>
      <c r="F535" s="575" t="str">
        <f>IF(ISNUMBER($B535),(VLOOKUP($B535,'Signal, ITMS &amp; Lighting Items'!$A$5:$G$468,3,FALSE)),IF(ISTEXT($B535),(VLOOKUP($B535,'Signal, ITMS &amp; Lighting Items'!$A$5:$G$468,3,FALSE))," "))</f>
        <v xml:space="preserve"> </v>
      </c>
      <c r="G535" s="590" t="str">
        <f>IF(ISNUMBER($B535),(VLOOKUP($B535,'Signal, ITMS &amp; Lighting Items'!$A$5:$G$468,5,FALSE)),IF(ISTEXT($B535),(VLOOKUP($B535,'Signal, ITMS &amp; Lighting Items'!$A$5:$G$468,5,FALSE))," "))</f>
        <v xml:space="preserve"> </v>
      </c>
      <c r="H535" s="590" t="str">
        <f>IF(ISNUMBER($B535),(VLOOKUP($B535,'Signal, ITMS &amp; Lighting Items'!$A$5:$G$468,6,FALSE)),IF(ISTEXT($B535),(VLOOKUP($B535,'Signal, ITMS &amp; Lighting Items'!$A$5:$G$468,6,FALSE))," "))</f>
        <v xml:space="preserve"> </v>
      </c>
      <c r="I535" s="590" t="str">
        <f>IF(ISNUMBER($B535),(VLOOKUP($B535,'Signal, ITMS &amp; Lighting Items'!$A$5:$G$468,7,FALSE)),IF(ISTEXT($B535),(VLOOKUP($B535,'Signal, ITMS &amp; Lighting Items'!$A$5:$G$468,7,FALSE))," "))</f>
        <v xml:space="preserve"> </v>
      </c>
      <c r="J535" s="591" t="str">
        <f t="shared" si="48"/>
        <v/>
      </c>
      <c r="K535" s="591" t="str">
        <f t="shared" si="49"/>
        <v/>
      </c>
      <c r="L535" s="591" t="str">
        <f t="shared" si="47"/>
        <v/>
      </c>
    </row>
    <row r="536" spans="1:12" s="165" customFormat="1" ht="12.75" customHeight="1">
      <c r="A536" s="577">
        <v>15</v>
      </c>
      <c r="B536" s="572"/>
      <c r="C536" s="588" t="str">
        <f>IF(ISNUMBER($B536),(VLOOKUP($B536,'Signal, ITMS &amp; Lighting Items'!$A$5:$G$468,2,FALSE)),IF(ISTEXT($B536),(VLOOKUP($B536,'Signal, ITMS &amp; Lighting Items'!$A$5:$G$468,2,FALSE))," "))</f>
        <v xml:space="preserve"> </v>
      </c>
      <c r="D536" s="576"/>
      <c r="E536" s="589" t="str">
        <f>IF(ISNUMBER($B536),(VLOOKUP($B536,'Signal, ITMS &amp; Lighting Items'!$A$5:$G$468,4,FALSE)),IF(ISTEXT($B536),(VLOOKUP($B536,'Signal, ITMS &amp; Lighting Items'!$A$5:$G$468,4,FALSE))," "))</f>
        <v xml:space="preserve"> </v>
      </c>
      <c r="F536" s="575" t="str">
        <f>IF(ISNUMBER($B536),(VLOOKUP($B536,'Signal, ITMS &amp; Lighting Items'!$A$5:$G$468,3,FALSE)),IF(ISTEXT($B536),(VLOOKUP($B536,'Signal, ITMS &amp; Lighting Items'!$A$5:$G$468,3,FALSE))," "))</f>
        <v xml:space="preserve"> </v>
      </c>
      <c r="G536" s="590" t="str">
        <f>IF(ISNUMBER($B536),(VLOOKUP($B536,'Signal, ITMS &amp; Lighting Items'!$A$5:$G$468,5,FALSE)),IF(ISTEXT($B536),(VLOOKUP($B536,'Signal, ITMS &amp; Lighting Items'!$A$5:$G$468,5,FALSE))," "))</f>
        <v xml:space="preserve"> </v>
      </c>
      <c r="H536" s="590" t="str">
        <f>IF(ISNUMBER($B536),(VLOOKUP($B536,'Signal, ITMS &amp; Lighting Items'!$A$5:$G$468,6,FALSE)),IF(ISTEXT($B536),(VLOOKUP($B536,'Signal, ITMS &amp; Lighting Items'!$A$5:$G$468,6,FALSE))," "))</f>
        <v xml:space="preserve"> </v>
      </c>
      <c r="I536" s="590" t="str">
        <f>IF(ISNUMBER($B536),(VLOOKUP($B536,'Signal, ITMS &amp; Lighting Items'!$A$5:$G$468,7,FALSE)),IF(ISTEXT($B536),(VLOOKUP($B536,'Signal, ITMS &amp; Lighting Items'!$A$5:$G$468,7,FALSE))," "))</f>
        <v xml:space="preserve"> </v>
      </c>
      <c r="J536" s="591" t="str">
        <f t="shared" si="48"/>
        <v/>
      </c>
      <c r="K536" s="591" t="str">
        <f t="shared" si="49"/>
        <v/>
      </c>
      <c r="L536" s="591" t="str">
        <f t="shared" si="47"/>
        <v/>
      </c>
    </row>
    <row r="537" spans="1:12" s="165" customFormat="1" ht="12.75" customHeight="1">
      <c r="A537" s="577">
        <v>16</v>
      </c>
      <c r="B537" s="572"/>
      <c r="C537" s="588" t="str">
        <f>IF(ISNUMBER($B537),(VLOOKUP($B537,'Signal, ITMS &amp; Lighting Items'!$A$5:$G$468,2,FALSE)),IF(ISTEXT($B537),(VLOOKUP($B537,'Signal, ITMS &amp; Lighting Items'!$A$5:$G$468,2,FALSE))," "))</f>
        <v xml:space="preserve"> </v>
      </c>
      <c r="D537" s="576"/>
      <c r="E537" s="589" t="str">
        <f>IF(ISNUMBER($B537),(VLOOKUP($B537,'Signal, ITMS &amp; Lighting Items'!$A$5:$G$468,4,FALSE)),IF(ISTEXT($B537),(VLOOKUP($B537,'Signal, ITMS &amp; Lighting Items'!$A$5:$G$468,4,FALSE))," "))</f>
        <v xml:space="preserve"> </v>
      </c>
      <c r="F537" s="575" t="str">
        <f>IF(ISNUMBER($B537),(VLOOKUP($B537,'Signal, ITMS &amp; Lighting Items'!$A$5:$G$468,3,FALSE)),IF(ISTEXT($B537),(VLOOKUP($B537,'Signal, ITMS &amp; Lighting Items'!$A$5:$G$468,3,FALSE))," "))</f>
        <v xml:space="preserve"> </v>
      </c>
      <c r="G537" s="590" t="str">
        <f>IF(ISNUMBER($B537),(VLOOKUP($B537,'Signal, ITMS &amp; Lighting Items'!$A$5:$G$468,5,FALSE)),IF(ISTEXT($B537),(VLOOKUP($B537,'Signal, ITMS &amp; Lighting Items'!$A$5:$G$468,5,FALSE))," "))</f>
        <v xml:space="preserve"> </v>
      </c>
      <c r="H537" s="590" t="str">
        <f>IF(ISNUMBER($B537),(VLOOKUP($B537,'Signal, ITMS &amp; Lighting Items'!$A$5:$G$468,6,FALSE)),IF(ISTEXT($B537),(VLOOKUP($B537,'Signal, ITMS &amp; Lighting Items'!$A$5:$G$468,6,FALSE))," "))</f>
        <v xml:space="preserve"> </v>
      </c>
      <c r="I537" s="590" t="str">
        <f>IF(ISNUMBER($B537),(VLOOKUP($B537,'Signal, ITMS &amp; Lighting Items'!$A$5:$G$468,7,FALSE)),IF(ISTEXT($B537),(VLOOKUP($B537,'Signal, ITMS &amp; Lighting Items'!$A$5:$G$468,7,FALSE))," "))</f>
        <v xml:space="preserve"> </v>
      </c>
      <c r="J537" s="591" t="str">
        <f t="shared" si="48"/>
        <v/>
      </c>
      <c r="K537" s="591" t="str">
        <f t="shared" si="49"/>
        <v/>
      </c>
      <c r="L537" s="591" t="str">
        <f t="shared" si="47"/>
        <v/>
      </c>
    </row>
    <row r="538" spans="1:12" s="165" customFormat="1" ht="12.75" customHeight="1">
      <c r="A538" s="577">
        <v>17</v>
      </c>
      <c r="B538" s="572"/>
      <c r="C538" s="588" t="str">
        <f>IF(ISNUMBER($B538),(VLOOKUP($B538,'Signal, ITMS &amp; Lighting Items'!$A$5:$G$468,2,FALSE)),IF(ISTEXT($B538),(VLOOKUP($B538,'Signal, ITMS &amp; Lighting Items'!$A$5:$G$468,2,FALSE))," "))</f>
        <v xml:space="preserve"> </v>
      </c>
      <c r="D538" s="576"/>
      <c r="E538" s="589" t="str">
        <f>IF(ISNUMBER($B538),(VLOOKUP($B538,'Signal, ITMS &amp; Lighting Items'!$A$5:$G$468,4,FALSE)),IF(ISTEXT($B538),(VLOOKUP($B538,'Signal, ITMS &amp; Lighting Items'!$A$5:$G$468,4,FALSE))," "))</f>
        <v xml:space="preserve"> </v>
      </c>
      <c r="F538" s="575" t="str">
        <f>IF(ISNUMBER($B538),(VLOOKUP($B538,'Signal, ITMS &amp; Lighting Items'!$A$5:$G$468,3,FALSE)),IF(ISTEXT($B538),(VLOOKUP($B538,'Signal, ITMS &amp; Lighting Items'!$A$5:$G$468,3,FALSE))," "))</f>
        <v xml:space="preserve"> </v>
      </c>
      <c r="G538" s="590" t="str">
        <f>IF(ISNUMBER($B538),(VLOOKUP($B538,'Signal, ITMS &amp; Lighting Items'!$A$5:$G$468,5,FALSE)),IF(ISTEXT($B538),(VLOOKUP($B538,'Signal, ITMS &amp; Lighting Items'!$A$5:$G$468,5,FALSE))," "))</f>
        <v xml:space="preserve"> </v>
      </c>
      <c r="H538" s="590" t="str">
        <f>IF(ISNUMBER($B538),(VLOOKUP($B538,'Signal, ITMS &amp; Lighting Items'!$A$5:$G$468,6,FALSE)),IF(ISTEXT($B538),(VLOOKUP($B538,'Signal, ITMS &amp; Lighting Items'!$A$5:$G$468,6,FALSE))," "))</f>
        <v xml:space="preserve"> </v>
      </c>
      <c r="I538" s="590" t="str">
        <f>IF(ISNUMBER($B538),(VLOOKUP($B538,'Signal, ITMS &amp; Lighting Items'!$A$5:$G$468,7,FALSE)),IF(ISTEXT($B538),(VLOOKUP($B538,'Signal, ITMS &amp; Lighting Items'!$A$5:$G$468,7,FALSE))," "))</f>
        <v xml:space="preserve"> </v>
      </c>
      <c r="J538" s="591" t="str">
        <f t="shared" si="48"/>
        <v/>
      </c>
      <c r="K538" s="591" t="str">
        <f t="shared" si="49"/>
        <v/>
      </c>
      <c r="L538" s="591" t="str">
        <f t="shared" si="47"/>
        <v/>
      </c>
    </row>
    <row r="539" spans="1:12" s="165" customFormat="1" ht="12.75" customHeight="1">
      <c r="A539" s="577">
        <v>18</v>
      </c>
      <c r="B539" s="572"/>
      <c r="C539" s="588" t="str">
        <f>IF(ISNUMBER($B539),(VLOOKUP($B539,'Signal, ITMS &amp; Lighting Items'!$A$5:$G$468,2,FALSE)),IF(ISTEXT($B539),(VLOOKUP($B539,'Signal, ITMS &amp; Lighting Items'!$A$5:$G$468,2,FALSE))," "))</f>
        <v xml:space="preserve"> </v>
      </c>
      <c r="D539" s="576"/>
      <c r="E539" s="589" t="str">
        <f>IF(ISNUMBER($B539),(VLOOKUP($B539,'Signal, ITMS &amp; Lighting Items'!$A$5:$G$468,4,FALSE)),IF(ISTEXT($B539),(VLOOKUP($B539,'Signal, ITMS &amp; Lighting Items'!$A$5:$G$468,4,FALSE))," "))</f>
        <v xml:space="preserve"> </v>
      </c>
      <c r="F539" s="575" t="str">
        <f>IF(ISNUMBER($B539),(VLOOKUP($B539,'Signal, ITMS &amp; Lighting Items'!$A$5:$G$468,3,FALSE)),IF(ISTEXT($B539),(VLOOKUP($B539,'Signal, ITMS &amp; Lighting Items'!$A$5:$G$468,3,FALSE))," "))</f>
        <v xml:space="preserve"> </v>
      </c>
      <c r="G539" s="590" t="str">
        <f>IF(ISNUMBER($B539),(VLOOKUP($B539,'Signal, ITMS &amp; Lighting Items'!$A$5:$G$468,5,FALSE)),IF(ISTEXT($B539),(VLOOKUP($B539,'Signal, ITMS &amp; Lighting Items'!$A$5:$G$468,5,FALSE))," "))</f>
        <v xml:space="preserve"> </v>
      </c>
      <c r="H539" s="590" t="str">
        <f>IF(ISNUMBER($B539),(VLOOKUP($B539,'Signal, ITMS &amp; Lighting Items'!$A$5:$G$468,6,FALSE)),IF(ISTEXT($B539),(VLOOKUP($B539,'Signal, ITMS &amp; Lighting Items'!$A$5:$G$468,6,FALSE))," "))</f>
        <v xml:space="preserve"> </v>
      </c>
      <c r="I539" s="590" t="str">
        <f>IF(ISNUMBER($B539),(VLOOKUP($B539,'Signal, ITMS &amp; Lighting Items'!$A$5:$G$468,7,FALSE)),IF(ISTEXT($B539),(VLOOKUP($B539,'Signal, ITMS &amp; Lighting Items'!$A$5:$G$468,7,FALSE))," "))</f>
        <v xml:space="preserve"> </v>
      </c>
      <c r="J539" s="591" t="str">
        <f t="shared" si="48"/>
        <v/>
      </c>
      <c r="K539" s="591" t="str">
        <f t="shared" si="49"/>
        <v/>
      </c>
      <c r="L539" s="591" t="str">
        <f t="shared" si="47"/>
        <v/>
      </c>
    </row>
    <row r="540" spans="1:12" s="165" customFormat="1" ht="12.75" customHeight="1">
      <c r="A540" s="577">
        <v>19</v>
      </c>
      <c r="B540" s="572"/>
      <c r="C540" s="588" t="str">
        <f>IF(ISNUMBER($B540),(VLOOKUP($B540,'Signal, ITMS &amp; Lighting Items'!$A$5:$G$468,2,FALSE)),IF(ISTEXT($B540),(VLOOKUP($B540,'Signal, ITMS &amp; Lighting Items'!$A$5:$G$468,2,FALSE))," "))</f>
        <v xml:space="preserve"> </v>
      </c>
      <c r="D540" s="576"/>
      <c r="E540" s="589" t="str">
        <f>IF(ISNUMBER($B540),(VLOOKUP($B540,'Signal, ITMS &amp; Lighting Items'!$A$5:$G$468,4,FALSE)),IF(ISTEXT($B540),(VLOOKUP($B540,'Signal, ITMS &amp; Lighting Items'!$A$5:$G$468,4,FALSE))," "))</f>
        <v xml:space="preserve"> </v>
      </c>
      <c r="F540" s="575" t="str">
        <f>IF(ISNUMBER($B540),(VLOOKUP($B540,'Signal, ITMS &amp; Lighting Items'!$A$5:$G$468,3,FALSE)),IF(ISTEXT($B540),(VLOOKUP($B540,'Signal, ITMS &amp; Lighting Items'!$A$5:$G$468,3,FALSE))," "))</f>
        <v xml:space="preserve"> </v>
      </c>
      <c r="G540" s="590" t="str">
        <f>IF(ISNUMBER($B540),(VLOOKUP($B540,'Signal, ITMS &amp; Lighting Items'!$A$5:$G$468,5,FALSE)),IF(ISTEXT($B540),(VLOOKUP($B540,'Signal, ITMS &amp; Lighting Items'!$A$5:$G$468,5,FALSE))," "))</f>
        <v xml:space="preserve"> </v>
      </c>
      <c r="H540" s="590" t="str">
        <f>IF(ISNUMBER($B540),(VLOOKUP($B540,'Signal, ITMS &amp; Lighting Items'!$A$5:$G$468,6,FALSE)),IF(ISTEXT($B540),(VLOOKUP($B540,'Signal, ITMS &amp; Lighting Items'!$A$5:$G$468,6,FALSE))," "))</f>
        <v xml:space="preserve"> </v>
      </c>
      <c r="I540" s="590" t="str">
        <f>IF(ISNUMBER($B540),(VLOOKUP($B540,'Signal, ITMS &amp; Lighting Items'!$A$5:$G$468,7,FALSE)),IF(ISTEXT($B540),(VLOOKUP($B540,'Signal, ITMS &amp; Lighting Items'!$A$5:$G$468,7,FALSE))," "))</f>
        <v xml:space="preserve"> </v>
      </c>
      <c r="J540" s="591" t="str">
        <f t="shared" si="48"/>
        <v/>
      </c>
      <c r="K540" s="591" t="str">
        <f t="shared" si="49"/>
        <v/>
      </c>
      <c r="L540" s="591" t="str">
        <f t="shared" si="47"/>
        <v/>
      </c>
    </row>
    <row r="541" spans="1:12" s="165" customFormat="1" ht="12.75" customHeight="1">
      <c r="A541" s="577">
        <v>20</v>
      </c>
      <c r="B541" s="572"/>
      <c r="C541" s="588" t="str">
        <f>IF(ISNUMBER($B541),(VLOOKUP($B541,'Signal, ITMS &amp; Lighting Items'!$A$5:$G$468,2,FALSE)),IF(ISTEXT($B541),(VLOOKUP($B541,'Signal, ITMS &amp; Lighting Items'!$A$5:$G$468,2,FALSE))," "))</f>
        <v xml:space="preserve"> </v>
      </c>
      <c r="D541" s="576"/>
      <c r="E541" s="589" t="str">
        <f>IF(ISNUMBER($B541),(VLOOKUP($B541,'Signal, ITMS &amp; Lighting Items'!$A$5:$G$468,4,FALSE)),IF(ISTEXT($B541),(VLOOKUP($B541,'Signal, ITMS &amp; Lighting Items'!$A$5:$G$468,4,FALSE))," "))</f>
        <v xml:space="preserve"> </v>
      </c>
      <c r="F541" s="575" t="str">
        <f>IF(ISNUMBER($B541),(VLOOKUP($B541,'Signal, ITMS &amp; Lighting Items'!$A$5:$G$468,3,FALSE)),IF(ISTEXT($B541),(VLOOKUP($B541,'Signal, ITMS &amp; Lighting Items'!$A$5:$G$468,3,FALSE))," "))</f>
        <v xml:space="preserve"> </v>
      </c>
      <c r="G541" s="590" t="str">
        <f>IF(ISNUMBER($B541),(VLOOKUP($B541,'Signal, ITMS &amp; Lighting Items'!$A$5:$G$468,5,FALSE)),IF(ISTEXT($B541),(VLOOKUP($B541,'Signal, ITMS &amp; Lighting Items'!$A$5:$G$468,5,FALSE))," "))</f>
        <v xml:space="preserve"> </v>
      </c>
      <c r="H541" s="590" t="str">
        <f>IF(ISNUMBER($B541),(VLOOKUP($B541,'Signal, ITMS &amp; Lighting Items'!$A$5:$G$468,6,FALSE)),IF(ISTEXT($B541),(VLOOKUP($B541,'Signal, ITMS &amp; Lighting Items'!$A$5:$G$468,6,FALSE))," "))</f>
        <v xml:space="preserve"> </v>
      </c>
      <c r="I541" s="590" t="str">
        <f>IF(ISNUMBER($B541),(VLOOKUP($B541,'Signal, ITMS &amp; Lighting Items'!$A$5:$G$468,7,FALSE)),IF(ISTEXT($B541),(VLOOKUP($B541,'Signal, ITMS &amp; Lighting Items'!$A$5:$G$468,7,FALSE))," "))</f>
        <v xml:space="preserve"> </v>
      </c>
      <c r="J541" s="591" t="str">
        <f t="shared" si="48"/>
        <v/>
      </c>
      <c r="K541" s="591" t="str">
        <f t="shared" si="49"/>
        <v/>
      </c>
      <c r="L541" s="591" t="str">
        <f t="shared" si="47"/>
        <v/>
      </c>
    </row>
    <row r="542" spans="1:12" s="165" customFormat="1" ht="12.75" customHeight="1">
      <c r="A542" s="577">
        <v>21</v>
      </c>
      <c r="B542" s="572"/>
      <c r="C542" s="588" t="str">
        <f>IF(ISNUMBER($B542),(VLOOKUP($B542,'Signal, ITMS &amp; Lighting Items'!$A$5:$G$468,2,FALSE)),IF(ISTEXT($B542),(VLOOKUP($B542,'Signal, ITMS &amp; Lighting Items'!$A$5:$G$468,2,FALSE))," "))</f>
        <v xml:space="preserve"> </v>
      </c>
      <c r="D542" s="576"/>
      <c r="E542" s="589" t="str">
        <f>IF(ISNUMBER($B542),(VLOOKUP($B542,'Signal, ITMS &amp; Lighting Items'!$A$5:$G$468,4,FALSE)),IF(ISTEXT($B542),(VLOOKUP($B542,'Signal, ITMS &amp; Lighting Items'!$A$5:$G$468,4,FALSE))," "))</f>
        <v xml:space="preserve"> </v>
      </c>
      <c r="F542" s="575" t="str">
        <f>IF(ISNUMBER($B542),(VLOOKUP($B542,'Signal, ITMS &amp; Lighting Items'!$A$5:$G$468,3,FALSE)),IF(ISTEXT($B542),(VLOOKUP($B542,'Signal, ITMS &amp; Lighting Items'!$A$5:$G$468,3,FALSE))," "))</f>
        <v xml:space="preserve"> </v>
      </c>
      <c r="G542" s="590" t="str">
        <f>IF(ISNUMBER($B542),(VLOOKUP($B542,'Signal, ITMS &amp; Lighting Items'!$A$5:$G$468,5,FALSE)),IF(ISTEXT($B542),(VLOOKUP($B542,'Signal, ITMS &amp; Lighting Items'!$A$5:$G$468,5,FALSE))," "))</f>
        <v xml:space="preserve"> </v>
      </c>
      <c r="H542" s="590" t="str">
        <f>IF(ISNUMBER($B542),(VLOOKUP($B542,'Signal, ITMS &amp; Lighting Items'!$A$5:$G$468,6,FALSE)),IF(ISTEXT($B542),(VLOOKUP($B542,'Signal, ITMS &amp; Lighting Items'!$A$5:$G$468,6,FALSE))," "))</f>
        <v xml:space="preserve"> </v>
      </c>
      <c r="I542" s="590" t="str">
        <f>IF(ISNUMBER($B542),(VLOOKUP($B542,'Signal, ITMS &amp; Lighting Items'!$A$5:$G$468,7,FALSE)),IF(ISTEXT($B542),(VLOOKUP($B542,'Signal, ITMS &amp; Lighting Items'!$A$5:$G$468,7,FALSE))," "))</f>
        <v xml:space="preserve"> </v>
      </c>
      <c r="J542" s="591" t="str">
        <f t="shared" si="48"/>
        <v/>
      </c>
      <c r="K542" s="591" t="str">
        <f t="shared" si="49"/>
        <v/>
      </c>
      <c r="L542" s="591" t="str">
        <f t="shared" si="47"/>
        <v/>
      </c>
    </row>
    <row r="543" spans="1:12" s="165" customFormat="1" ht="12.75" customHeight="1">
      <c r="A543" s="577">
        <v>22</v>
      </c>
      <c r="B543" s="572"/>
      <c r="C543" s="588" t="str">
        <f>IF(ISNUMBER($B543),(VLOOKUP($B543,'Signal, ITMS &amp; Lighting Items'!$A$5:$G$468,2,FALSE)),IF(ISTEXT($B543),(VLOOKUP($B543,'Signal, ITMS &amp; Lighting Items'!$A$5:$G$468,2,FALSE))," "))</f>
        <v xml:space="preserve"> </v>
      </c>
      <c r="D543" s="576"/>
      <c r="E543" s="589" t="str">
        <f>IF(ISNUMBER($B543),(VLOOKUP($B543,'Signal, ITMS &amp; Lighting Items'!$A$5:$G$468,4,FALSE)),IF(ISTEXT($B543),(VLOOKUP($B543,'Signal, ITMS &amp; Lighting Items'!$A$5:$G$468,4,FALSE))," "))</f>
        <v xml:space="preserve"> </v>
      </c>
      <c r="F543" s="575" t="str">
        <f>IF(ISNUMBER($B543),(VLOOKUP($B543,'Signal, ITMS &amp; Lighting Items'!$A$5:$G$468,3,FALSE)),IF(ISTEXT($B543),(VLOOKUP($B543,'Signal, ITMS &amp; Lighting Items'!$A$5:$G$468,3,FALSE))," "))</f>
        <v xml:space="preserve"> </v>
      </c>
      <c r="G543" s="590" t="str">
        <f>IF(ISNUMBER($B543),(VLOOKUP($B543,'Signal, ITMS &amp; Lighting Items'!$A$5:$G$468,5,FALSE)),IF(ISTEXT($B543),(VLOOKUP($B543,'Signal, ITMS &amp; Lighting Items'!$A$5:$G$468,5,FALSE))," "))</f>
        <v xml:space="preserve"> </v>
      </c>
      <c r="H543" s="590" t="str">
        <f>IF(ISNUMBER($B543),(VLOOKUP($B543,'Signal, ITMS &amp; Lighting Items'!$A$5:$G$468,6,FALSE)),IF(ISTEXT($B543),(VLOOKUP($B543,'Signal, ITMS &amp; Lighting Items'!$A$5:$G$468,6,FALSE))," "))</f>
        <v xml:space="preserve"> </v>
      </c>
      <c r="I543" s="590" t="str">
        <f>IF(ISNUMBER($B543),(VLOOKUP($B543,'Signal, ITMS &amp; Lighting Items'!$A$5:$G$468,7,FALSE)),IF(ISTEXT($B543),(VLOOKUP($B543,'Signal, ITMS &amp; Lighting Items'!$A$5:$G$468,7,FALSE))," "))</f>
        <v xml:space="preserve"> </v>
      </c>
      <c r="J543" s="591" t="str">
        <f t="shared" si="48"/>
        <v/>
      </c>
      <c r="K543" s="591" t="str">
        <f t="shared" si="49"/>
        <v/>
      </c>
      <c r="L543" s="591" t="str">
        <f t="shared" si="47"/>
        <v/>
      </c>
    </row>
    <row r="544" spans="1:12" s="165" customFormat="1" ht="12.75" customHeight="1">
      <c r="A544" s="577">
        <v>23</v>
      </c>
      <c r="B544" s="572"/>
      <c r="C544" s="588" t="str">
        <f>IF(ISNUMBER($B544),(VLOOKUP($B544,'Signal, ITMS &amp; Lighting Items'!$A$5:$G$468,2,FALSE)),IF(ISTEXT($B544),(VLOOKUP($B544,'Signal, ITMS &amp; Lighting Items'!$A$5:$G$468,2,FALSE))," "))</f>
        <v xml:space="preserve"> </v>
      </c>
      <c r="D544" s="576"/>
      <c r="E544" s="589" t="str">
        <f>IF(ISNUMBER($B544),(VLOOKUP($B544,'Signal, ITMS &amp; Lighting Items'!$A$5:$G$468,4,FALSE)),IF(ISTEXT($B544),(VLOOKUP($B544,'Signal, ITMS &amp; Lighting Items'!$A$5:$G$468,4,FALSE))," "))</f>
        <v xml:space="preserve"> </v>
      </c>
      <c r="F544" s="575" t="str">
        <f>IF(ISNUMBER($B544),(VLOOKUP($B544,'Signal, ITMS &amp; Lighting Items'!$A$5:$G$468,3,FALSE)),IF(ISTEXT($B544),(VLOOKUP($B544,'Signal, ITMS &amp; Lighting Items'!$A$5:$G$468,3,FALSE))," "))</f>
        <v xml:space="preserve"> </v>
      </c>
      <c r="G544" s="590" t="str">
        <f>IF(ISNUMBER($B544),(VLOOKUP($B544,'Signal, ITMS &amp; Lighting Items'!$A$5:$G$468,5,FALSE)),IF(ISTEXT($B544),(VLOOKUP($B544,'Signal, ITMS &amp; Lighting Items'!$A$5:$G$468,5,FALSE))," "))</f>
        <v xml:space="preserve"> </v>
      </c>
      <c r="H544" s="590" t="str">
        <f>IF(ISNUMBER($B544),(VLOOKUP($B544,'Signal, ITMS &amp; Lighting Items'!$A$5:$G$468,6,FALSE)),IF(ISTEXT($B544),(VLOOKUP($B544,'Signal, ITMS &amp; Lighting Items'!$A$5:$G$468,6,FALSE))," "))</f>
        <v xml:space="preserve"> </v>
      </c>
      <c r="I544" s="590" t="str">
        <f>IF(ISNUMBER($B544),(VLOOKUP($B544,'Signal, ITMS &amp; Lighting Items'!$A$5:$G$468,7,FALSE)),IF(ISTEXT($B544),(VLOOKUP($B544,'Signal, ITMS &amp; Lighting Items'!$A$5:$G$468,7,FALSE))," "))</f>
        <v xml:space="preserve"> </v>
      </c>
      <c r="J544" s="591" t="str">
        <f t="shared" si="48"/>
        <v/>
      </c>
      <c r="K544" s="591" t="str">
        <f t="shared" si="49"/>
        <v/>
      </c>
      <c r="L544" s="591" t="str">
        <f t="shared" si="47"/>
        <v/>
      </c>
    </row>
    <row r="545" spans="1:12" s="165" customFormat="1" ht="12.75" customHeight="1">
      <c r="A545" s="577">
        <v>24</v>
      </c>
      <c r="B545" s="572"/>
      <c r="C545" s="588" t="str">
        <f>IF(ISNUMBER($B545),(VLOOKUP($B545,'Signal, ITMS &amp; Lighting Items'!$A$5:$G$468,2,FALSE)),IF(ISTEXT($B545),(VLOOKUP($B545,'Signal, ITMS &amp; Lighting Items'!$A$5:$G$468,2,FALSE))," "))</f>
        <v xml:space="preserve"> </v>
      </c>
      <c r="D545" s="576"/>
      <c r="E545" s="589" t="str">
        <f>IF(ISNUMBER($B545),(VLOOKUP($B545,'Signal, ITMS &amp; Lighting Items'!$A$5:$G$468,4,FALSE)),IF(ISTEXT($B545),(VLOOKUP($B545,'Signal, ITMS &amp; Lighting Items'!$A$5:$G$468,4,FALSE))," "))</f>
        <v xml:space="preserve"> </v>
      </c>
      <c r="F545" s="575" t="str">
        <f>IF(ISNUMBER($B545),(VLOOKUP($B545,'Signal, ITMS &amp; Lighting Items'!$A$5:$G$468,3,FALSE)),IF(ISTEXT($B545),(VLOOKUP($B545,'Signal, ITMS &amp; Lighting Items'!$A$5:$G$468,3,FALSE))," "))</f>
        <v xml:space="preserve"> </v>
      </c>
      <c r="G545" s="590" t="str">
        <f>IF(ISNUMBER($B545),(VLOOKUP($B545,'Signal, ITMS &amp; Lighting Items'!$A$5:$G$468,5,FALSE)),IF(ISTEXT($B545),(VLOOKUP($B545,'Signal, ITMS &amp; Lighting Items'!$A$5:$G$468,5,FALSE))," "))</f>
        <v xml:space="preserve"> </v>
      </c>
      <c r="H545" s="590" t="str">
        <f>IF(ISNUMBER($B545),(VLOOKUP($B545,'Signal, ITMS &amp; Lighting Items'!$A$5:$G$468,6,FALSE)),IF(ISTEXT($B545),(VLOOKUP($B545,'Signal, ITMS &amp; Lighting Items'!$A$5:$G$468,6,FALSE))," "))</f>
        <v xml:space="preserve"> </v>
      </c>
      <c r="I545" s="590" t="str">
        <f>IF(ISNUMBER($B545),(VLOOKUP($B545,'Signal, ITMS &amp; Lighting Items'!$A$5:$G$468,7,FALSE)),IF(ISTEXT($B545),(VLOOKUP($B545,'Signal, ITMS &amp; Lighting Items'!$A$5:$G$468,7,FALSE))," "))</f>
        <v xml:space="preserve"> </v>
      </c>
      <c r="J545" s="591" t="str">
        <f t="shared" si="48"/>
        <v/>
      </c>
      <c r="K545" s="591" t="str">
        <f t="shared" si="49"/>
        <v/>
      </c>
      <c r="L545" s="591" t="str">
        <f t="shared" si="47"/>
        <v/>
      </c>
    </row>
    <row r="546" spans="1:12" s="165" customFormat="1" ht="12.75" customHeight="1">
      <c r="A546" s="577">
        <v>25</v>
      </c>
      <c r="B546" s="572"/>
      <c r="C546" s="588" t="str">
        <f>IF(ISNUMBER($B546),(VLOOKUP($B546,'Signal, ITMS &amp; Lighting Items'!$A$5:$G$468,2,FALSE)),IF(ISTEXT($B546),(VLOOKUP($B546,'Signal, ITMS &amp; Lighting Items'!$A$5:$G$468,2,FALSE))," "))</f>
        <v xml:space="preserve"> </v>
      </c>
      <c r="D546" s="576"/>
      <c r="E546" s="589" t="str">
        <f>IF(ISNUMBER($B546),(VLOOKUP($B546,'Signal, ITMS &amp; Lighting Items'!$A$5:$G$468,4,FALSE)),IF(ISTEXT($B546),(VLOOKUP($B546,'Signal, ITMS &amp; Lighting Items'!$A$5:$G$468,4,FALSE))," "))</f>
        <v xml:space="preserve"> </v>
      </c>
      <c r="F546" s="575" t="str">
        <f>IF(ISNUMBER($B546),(VLOOKUP($B546,'Signal, ITMS &amp; Lighting Items'!$A$5:$G$468,3,FALSE)),IF(ISTEXT($B546),(VLOOKUP($B546,'Signal, ITMS &amp; Lighting Items'!$A$5:$G$468,3,FALSE))," "))</f>
        <v xml:space="preserve"> </v>
      </c>
      <c r="G546" s="590" t="str">
        <f>IF(ISNUMBER($B546),(VLOOKUP($B546,'Signal, ITMS &amp; Lighting Items'!$A$5:$G$468,5,FALSE)),IF(ISTEXT($B546),(VLOOKUP($B546,'Signal, ITMS &amp; Lighting Items'!$A$5:$G$468,5,FALSE))," "))</f>
        <v xml:space="preserve"> </v>
      </c>
      <c r="H546" s="590" t="str">
        <f>IF(ISNUMBER($B546),(VLOOKUP($B546,'Signal, ITMS &amp; Lighting Items'!$A$5:$G$468,6,FALSE)),IF(ISTEXT($B546),(VLOOKUP($B546,'Signal, ITMS &amp; Lighting Items'!$A$5:$G$468,6,FALSE))," "))</f>
        <v xml:space="preserve"> </v>
      </c>
      <c r="I546" s="590" t="str">
        <f>IF(ISNUMBER($B546),(VLOOKUP($B546,'Signal, ITMS &amp; Lighting Items'!$A$5:$G$468,7,FALSE)),IF(ISTEXT($B546),(VLOOKUP($B546,'Signal, ITMS &amp; Lighting Items'!$A$5:$G$468,7,FALSE))," "))</f>
        <v xml:space="preserve"> </v>
      </c>
      <c r="J546" s="591" t="str">
        <f t="shared" si="48"/>
        <v/>
      </c>
      <c r="K546" s="591" t="str">
        <f t="shared" si="49"/>
        <v/>
      </c>
      <c r="L546" s="591" t="str">
        <f t="shared" si="47"/>
        <v/>
      </c>
    </row>
    <row r="547" spans="1:12" s="165" customFormat="1" ht="12.75" customHeight="1">
      <c r="A547" s="577">
        <v>26</v>
      </c>
      <c r="B547" s="572"/>
      <c r="C547" s="588" t="str">
        <f>IF(ISNUMBER($B547),(VLOOKUP($B547,'Signal, ITMS &amp; Lighting Items'!$A$5:$G$468,2,FALSE)),IF(ISTEXT($B547),(VLOOKUP($B547,'Signal, ITMS &amp; Lighting Items'!$A$5:$G$468,2,FALSE))," "))</f>
        <v xml:space="preserve"> </v>
      </c>
      <c r="D547" s="576"/>
      <c r="E547" s="589" t="str">
        <f>IF(ISNUMBER($B547),(VLOOKUP($B547,'Signal, ITMS &amp; Lighting Items'!$A$5:$G$468,4,FALSE)),IF(ISTEXT($B547),(VLOOKUP($B547,'Signal, ITMS &amp; Lighting Items'!$A$5:$G$468,4,FALSE))," "))</f>
        <v xml:space="preserve"> </v>
      </c>
      <c r="F547" s="575" t="str">
        <f>IF(ISNUMBER($B547),(VLOOKUP($B547,'Signal, ITMS &amp; Lighting Items'!$A$5:$G$468,3,FALSE)),IF(ISTEXT($B547),(VLOOKUP($B547,'Signal, ITMS &amp; Lighting Items'!$A$5:$G$468,3,FALSE))," "))</f>
        <v xml:space="preserve"> </v>
      </c>
      <c r="G547" s="590" t="str">
        <f>IF(ISNUMBER($B547),(VLOOKUP($B547,'Signal, ITMS &amp; Lighting Items'!$A$5:$G$468,5,FALSE)),IF(ISTEXT($B547),(VLOOKUP($B547,'Signal, ITMS &amp; Lighting Items'!$A$5:$G$468,5,FALSE))," "))</f>
        <v xml:space="preserve"> </v>
      </c>
      <c r="H547" s="590" t="str">
        <f>IF(ISNUMBER($B547),(VLOOKUP($B547,'Signal, ITMS &amp; Lighting Items'!$A$5:$G$468,6,FALSE)),IF(ISTEXT($B547),(VLOOKUP($B547,'Signal, ITMS &amp; Lighting Items'!$A$5:$G$468,6,FALSE))," "))</f>
        <v xml:space="preserve"> </v>
      </c>
      <c r="I547" s="590" t="str">
        <f>IF(ISNUMBER($B547),(VLOOKUP($B547,'Signal, ITMS &amp; Lighting Items'!$A$5:$G$468,7,FALSE)),IF(ISTEXT($B547),(VLOOKUP($B547,'Signal, ITMS &amp; Lighting Items'!$A$5:$G$468,7,FALSE))," "))</f>
        <v xml:space="preserve"> </v>
      </c>
      <c r="J547" s="591" t="str">
        <f t="shared" si="48"/>
        <v/>
      </c>
      <c r="K547" s="591" t="str">
        <f t="shared" si="49"/>
        <v/>
      </c>
      <c r="L547" s="591" t="str">
        <f t="shared" si="47"/>
        <v/>
      </c>
    </row>
    <row r="548" spans="1:12" s="165" customFormat="1" ht="12.75" customHeight="1">
      <c r="A548" s="577">
        <v>27</v>
      </c>
      <c r="B548" s="572"/>
      <c r="C548" s="588" t="str">
        <f>IF(ISNUMBER($B548),(VLOOKUP($B548,'Signal, ITMS &amp; Lighting Items'!$A$5:$G$468,2,FALSE)),IF(ISTEXT($B548),(VLOOKUP($B548,'Signal, ITMS &amp; Lighting Items'!$A$5:$G$468,2,FALSE))," "))</f>
        <v xml:space="preserve"> </v>
      </c>
      <c r="D548" s="576"/>
      <c r="E548" s="589" t="str">
        <f>IF(ISNUMBER($B548),(VLOOKUP($B548,'Signal, ITMS &amp; Lighting Items'!$A$5:$G$468,4,FALSE)),IF(ISTEXT($B548),(VLOOKUP($B548,'Signal, ITMS &amp; Lighting Items'!$A$5:$G$468,4,FALSE))," "))</f>
        <v xml:space="preserve"> </v>
      </c>
      <c r="F548" s="575" t="str">
        <f>IF(ISNUMBER($B548),(VLOOKUP($B548,'Signal, ITMS &amp; Lighting Items'!$A$5:$G$468,3,FALSE)),IF(ISTEXT($B548),(VLOOKUP($B548,'Signal, ITMS &amp; Lighting Items'!$A$5:$G$468,3,FALSE))," "))</f>
        <v xml:space="preserve"> </v>
      </c>
      <c r="G548" s="590" t="str">
        <f>IF(ISNUMBER($B548),(VLOOKUP($B548,'Signal, ITMS &amp; Lighting Items'!$A$5:$G$468,5,FALSE)),IF(ISTEXT($B548),(VLOOKUP($B548,'Signal, ITMS &amp; Lighting Items'!$A$5:$G$468,5,FALSE))," "))</f>
        <v xml:space="preserve"> </v>
      </c>
      <c r="H548" s="590" t="str">
        <f>IF(ISNUMBER($B548),(VLOOKUP($B548,'Signal, ITMS &amp; Lighting Items'!$A$5:$G$468,6,FALSE)),IF(ISTEXT($B548),(VLOOKUP($B548,'Signal, ITMS &amp; Lighting Items'!$A$5:$G$468,6,FALSE))," "))</f>
        <v xml:space="preserve"> </v>
      </c>
      <c r="I548" s="590" t="str">
        <f>IF(ISNUMBER($B548),(VLOOKUP($B548,'Signal, ITMS &amp; Lighting Items'!$A$5:$G$468,7,FALSE)),IF(ISTEXT($B548),(VLOOKUP($B548,'Signal, ITMS &amp; Lighting Items'!$A$5:$G$468,7,FALSE))," "))</f>
        <v xml:space="preserve"> </v>
      </c>
      <c r="J548" s="591" t="str">
        <f t="shared" si="48"/>
        <v/>
      </c>
      <c r="K548" s="591" t="str">
        <f t="shared" si="49"/>
        <v/>
      </c>
      <c r="L548" s="591" t="str">
        <f t="shared" si="47"/>
        <v/>
      </c>
    </row>
    <row r="549" spans="1:12" s="165" customFormat="1" ht="12.75" customHeight="1">
      <c r="A549" s="577">
        <v>28</v>
      </c>
      <c r="B549" s="572"/>
      <c r="C549" s="588" t="str">
        <f>IF(ISNUMBER($B549),(VLOOKUP($B549,'Signal, ITMS &amp; Lighting Items'!$A$5:$G$468,2,FALSE)),IF(ISTEXT($B549),(VLOOKUP($B549,'Signal, ITMS &amp; Lighting Items'!$A$5:$G$468,2,FALSE))," "))</f>
        <v xml:space="preserve"> </v>
      </c>
      <c r="D549" s="576"/>
      <c r="E549" s="589" t="str">
        <f>IF(ISNUMBER($B549),(VLOOKUP($B549,'Signal, ITMS &amp; Lighting Items'!$A$5:$G$468,4,FALSE)),IF(ISTEXT($B549),(VLOOKUP($B549,'Signal, ITMS &amp; Lighting Items'!$A$5:$G$468,4,FALSE))," "))</f>
        <v xml:space="preserve"> </v>
      </c>
      <c r="F549" s="575" t="str">
        <f>IF(ISNUMBER($B549),(VLOOKUP($B549,'Signal, ITMS &amp; Lighting Items'!$A$5:$G$468,3,FALSE)),IF(ISTEXT($B549),(VLOOKUP($B549,'Signal, ITMS &amp; Lighting Items'!$A$5:$G$468,3,FALSE))," "))</f>
        <v xml:space="preserve"> </v>
      </c>
      <c r="G549" s="590" t="str">
        <f>IF(ISNUMBER($B549),(VLOOKUP($B549,'Signal, ITMS &amp; Lighting Items'!$A$5:$G$468,5,FALSE)),IF(ISTEXT($B549),(VLOOKUP($B549,'Signal, ITMS &amp; Lighting Items'!$A$5:$G$468,5,FALSE))," "))</f>
        <v xml:space="preserve"> </v>
      </c>
      <c r="H549" s="590" t="str">
        <f>IF(ISNUMBER($B549),(VLOOKUP($B549,'Signal, ITMS &amp; Lighting Items'!$A$5:$G$468,6,FALSE)),IF(ISTEXT($B549),(VLOOKUP($B549,'Signal, ITMS &amp; Lighting Items'!$A$5:$G$468,6,FALSE))," "))</f>
        <v xml:space="preserve"> </v>
      </c>
      <c r="I549" s="590" t="str">
        <f>IF(ISNUMBER($B549),(VLOOKUP($B549,'Signal, ITMS &amp; Lighting Items'!$A$5:$G$468,7,FALSE)),IF(ISTEXT($B549),(VLOOKUP($B549,'Signal, ITMS &amp; Lighting Items'!$A$5:$G$468,7,FALSE))," "))</f>
        <v xml:space="preserve"> </v>
      </c>
      <c r="J549" s="591" t="str">
        <f t="shared" si="48"/>
        <v/>
      </c>
      <c r="K549" s="591" t="str">
        <f t="shared" si="49"/>
        <v/>
      </c>
      <c r="L549" s="591" t="str">
        <f t="shared" si="47"/>
        <v/>
      </c>
    </row>
    <row r="550" spans="1:12" s="165" customFormat="1" ht="12.75" customHeight="1">
      <c r="A550" s="577">
        <v>29</v>
      </c>
      <c r="B550" s="572"/>
      <c r="C550" s="588" t="str">
        <f>IF(ISNUMBER($B550),(VLOOKUP($B550,'Signal, ITMS &amp; Lighting Items'!$A$5:$G$468,2,FALSE)),IF(ISTEXT($B550),(VLOOKUP($B550,'Signal, ITMS &amp; Lighting Items'!$A$5:$G$468,2,FALSE))," "))</f>
        <v xml:space="preserve"> </v>
      </c>
      <c r="D550" s="576"/>
      <c r="E550" s="589" t="str">
        <f>IF(ISNUMBER($B550),(VLOOKUP($B550,'Signal, ITMS &amp; Lighting Items'!$A$5:$G$468,4,FALSE)),IF(ISTEXT($B550),(VLOOKUP($B550,'Signal, ITMS &amp; Lighting Items'!$A$5:$G$468,4,FALSE))," "))</f>
        <v xml:space="preserve"> </v>
      </c>
      <c r="F550" s="575" t="str">
        <f>IF(ISNUMBER($B550),(VLOOKUP($B550,'Signal, ITMS &amp; Lighting Items'!$A$5:$G$468,3,FALSE)),IF(ISTEXT($B550),(VLOOKUP($B550,'Signal, ITMS &amp; Lighting Items'!$A$5:$G$468,3,FALSE))," "))</f>
        <v xml:space="preserve"> </v>
      </c>
      <c r="G550" s="590" t="str">
        <f>IF(ISNUMBER($B550),(VLOOKUP($B550,'Signal, ITMS &amp; Lighting Items'!$A$5:$G$468,5,FALSE)),IF(ISTEXT($B550),(VLOOKUP($B550,'Signal, ITMS &amp; Lighting Items'!$A$5:$G$468,5,FALSE))," "))</f>
        <v xml:space="preserve"> </v>
      </c>
      <c r="H550" s="590" t="str">
        <f>IF(ISNUMBER($B550),(VLOOKUP($B550,'Signal, ITMS &amp; Lighting Items'!$A$5:$G$468,6,FALSE)),IF(ISTEXT($B550),(VLOOKUP($B550,'Signal, ITMS &amp; Lighting Items'!$A$5:$G$468,6,FALSE))," "))</f>
        <v xml:space="preserve"> </v>
      </c>
      <c r="I550" s="590" t="str">
        <f>IF(ISNUMBER($B550),(VLOOKUP($B550,'Signal, ITMS &amp; Lighting Items'!$A$5:$G$468,7,FALSE)),IF(ISTEXT($B550),(VLOOKUP($B550,'Signal, ITMS &amp; Lighting Items'!$A$5:$G$468,7,FALSE))," "))</f>
        <v xml:space="preserve"> </v>
      </c>
      <c r="J550" s="591" t="str">
        <f t="shared" si="48"/>
        <v/>
      </c>
      <c r="K550" s="591" t="str">
        <f t="shared" si="49"/>
        <v/>
      </c>
      <c r="L550" s="591" t="str">
        <f t="shared" si="47"/>
        <v/>
      </c>
    </row>
    <row r="551" spans="1:12" s="165" customFormat="1" ht="12.75" customHeight="1" thickBot="1">
      <c r="A551" s="600">
        <v>30</v>
      </c>
      <c r="B551" s="592"/>
      <c r="C551" s="593" t="str">
        <f>IF(ISNUMBER($B551),(VLOOKUP($B551,'Signal, ITMS &amp; Lighting Items'!$A$5:$G$468,2,FALSE)),IF(ISTEXT($B551),(VLOOKUP($B551,'Signal, ITMS &amp; Lighting Items'!$A$5:$G$468,2,FALSE))," "))</f>
        <v xml:space="preserve"> </v>
      </c>
      <c r="D551" s="594"/>
      <c r="E551" s="595" t="str">
        <f>IF(ISNUMBER($B551),(VLOOKUP($B551,'Signal, ITMS &amp; Lighting Items'!$A$5:$G$468,4,FALSE)),IF(ISTEXT($B551),(VLOOKUP($B551,'Signal, ITMS &amp; Lighting Items'!$A$5:$G$468,4,FALSE))," "))</f>
        <v xml:space="preserve"> </v>
      </c>
      <c r="F551" s="596" t="str">
        <f>IF(ISNUMBER($B551),(VLOOKUP($B551,'Signal, ITMS &amp; Lighting Items'!$A$5:$G$468,3,FALSE)),IF(ISTEXT($B551),(VLOOKUP($B551,'Signal, ITMS &amp; Lighting Items'!$A$5:$G$468,3,FALSE))," "))</f>
        <v xml:space="preserve"> </v>
      </c>
      <c r="G551" s="597" t="str">
        <f>IF(ISNUMBER($B551),(VLOOKUP($B551,'Signal, ITMS &amp; Lighting Items'!$A$5:$G$468,5,FALSE)),IF(ISTEXT($B551),(VLOOKUP($B551,'Signal, ITMS &amp; Lighting Items'!$A$5:$G$468,5,FALSE))," "))</f>
        <v xml:space="preserve"> </v>
      </c>
      <c r="H551" s="597" t="str">
        <f>IF(ISNUMBER($B551),(VLOOKUP($B551,'Signal, ITMS &amp; Lighting Items'!$A$5:$G$468,6,FALSE)),IF(ISTEXT($B551),(VLOOKUP($B551,'Signal, ITMS &amp; Lighting Items'!$A$5:$G$468,6,FALSE))," "))</f>
        <v xml:space="preserve"> </v>
      </c>
      <c r="I551" s="597" t="str">
        <f>IF(ISNUMBER($B551),(VLOOKUP($B551,'Signal, ITMS &amp; Lighting Items'!$A$5:$G$468,7,FALSE)),IF(ISTEXT($B551),(VLOOKUP($B551,'Signal, ITMS &amp; Lighting Items'!$A$5:$G$468,7,FALSE))," "))</f>
        <v xml:space="preserve"> </v>
      </c>
      <c r="J551" s="598" t="str">
        <f t="shared" si="48"/>
        <v/>
      </c>
      <c r="K551" s="598" t="str">
        <f t="shared" si="49"/>
        <v/>
      </c>
      <c r="L551" s="598" t="str">
        <f t="shared" si="47"/>
        <v/>
      </c>
    </row>
    <row r="552" spans="1:12" s="165" customFormat="1" ht="12.75" customHeight="1" thickTop="1">
      <c r="A552" s="631"/>
      <c r="B552" s="631"/>
      <c r="C552" s="629" t="s">
        <v>576</v>
      </c>
      <c r="D552" s="631"/>
      <c r="E552" s="643"/>
      <c r="F552" s="640" t="s">
        <v>435</v>
      </c>
      <c r="G552" s="204" t="s">
        <v>202</v>
      </c>
      <c r="H552" s="614"/>
      <c r="I552" s="204" t="s">
        <v>202</v>
      </c>
      <c r="J552" s="607">
        <f>SUM(J522:J551)</f>
        <v>0</v>
      </c>
      <c r="K552" s="607">
        <f>SUM(K522:K551)</f>
        <v>0</v>
      </c>
      <c r="L552" s="603">
        <f>SUM(L522:L551)</f>
        <v>0</v>
      </c>
    </row>
    <row r="553" spans="1:12" s="165" customFormat="1" ht="12.75" customHeight="1">
      <c r="A553" s="631"/>
      <c r="B553" s="631"/>
      <c r="C553" s="629"/>
      <c r="D553" s="631"/>
      <c r="E553" s="643"/>
      <c r="F553" s="644"/>
      <c r="G553" s="644"/>
      <c r="H553" s="644"/>
      <c r="I553" s="644"/>
      <c r="J553" s="645"/>
      <c r="K553" s="645"/>
      <c r="L553" s="645"/>
    </row>
    <row r="554" spans="1:12" s="165" customFormat="1" ht="12.75" customHeight="1">
      <c r="A554" s="631"/>
      <c r="B554" s="631"/>
      <c r="C554" s="629"/>
      <c r="D554" s="629"/>
      <c r="E554" s="630"/>
      <c r="F554" s="640" t="s">
        <v>440</v>
      </c>
      <c r="G554" s="204" t="s">
        <v>203</v>
      </c>
      <c r="H554" s="614"/>
      <c r="I554" s="204" t="s">
        <v>203</v>
      </c>
      <c r="J554" s="608">
        <f>J484</f>
        <v>0</v>
      </c>
      <c r="K554" s="608">
        <f>K484</f>
        <v>0</v>
      </c>
      <c r="L554" s="608">
        <f>L484</f>
        <v>0</v>
      </c>
    </row>
    <row r="555" spans="1:12" s="165" customFormat="1" ht="12.75" customHeight="1">
      <c r="A555" s="631"/>
      <c r="B555" s="631"/>
      <c r="C555" s="629"/>
      <c r="D555" s="629"/>
      <c r="E555" s="630"/>
      <c r="F555" s="640" t="s">
        <v>437</v>
      </c>
      <c r="G555" s="204" t="s">
        <v>203</v>
      </c>
      <c r="H555" s="614"/>
      <c r="I555" s="204" t="s">
        <v>203</v>
      </c>
      <c r="J555" s="591">
        <f>J518</f>
        <v>0</v>
      </c>
      <c r="K555" s="591">
        <f>K518</f>
        <v>0</v>
      </c>
      <c r="L555" s="591">
        <f>L518</f>
        <v>0</v>
      </c>
    </row>
    <row r="556" spans="1:12" s="165" customFormat="1" ht="12.75" customHeight="1">
      <c r="A556" s="631"/>
      <c r="B556" s="631"/>
      <c r="C556" s="629"/>
      <c r="D556" s="629"/>
      <c r="E556" s="630"/>
      <c r="F556" s="640" t="s">
        <v>435</v>
      </c>
      <c r="G556" s="204" t="s">
        <v>203</v>
      </c>
      <c r="H556" s="614"/>
      <c r="I556" s="204" t="s">
        <v>203</v>
      </c>
      <c r="J556" s="591">
        <f>J552</f>
        <v>0</v>
      </c>
      <c r="K556" s="591">
        <f>K552</f>
        <v>0</v>
      </c>
      <c r="L556" s="591">
        <f>L552</f>
        <v>0</v>
      </c>
    </row>
    <row r="557" spans="1:12" s="165" customFormat="1" ht="12.75" customHeight="1" thickBot="1">
      <c r="A557" s="631"/>
      <c r="B557" s="631"/>
      <c r="C557" s="629"/>
      <c r="D557" s="629"/>
      <c r="E557" s="630"/>
      <c r="F557" s="642" t="s">
        <v>578</v>
      </c>
      <c r="G557" s="204" t="s">
        <v>203</v>
      </c>
      <c r="H557" s="614"/>
      <c r="I557" s="204" t="s">
        <v>203</v>
      </c>
      <c r="J557" s="591">
        <f>(J554+J555+J556)*$N$2</f>
        <v>0</v>
      </c>
      <c r="K557" s="591">
        <f>(K554+K555+K556)*$N$2</f>
        <v>0</v>
      </c>
      <c r="L557" s="591">
        <f>(L554+L555+L556)*$N$2</f>
        <v>0</v>
      </c>
    </row>
    <row r="558" spans="1:12" s="165" customFormat="1" ht="12.75" customHeight="1" thickTop="1">
      <c r="A558" s="631"/>
      <c r="B558" s="631"/>
      <c r="C558" s="629"/>
      <c r="D558" s="629"/>
      <c r="E558" s="630"/>
      <c r="F558" s="637" t="s">
        <v>579</v>
      </c>
      <c r="G558" s="204" t="s">
        <v>203</v>
      </c>
      <c r="H558" s="614"/>
      <c r="I558" s="204" t="s">
        <v>203</v>
      </c>
      <c r="J558" s="609">
        <f>(J554+J555+J556+J557)</f>
        <v>0</v>
      </c>
      <c r="K558" s="609">
        <f>(K554+K555+K556+K557)</f>
        <v>0</v>
      </c>
      <c r="L558" s="609">
        <f>(L554+L555+L556+L557)</f>
        <v>0</v>
      </c>
    </row>
    <row r="559" spans="1:12" s="165" customFormat="1" ht="12.75" customHeight="1">
      <c r="E559" s="213" t="s">
        <v>234</v>
      </c>
      <c r="F559" s="67" t="s">
        <v>244</v>
      </c>
      <c r="G559" s="842" t="s">
        <v>574</v>
      </c>
      <c r="H559" s="843"/>
      <c r="I559" s="844"/>
      <c r="J559" s="845" t="s">
        <v>575</v>
      </c>
      <c r="K559" s="846"/>
      <c r="L559" s="847"/>
    </row>
    <row r="560" spans="1:12" s="165" customFormat="1" ht="12.75" customHeight="1">
      <c r="A560" s="214" t="s">
        <v>571</v>
      </c>
      <c r="B560" s="166" t="s">
        <v>10</v>
      </c>
      <c r="C560" s="214" t="s">
        <v>572</v>
      </c>
      <c r="D560" s="214" t="s">
        <v>573</v>
      </c>
      <c r="E560" s="166" t="s">
        <v>9</v>
      </c>
      <c r="F560" s="214" t="s">
        <v>439</v>
      </c>
      <c r="G560" s="193" t="s">
        <v>352</v>
      </c>
      <c r="H560" s="193" t="s">
        <v>351</v>
      </c>
      <c r="I560" s="193" t="s">
        <v>4692</v>
      </c>
      <c r="J560" s="71" t="s">
        <v>352</v>
      </c>
      <c r="K560" s="71" t="s">
        <v>351</v>
      </c>
      <c r="L560" s="71" t="s">
        <v>4692</v>
      </c>
    </row>
    <row r="561" spans="1:12" s="165" customFormat="1" ht="12.75" customHeight="1">
      <c r="A561" s="577">
        <v>1</v>
      </c>
      <c r="B561" s="572"/>
      <c r="C561" s="588" t="str">
        <f>IF(ISNUMBER($B561),(VLOOKUP($B561,'Signal, ITMS &amp; Lighting Items'!$A$5:$G$468,2,FALSE)),IF(ISTEXT($B561),(VLOOKUP($B561,'Signal, ITMS &amp; Lighting Items'!$A$5:$G$468,2,FALSE))," "))</f>
        <v xml:space="preserve"> </v>
      </c>
      <c r="D561" s="576"/>
      <c r="E561" s="589" t="str">
        <f>IF(ISNUMBER($B561),(VLOOKUP($B561,'Signal, ITMS &amp; Lighting Items'!$A$5:$G$468,4,FALSE)),IF(ISTEXT($B561),(VLOOKUP($B561,'Signal, ITMS &amp; Lighting Items'!$A$5:$G$468,4,FALSE))," "))</f>
        <v xml:space="preserve"> </v>
      </c>
      <c r="F561" s="575" t="str">
        <f>IF(ISNUMBER($B561),(VLOOKUP($B561,'Signal, ITMS &amp; Lighting Items'!$A$5:$G$468,3,FALSE)),IF(ISTEXT($B561),(VLOOKUP($B561,'Signal, ITMS &amp; Lighting Items'!$A$5:$G$468,3,FALSE))," "))</f>
        <v xml:space="preserve"> </v>
      </c>
      <c r="G561" s="590" t="str">
        <f>IF(ISNUMBER($B561),(VLOOKUP($B561,'Signal, ITMS &amp; Lighting Items'!$A$5:$G$468,5,FALSE)),IF(ISTEXT($B561),(VLOOKUP($B561,'Signal, ITMS &amp; Lighting Items'!$A$5:$G$468,5,FALSE))," "))</f>
        <v xml:space="preserve"> </v>
      </c>
      <c r="H561" s="590" t="str">
        <f>IF(ISNUMBER($B561),(VLOOKUP($B561,'Signal, ITMS &amp; Lighting Items'!$A$5:$G$468,6,FALSE)),IF(ISTEXT($B561),(VLOOKUP($B561,'Signal, ITMS &amp; Lighting Items'!$A$5:$G$468,6,FALSE))," "))</f>
        <v xml:space="preserve"> </v>
      </c>
      <c r="I561" s="590" t="str">
        <f>IF(ISNUMBER($B561),(VLOOKUP($B561,'Signal, ITMS &amp; Lighting Items'!$A$5:$G$468,7,FALSE)),IF(ISTEXT($B561),(VLOOKUP($B561,'Signal, ITMS &amp; Lighting Items'!$A$5:$G$468,7,FALSE))," "))</f>
        <v xml:space="preserve"> </v>
      </c>
      <c r="J561" s="591" t="str">
        <f>IF(ISNUMBER($D561),($D561*$G561),"")</f>
        <v/>
      </c>
      <c r="K561" s="591" t="str">
        <f>IF(ISNUMBER($D561),($D561*$H561),"")</f>
        <v/>
      </c>
      <c r="L561" s="591" t="str">
        <f t="shared" ref="L561:L590" si="50">IF(ISNUMBER($D561),($D561*$I561),"")</f>
        <v/>
      </c>
    </row>
    <row r="562" spans="1:12" s="165" customFormat="1" ht="12.75" customHeight="1">
      <c r="A562" s="577">
        <v>2</v>
      </c>
      <c r="B562" s="572"/>
      <c r="C562" s="588" t="str">
        <f>IF(ISNUMBER($B562),(VLOOKUP($B562,'Signal, ITMS &amp; Lighting Items'!$A$5:$G$468,2,FALSE)),IF(ISTEXT($B562),(VLOOKUP($B562,'Signal, ITMS &amp; Lighting Items'!$A$5:$G$468,2,FALSE))," "))</f>
        <v xml:space="preserve"> </v>
      </c>
      <c r="D562" s="576"/>
      <c r="E562" s="589" t="str">
        <f>IF(ISNUMBER($B562),(VLOOKUP($B562,'Signal, ITMS &amp; Lighting Items'!$A$5:$G$468,4,FALSE)),IF(ISTEXT($B562),(VLOOKUP($B562,'Signal, ITMS &amp; Lighting Items'!$A$5:$G$468,4,FALSE))," "))</f>
        <v xml:space="preserve"> </v>
      </c>
      <c r="F562" s="575" t="str">
        <f>IF(ISNUMBER($B562),(VLOOKUP($B562,'Signal, ITMS &amp; Lighting Items'!$A$5:$G$468,3,FALSE)),IF(ISTEXT($B562),(VLOOKUP($B562,'Signal, ITMS &amp; Lighting Items'!$A$5:$G$468,3,FALSE))," "))</f>
        <v xml:space="preserve"> </v>
      </c>
      <c r="G562" s="590" t="str">
        <f>IF(ISNUMBER($B562),(VLOOKUP($B562,'Signal, ITMS &amp; Lighting Items'!$A$5:$G$468,5,FALSE)),IF(ISTEXT($B562),(VLOOKUP($B562,'Signal, ITMS &amp; Lighting Items'!$A$5:$G$468,5,FALSE))," "))</f>
        <v xml:space="preserve"> </v>
      </c>
      <c r="H562" s="590" t="str">
        <f>IF(ISNUMBER($B562),(VLOOKUP($B562,'Signal, ITMS &amp; Lighting Items'!$A$5:$G$468,6,FALSE)),IF(ISTEXT($B562),(VLOOKUP($B562,'Signal, ITMS &amp; Lighting Items'!$A$5:$G$468,6,FALSE))," "))</f>
        <v xml:space="preserve"> </v>
      </c>
      <c r="I562" s="590" t="str">
        <f>IF(ISNUMBER($B562),(VLOOKUP($B562,'Signal, ITMS &amp; Lighting Items'!$A$5:$G$468,7,FALSE)),IF(ISTEXT($B562),(VLOOKUP($B562,'Signal, ITMS &amp; Lighting Items'!$A$5:$G$468,7,FALSE))," "))</f>
        <v xml:space="preserve"> </v>
      </c>
      <c r="J562" s="591" t="str">
        <f t="shared" ref="J562:J590" si="51">IF(ISNUMBER($D562),($D562*$G562),"")</f>
        <v/>
      </c>
      <c r="K562" s="591" t="str">
        <f t="shared" ref="K562:K590" si="52">IF(ISNUMBER($D562),($D562*$H562),"")</f>
        <v/>
      </c>
      <c r="L562" s="591" t="str">
        <f t="shared" si="50"/>
        <v/>
      </c>
    </row>
    <row r="563" spans="1:12" s="165" customFormat="1" ht="12.75" customHeight="1">
      <c r="A563" s="577">
        <v>3</v>
      </c>
      <c r="B563" s="572"/>
      <c r="C563" s="588" t="str">
        <f>IF(ISNUMBER($B563),(VLOOKUP($B563,'Signal, ITMS &amp; Lighting Items'!$A$5:$G$468,2,FALSE)),IF(ISTEXT($B563),(VLOOKUP($B563,'Signal, ITMS &amp; Lighting Items'!$A$5:$G$468,2,FALSE))," "))</f>
        <v xml:space="preserve"> </v>
      </c>
      <c r="D563" s="576"/>
      <c r="E563" s="589" t="str">
        <f>IF(ISNUMBER($B563),(VLOOKUP($B563,'Signal, ITMS &amp; Lighting Items'!$A$5:$G$468,4,FALSE)),IF(ISTEXT($B563),(VLOOKUP($B563,'Signal, ITMS &amp; Lighting Items'!$A$5:$G$468,4,FALSE))," "))</f>
        <v xml:space="preserve"> </v>
      </c>
      <c r="F563" s="575" t="str">
        <f>IF(ISNUMBER($B563),(VLOOKUP($B563,'Signal, ITMS &amp; Lighting Items'!$A$5:$G$468,3,FALSE)),IF(ISTEXT($B563),(VLOOKUP($B563,'Signal, ITMS &amp; Lighting Items'!$A$5:$G$468,3,FALSE))," "))</f>
        <v xml:space="preserve"> </v>
      </c>
      <c r="G563" s="590" t="str">
        <f>IF(ISNUMBER($B563),(VLOOKUP($B563,'Signal, ITMS &amp; Lighting Items'!$A$5:$G$468,5,FALSE)),IF(ISTEXT($B563),(VLOOKUP($B563,'Signal, ITMS &amp; Lighting Items'!$A$5:$G$468,5,FALSE))," "))</f>
        <v xml:space="preserve"> </v>
      </c>
      <c r="H563" s="590" t="str">
        <f>IF(ISNUMBER($B563),(VLOOKUP($B563,'Signal, ITMS &amp; Lighting Items'!$A$5:$G$468,6,FALSE)),IF(ISTEXT($B563),(VLOOKUP($B563,'Signal, ITMS &amp; Lighting Items'!$A$5:$G$468,6,FALSE))," "))</f>
        <v xml:space="preserve"> </v>
      </c>
      <c r="I563" s="590" t="str">
        <f>IF(ISNUMBER($B563),(VLOOKUP($B563,'Signal, ITMS &amp; Lighting Items'!$A$5:$G$468,7,FALSE)),IF(ISTEXT($B563),(VLOOKUP($B563,'Signal, ITMS &amp; Lighting Items'!$A$5:$G$468,7,FALSE))," "))</f>
        <v xml:space="preserve"> </v>
      </c>
      <c r="J563" s="591" t="str">
        <f t="shared" si="51"/>
        <v/>
      </c>
      <c r="K563" s="591" t="str">
        <f t="shared" si="52"/>
        <v/>
      </c>
      <c r="L563" s="591" t="str">
        <f t="shared" si="50"/>
        <v/>
      </c>
    </row>
    <row r="564" spans="1:12" s="165" customFormat="1" ht="12.75" customHeight="1">
      <c r="A564" s="577">
        <v>4</v>
      </c>
      <c r="B564" s="572"/>
      <c r="C564" s="588" t="str">
        <f>IF(ISNUMBER($B564),(VLOOKUP($B564,'Signal, ITMS &amp; Lighting Items'!$A$5:$G$468,2,FALSE)),IF(ISTEXT($B564),(VLOOKUP($B564,'Signal, ITMS &amp; Lighting Items'!$A$5:$G$468,2,FALSE))," "))</f>
        <v xml:space="preserve"> </v>
      </c>
      <c r="D564" s="576"/>
      <c r="E564" s="589" t="str">
        <f>IF(ISNUMBER($B564),(VLOOKUP($B564,'Signal, ITMS &amp; Lighting Items'!$A$5:$G$468,4,FALSE)),IF(ISTEXT($B564),(VLOOKUP($B564,'Signal, ITMS &amp; Lighting Items'!$A$5:$G$468,4,FALSE))," "))</f>
        <v xml:space="preserve"> </v>
      </c>
      <c r="F564" s="575" t="str">
        <f>IF(ISNUMBER($B564),(VLOOKUP($B564,'Signal, ITMS &amp; Lighting Items'!$A$5:$G$468,3,FALSE)),IF(ISTEXT($B564),(VLOOKUP($B564,'Signal, ITMS &amp; Lighting Items'!$A$5:$G$468,3,FALSE))," "))</f>
        <v xml:space="preserve"> </v>
      </c>
      <c r="G564" s="590" t="str">
        <f>IF(ISNUMBER($B564),(VLOOKUP($B564,'Signal, ITMS &amp; Lighting Items'!$A$5:$G$468,5,FALSE)),IF(ISTEXT($B564),(VLOOKUP($B564,'Signal, ITMS &amp; Lighting Items'!$A$5:$G$468,5,FALSE))," "))</f>
        <v xml:space="preserve"> </v>
      </c>
      <c r="H564" s="590" t="str">
        <f>IF(ISNUMBER($B564),(VLOOKUP($B564,'Signal, ITMS &amp; Lighting Items'!$A$5:$G$468,6,FALSE)),IF(ISTEXT($B564),(VLOOKUP($B564,'Signal, ITMS &amp; Lighting Items'!$A$5:$G$468,6,FALSE))," "))</f>
        <v xml:space="preserve"> </v>
      </c>
      <c r="I564" s="590" t="str">
        <f>IF(ISNUMBER($B564),(VLOOKUP($B564,'Signal, ITMS &amp; Lighting Items'!$A$5:$G$468,7,FALSE)),IF(ISTEXT($B564),(VLOOKUP($B564,'Signal, ITMS &amp; Lighting Items'!$A$5:$G$468,7,FALSE))," "))</f>
        <v xml:space="preserve"> </v>
      </c>
      <c r="J564" s="591" t="str">
        <f t="shared" si="51"/>
        <v/>
      </c>
      <c r="K564" s="591" t="str">
        <f t="shared" si="52"/>
        <v/>
      </c>
      <c r="L564" s="591" t="str">
        <f t="shared" si="50"/>
        <v/>
      </c>
    </row>
    <row r="565" spans="1:12" s="165" customFormat="1" ht="12.75" customHeight="1">
      <c r="A565" s="577">
        <v>5</v>
      </c>
      <c r="B565" s="572"/>
      <c r="C565" s="588" t="str">
        <f>IF(ISNUMBER($B565),(VLOOKUP($B565,'Signal, ITMS &amp; Lighting Items'!$A$5:$G$468,2,FALSE)),IF(ISTEXT($B565),(VLOOKUP($B565,'Signal, ITMS &amp; Lighting Items'!$A$5:$G$468,2,FALSE))," "))</f>
        <v xml:space="preserve"> </v>
      </c>
      <c r="D565" s="576"/>
      <c r="E565" s="589" t="str">
        <f>IF(ISNUMBER($B565),(VLOOKUP($B565,'Signal, ITMS &amp; Lighting Items'!$A$5:$G$468,4,FALSE)),IF(ISTEXT($B565),(VLOOKUP($B565,'Signal, ITMS &amp; Lighting Items'!$A$5:$G$468,4,FALSE))," "))</f>
        <v xml:space="preserve"> </v>
      </c>
      <c r="F565" s="575" t="str">
        <f>IF(ISNUMBER($B565),(VLOOKUP($B565,'Signal, ITMS &amp; Lighting Items'!$A$5:$G$468,3,FALSE)),IF(ISTEXT($B565),(VLOOKUP($B565,'Signal, ITMS &amp; Lighting Items'!$A$5:$G$468,3,FALSE))," "))</f>
        <v xml:space="preserve"> </v>
      </c>
      <c r="G565" s="590" t="str">
        <f>IF(ISNUMBER($B565),(VLOOKUP($B565,'Signal, ITMS &amp; Lighting Items'!$A$5:$G$468,5,FALSE)),IF(ISTEXT($B565),(VLOOKUP($B565,'Signal, ITMS &amp; Lighting Items'!$A$5:$G$468,5,FALSE))," "))</f>
        <v xml:space="preserve"> </v>
      </c>
      <c r="H565" s="590" t="str">
        <f>IF(ISNUMBER($B565),(VLOOKUP($B565,'Signal, ITMS &amp; Lighting Items'!$A$5:$G$468,6,FALSE)),IF(ISTEXT($B565),(VLOOKUP($B565,'Signal, ITMS &amp; Lighting Items'!$A$5:$G$468,6,FALSE))," "))</f>
        <v xml:space="preserve"> </v>
      </c>
      <c r="I565" s="590" t="str">
        <f>IF(ISNUMBER($B565),(VLOOKUP($B565,'Signal, ITMS &amp; Lighting Items'!$A$5:$G$468,7,FALSE)),IF(ISTEXT($B565),(VLOOKUP($B565,'Signal, ITMS &amp; Lighting Items'!$A$5:$G$468,7,FALSE))," "))</f>
        <v xml:space="preserve"> </v>
      </c>
      <c r="J565" s="591" t="str">
        <f t="shared" si="51"/>
        <v/>
      </c>
      <c r="K565" s="591" t="str">
        <f t="shared" si="52"/>
        <v/>
      </c>
      <c r="L565" s="591" t="str">
        <f t="shared" si="50"/>
        <v/>
      </c>
    </row>
    <row r="566" spans="1:12" s="165" customFormat="1" ht="12.75" customHeight="1">
      <c r="A566" s="577">
        <v>6</v>
      </c>
      <c r="B566" s="572"/>
      <c r="C566" s="588" t="str">
        <f>IF(ISNUMBER($B566),(VLOOKUP($B566,'Signal, ITMS &amp; Lighting Items'!$A$5:$G$468,2,FALSE)),IF(ISTEXT($B566),(VLOOKUP($B566,'Signal, ITMS &amp; Lighting Items'!$A$5:$G$468,2,FALSE))," "))</f>
        <v xml:space="preserve"> </v>
      </c>
      <c r="D566" s="576"/>
      <c r="E566" s="589" t="str">
        <f>IF(ISNUMBER($B566),(VLOOKUP($B566,'Signal, ITMS &amp; Lighting Items'!$A$5:$G$468,4,FALSE)),IF(ISTEXT($B566),(VLOOKUP($B566,'Signal, ITMS &amp; Lighting Items'!$A$5:$G$468,4,FALSE))," "))</f>
        <v xml:space="preserve"> </v>
      </c>
      <c r="F566" s="575" t="str">
        <f>IF(ISNUMBER($B566),(VLOOKUP($B566,'Signal, ITMS &amp; Lighting Items'!$A$5:$G$468,3,FALSE)),IF(ISTEXT($B566),(VLOOKUP($B566,'Signal, ITMS &amp; Lighting Items'!$A$5:$G$468,3,FALSE))," "))</f>
        <v xml:space="preserve"> </v>
      </c>
      <c r="G566" s="590" t="str">
        <f>IF(ISNUMBER($B566),(VLOOKUP($B566,'Signal, ITMS &amp; Lighting Items'!$A$5:$G$468,5,FALSE)),IF(ISTEXT($B566),(VLOOKUP($B566,'Signal, ITMS &amp; Lighting Items'!$A$5:$G$468,5,FALSE))," "))</f>
        <v xml:space="preserve"> </v>
      </c>
      <c r="H566" s="590" t="str">
        <f>IF(ISNUMBER($B566),(VLOOKUP($B566,'Signal, ITMS &amp; Lighting Items'!$A$5:$G$468,6,FALSE)),IF(ISTEXT($B566),(VLOOKUP($B566,'Signal, ITMS &amp; Lighting Items'!$A$5:$G$468,6,FALSE))," "))</f>
        <v xml:space="preserve"> </v>
      </c>
      <c r="I566" s="590" t="str">
        <f>IF(ISNUMBER($B566),(VLOOKUP($B566,'Signal, ITMS &amp; Lighting Items'!$A$5:$G$468,7,FALSE)),IF(ISTEXT($B566),(VLOOKUP($B566,'Signal, ITMS &amp; Lighting Items'!$A$5:$G$468,7,FALSE))," "))</f>
        <v xml:space="preserve"> </v>
      </c>
      <c r="J566" s="591" t="str">
        <f t="shared" si="51"/>
        <v/>
      </c>
      <c r="K566" s="591" t="str">
        <f t="shared" si="52"/>
        <v/>
      </c>
      <c r="L566" s="591" t="str">
        <f t="shared" si="50"/>
        <v/>
      </c>
    </row>
    <row r="567" spans="1:12" s="165" customFormat="1" ht="12.75" customHeight="1">
      <c r="A567" s="577">
        <v>7</v>
      </c>
      <c r="B567" s="572"/>
      <c r="C567" s="588" t="str">
        <f>IF(ISNUMBER($B567),(VLOOKUP($B567,'Signal, ITMS &amp; Lighting Items'!$A$5:$G$468,2,FALSE)),IF(ISTEXT($B567),(VLOOKUP($B567,'Signal, ITMS &amp; Lighting Items'!$A$5:$G$468,2,FALSE))," "))</f>
        <v xml:space="preserve"> </v>
      </c>
      <c r="D567" s="576"/>
      <c r="E567" s="589" t="str">
        <f>IF(ISNUMBER($B567),(VLOOKUP($B567,'Signal, ITMS &amp; Lighting Items'!$A$5:$G$468,4,FALSE)),IF(ISTEXT($B567),(VLOOKUP($B567,'Signal, ITMS &amp; Lighting Items'!$A$5:$G$468,4,FALSE))," "))</f>
        <v xml:space="preserve"> </v>
      </c>
      <c r="F567" s="575" t="str">
        <f>IF(ISNUMBER($B567),(VLOOKUP($B567,'Signal, ITMS &amp; Lighting Items'!$A$5:$G$468,3,FALSE)),IF(ISTEXT($B567),(VLOOKUP($B567,'Signal, ITMS &amp; Lighting Items'!$A$5:$G$468,3,FALSE))," "))</f>
        <v xml:space="preserve"> </v>
      </c>
      <c r="G567" s="590" t="str">
        <f>IF(ISNUMBER($B567),(VLOOKUP($B567,'Signal, ITMS &amp; Lighting Items'!$A$5:$G$468,5,FALSE)),IF(ISTEXT($B567),(VLOOKUP($B567,'Signal, ITMS &amp; Lighting Items'!$A$5:$G$468,5,FALSE))," "))</f>
        <v xml:space="preserve"> </v>
      </c>
      <c r="H567" s="590" t="str">
        <f>IF(ISNUMBER($B567),(VLOOKUP($B567,'Signal, ITMS &amp; Lighting Items'!$A$5:$G$468,6,FALSE)),IF(ISTEXT($B567),(VLOOKUP($B567,'Signal, ITMS &amp; Lighting Items'!$A$5:$G$468,6,FALSE))," "))</f>
        <v xml:space="preserve"> </v>
      </c>
      <c r="I567" s="590" t="str">
        <f>IF(ISNUMBER($B567),(VLOOKUP($B567,'Signal, ITMS &amp; Lighting Items'!$A$5:$G$468,7,FALSE)),IF(ISTEXT($B567),(VLOOKUP($B567,'Signal, ITMS &amp; Lighting Items'!$A$5:$G$468,7,FALSE))," "))</f>
        <v xml:space="preserve"> </v>
      </c>
      <c r="J567" s="591" t="str">
        <f t="shared" si="51"/>
        <v/>
      </c>
      <c r="K567" s="591" t="str">
        <f t="shared" si="52"/>
        <v/>
      </c>
      <c r="L567" s="591" t="str">
        <f t="shared" si="50"/>
        <v/>
      </c>
    </row>
    <row r="568" spans="1:12" s="165" customFormat="1" ht="12.75" customHeight="1">
      <c r="A568" s="577">
        <v>8</v>
      </c>
      <c r="B568" s="572"/>
      <c r="C568" s="588" t="str">
        <f>IF(ISNUMBER($B568),(VLOOKUP($B568,'Signal, ITMS &amp; Lighting Items'!$A$5:$G$468,2,FALSE)),IF(ISTEXT($B568),(VLOOKUP($B568,'Signal, ITMS &amp; Lighting Items'!$A$5:$G$468,2,FALSE))," "))</f>
        <v xml:space="preserve"> </v>
      </c>
      <c r="D568" s="576"/>
      <c r="E568" s="589" t="str">
        <f>IF(ISNUMBER($B568),(VLOOKUP($B568,'Signal, ITMS &amp; Lighting Items'!$A$5:$G$468,4,FALSE)),IF(ISTEXT($B568),(VLOOKUP($B568,'Signal, ITMS &amp; Lighting Items'!$A$5:$G$468,4,FALSE))," "))</f>
        <v xml:space="preserve"> </v>
      </c>
      <c r="F568" s="575" t="str">
        <f>IF(ISNUMBER($B568),(VLOOKUP($B568,'Signal, ITMS &amp; Lighting Items'!$A$5:$G$468,3,FALSE)),IF(ISTEXT($B568),(VLOOKUP($B568,'Signal, ITMS &amp; Lighting Items'!$A$5:$G$468,3,FALSE))," "))</f>
        <v xml:space="preserve"> </v>
      </c>
      <c r="G568" s="590" t="str">
        <f>IF(ISNUMBER($B568),(VLOOKUP($B568,'Signal, ITMS &amp; Lighting Items'!$A$5:$G$468,5,FALSE)),IF(ISTEXT($B568),(VLOOKUP($B568,'Signal, ITMS &amp; Lighting Items'!$A$5:$G$468,5,FALSE))," "))</f>
        <v xml:space="preserve"> </v>
      </c>
      <c r="H568" s="590" t="str">
        <f>IF(ISNUMBER($B568),(VLOOKUP($B568,'Signal, ITMS &amp; Lighting Items'!$A$5:$G$468,6,FALSE)),IF(ISTEXT($B568),(VLOOKUP($B568,'Signal, ITMS &amp; Lighting Items'!$A$5:$G$468,6,FALSE))," "))</f>
        <v xml:space="preserve"> </v>
      </c>
      <c r="I568" s="590" t="str">
        <f>IF(ISNUMBER($B568),(VLOOKUP($B568,'Signal, ITMS &amp; Lighting Items'!$A$5:$G$468,7,FALSE)),IF(ISTEXT($B568),(VLOOKUP($B568,'Signal, ITMS &amp; Lighting Items'!$A$5:$G$468,7,FALSE))," "))</f>
        <v xml:space="preserve"> </v>
      </c>
      <c r="J568" s="591" t="str">
        <f t="shared" si="51"/>
        <v/>
      </c>
      <c r="K568" s="591" t="str">
        <f t="shared" si="52"/>
        <v/>
      </c>
      <c r="L568" s="591" t="str">
        <f t="shared" si="50"/>
        <v/>
      </c>
    </row>
    <row r="569" spans="1:12" s="165" customFormat="1" ht="12.75" customHeight="1">
      <c r="A569" s="577">
        <v>9</v>
      </c>
      <c r="B569" s="572"/>
      <c r="C569" s="588" t="str">
        <f>IF(ISNUMBER($B569),(VLOOKUP($B569,'Signal, ITMS &amp; Lighting Items'!$A$5:$G$468,2,FALSE)),IF(ISTEXT($B569),(VLOOKUP($B569,'Signal, ITMS &amp; Lighting Items'!$A$5:$G$468,2,FALSE))," "))</f>
        <v xml:space="preserve"> </v>
      </c>
      <c r="D569" s="576"/>
      <c r="E569" s="589" t="str">
        <f>IF(ISNUMBER($B569),(VLOOKUP($B569,'Signal, ITMS &amp; Lighting Items'!$A$5:$G$468,4,FALSE)),IF(ISTEXT($B569),(VLOOKUP($B569,'Signal, ITMS &amp; Lighting Items'!$A$5:$G$468,4,FALSE))," "))</f>
        <v xml:space="preserve"> </v>
      </c>
      <c r="F569" s="575" t="str">
        <f>IF(ISNUMBER($B569),(VLOOKUP($B569,'Signal, ITMS &amp; Lighting Items'!$A$5:$G$468,3,FALSE)),IF(ISTEXT($B569),(VLOOKUP($B569,'Signal, ITMS &amp; Lighting Items'!$A$5:$G$468,3,FALSE))," "))</f>
        <v xml:space="preserve"> </v>
      </c>
      <c r="G569" s="590" t="str">
        <f>IF(ISNUMBER($B569),(VLOOKUP($B569,'Signal, ITMS &amp; Lighting Items'!$A$5:$G$468,5,FALSE)),IF(ISTEXT($B569),(VLOOKUP($B569,'Signal, ITMS &amp; Lighting Items'!$A$5:$G$468,5,FALSE))," "))</f>
        <v xml:space="preserve"> </v>
      </c>
      <c r="H569" s="590" t="str">
        <f>IF(ISNUMBER($B569),(VLOOKUP($B569,'Signal, ITMS &amp; Lighting Items'!$A$5:$G$468,6,FALSE)),IF(ISTEXT($B569),(VLOOKUP($B569,'Signal, ITMS &amp; Lighting Items'!$A$5:$G$468,6,FALSE))," "))</f>
        <v xml:space="preserve"> </v>
      </c>
      <c r="I569" s="590" t="str">
        <f>IF(ISNUMBER($B569),(VLOOKUP($B569,'Signal, ITMS &amp; Lighting Items'!$A$5:$G$468,7,FALSE)),IF(ISTEXT($B569),(VLOOKUP($B569,'Signal, ITMS &amp; Lighting Items'!$A$5:$G$468,7,FALSE))," "))</f>
        <v xml:space="preserve"> </v>
      </c>
      <c r="J569" s="591" t="str">
        <f t="shared" si="51"/>
        <v/>
      </c>
      <c r="K569" s="591" t="str">
        <f t="shared" si="52"/>
        <v/>
      </c>
      <c r="L569" s="591" t="str">
        <f t="shared" si="50"/>
        <v/>
      </c>
    </row>
    <row r="570" spans="1:12" s="165" customFormat="1" ht="12.75" customHeight="1">
      <c r="A570" s="577">
        <v>10</v>
      </c>
      <c r="B570" s="572"/>
      <c r="C570" s="588" t="str">
        <f>IF(ISNUMBER($B570),(VLOOKUP($B570,'Signal, ITMS &amp; Lighting Items'!$A$5:$G$468,2,FALSE)),IF(ISTEXT($B570),(VLOOKUP($B570,'Signal, ITMS &amp; Lighting Items'!$A$5:$G$468,2,FALSE))," "))</f>
        <v xml:space="preserve"> </v>
      </c>
      <c r="D570" s="576"/>
      <c r="E570" s="589" t="str">
        <f>IF(ISNUMBER($B570),(VLOOKUP($B570,'Signal, ITMS &amp; Lighting Items'!$A$5:$G$468,4,FALSE)),IF(ISTEXT($B570),(VLOOKUP($B570,'Signal, ITMS &amp; Lighting Items'!$A$5:$G$468,4,FALSE))," "))</f>
        <v xml:space="preserve"> </v>
      </c>
      <c r="F570" s="575" t="str">
        <f>IF(ISNUMBER($B570),(VLOOKUP($B570,'Signal, ITMS &amp; Lighting Items'!$A$5:$G$468,3,FALSE)),IF(ISTEXT($B570),(VLOOKUP($B570,'Signal, ITMS &amp; Lighting Items'!$A$5:$G$468,3,FALSE))," "))</f>
        <v xml:space="preserve"> </v>
      </c>
      <c r="G570" s="590" t="str">
        <f>IF(ISNUMBER($B570),(VLOOKUP($B570,'Signal, ITMS &amp; Lighting Items'!$A$5:$G$468,5,FALSE)),IF(ISTEXT($B570),(VLOOKUP($B570,'Signal, ITMS &amp; Lighting Items'!$A$5:$G$468,5,FALSE))," "))</f>
        <v xml:space="preserve"> </v>
      </c>
      <c r="H570" s="590" t="str">
        <f>IF(ISNUMBER($B570),(VLOOKUP($B570,'Signal, ITMS &amp; Lighting Items'!$A$5:$G$468,6,FALSE)),IF(ISTEXT($B570),(VLOOKUP($B570,'Signal, ITMS &amp; Lighting Items'!$A$5:$G$468,6,FALSE))," "))</f>
        <v xml:space="preserve"> </v>
      </c>
      <c r="I570" s="590" t="str">
        <f>IF(ISNUMBER($B570),(VLOOKUP($B570,'Signal, ITMS &amp; Lighting Items'!$A$5:$G$468,7,FALSE)),IF(ISTEXT($B570),(VLOOKUP($B570,'Signal, ITMS &amp; Lighting Items'!$A$5:$G$468,7,FALSE))," "))</f>
        <v xml:space="preserve"> </v>
      </c>
      <c r="J570" s="591" t="str">
        <f t="shared" si="51"/>
        <v/>
      </c>
      <c r="K570" s="591" t="str">
        <f t="shared" si="52"/>
        <v/>
      </c>
      <c r="L570" s="591" t="str">
        <f t="shared" si="50"/>
        <v/>
      </c>
    </row>
    <row r="571" spans="1:12" s="165" customFormat="1" ht="12.75" customHeight="1">
      <c r="A571" s="577">
        <v>11</v>
      </c>
      <c r="B571" s="572"/>
      <c r="C571" s="588" t="str">
        <f>IF(ISNUMBER($B571),(VLOOKUP($B571,'Signal, ITMS &amp; Lighting Items'!$A$5:$G$468,2,FALSE)),IF(ISTEXT($B571),(VLOOKUP($B571,'Signal, ITMS &amp; Lighting Items'!$A$5:$G$468,2,FALSE))," "))</f>
        <v xml:space="preserve"> </v>
      </c>
      <c r="D571" s="576"/>
      <c r="E571" s="589" t="str">
        <f>IF(ISNUMBER($B571),(VLOOKUP($B571,'Signal, ITMS &amp; Lighting Items'!$A$5:$G$468,4,FALSE)),IF(ISTEXT($B571),(VLOOKUP($B571,'Signal, ITMS &amp; Lighting Items'!$A$5:$G$468,4,FALSE))," "))</f>
        <v xml:space="preserve"> </v>
      </c>
      <c r="F571" s="575" t="str">
        <f>IF(ISNUMBER($B571),(VLOOKUP($B571,'Signal, ITMS &amp; Lighting Items'!$A$5:$G$468,3,FALSE)),IF(ISTEXT($B571),(VLOOKUP($B571,'Signal, ITMS &amp; Lighting Items'!$A$5:$G$468,3,FALSE))," "))</f>
        <v xml:space="preserve"> </v>
      </c>
      <c r="G571" s="590" t="str">
        <f>IF(ISNUMBER($B571),(VLOOKUP($B571,'Signal, ITMS &amp; Lighting Items'!$A$5:$G$468,5,FALSE)),IF(ISTEXT($B571),(VLOOKUP($B571,'Signal, ITMS &amp; Lighting Items'!$A$5:$G$468,5,FALSE))," "))</f>
        <v xml:space="preserve"> </v>
      </c>
      <c r="H571" s="590" t="str">
        <f>IF(ISNUMBER($B571),(VLOOKUP($B571,'Signal, ITMS &amp; Lighting Items'!$A$5:$G$468,6,FALSE)),IF(ISTEXT($B571),(VLOOKUP($B571,'Signal, ITMS &amp; Lighting Items'!$A$5:$G$468,6,FALSE))," "))</f>
        <v xml:space="preserve"> </v>
      </c>
      <c r="I571" s="590" t="str">
        <f>IF(ISNUMBER($B571),(VLOOKUP($B571,'Signal, ITMS &amp; Lighting Items'!$A$5:$G$468,7,FALSE)),IF(ISTEXT($B571),(VLOOKUP($B571,'Signal, ITMS &amp; Lighting Items'!$A$5:$G$468,7,FALSE))," "))</f>
        <v xml:space="preserve"> </v>
      </c>
      <c r="J571" s="591" t="str">
        <f t="shared" si="51"/>
        <v/>
      </c>
      <c r="K571" s="591" t="str">
        <f t="shared" si="52"/>
        <v/>
      </c>
      <c r="L571" s="591" t="str">
        <f t="shared" si="50"/>
        <v/>
      </c>
    </row>
    <row r="572" spans="1:12" s="165" customFormat="1" ht="12.75" customHeight="1">
      <c r="A572" s="577">
        <v>12</v>
      </c>
      <c r="B572" s="572"/>
      <c r="C572" s="588" t="str">
        <f>IF(ISNUMBER($B572),(VLOOKUP($B572,'Signal, ITMS &amp; Lighting Items'!$A$5:$G$468,2,FALSE)),IF(ISTEXT($B572),(VLOOKUP($B572,'Signal, ITMS &amp; Lighting Items'!$A$5:$G$468,2,FALSE))," "))</f>
        <v xml:space="preserve"> </v>
      </c>
      <c r="D572" s="576"/>
      <c r="E572" s="589" t="str">
        <f>IF(ISNUMBER($B572),(VLOOKUP($B572,'Signal, ITMS &amp; Lighting Items'!$A$5:$G$468,4,FALSE)),IF(ISTEXT($B572),(VLOOKUP($B572,'Signal, ITMS &amp; Lighting Items'!$A$5:$G$468,4,FALSE))," "))</f>
        <v xml:space="preserve"> </v>
      </c>
      <c r="F572" s="575" t="str">
        <f>IF(ISNUMBER($B572),(VLOOKUP($B572,'Signal, ITMS &amp; Lighting Items'!$A$5:$G$468,3,FALSE)),IF(ISTEXT($B572),(VLOOKUP($B572,'Signal, ITMS &amp; Lighting Items'!$A$5:$G$468,3,FALSE))," "))</f>
        <v xml:space="preserve"> </v>
      </c>
      <c r="G572" s="590" t="str">
        <f>IF(ISNUMBER($B572),(VLOOKUP($B572,'Signal, ITMS &amp; Lighting Items'!$A$5:$G$468,5,FALSE)),IF(ISTEXT($B572),(VLOOKUP($B572,'Signal, ITMS &amp; Lighting Items'!$A$5:$G$468,5,FALSE))," "))</f>
        <v xml:space="preserve"> </v>
      </c>
      <c r="H572" s="590" t="str">
        <f>IF(ISNUMBER($B572),(VLOOKUP($B572,'Signal, ITMS &amp; Lighting Items'!$A$5:$G$468,6,FALSE)),IF(ISTEXT($B572),(VLOOKUP($B572,'Signal, ITMS &amp; Lighting Items'!$A$5:$G$468,6,FALSE))," "))</f>
        <v xml:space="preserve"> </v>
      </c>
      <c r="I572" s="590" t="str">
        <f>IF(ISNUMBER($B572),(VLOOKUP($B572,'Signal, ITMS &amp; Lighting Items'!$A$5:$G$468,7,FALSE)),IF(ISTEXT($B572),(VLOOKUP($B572,'Signal, ITMS &amp; Lighting Items'!$A$5:$G$468,7,FALSE))," "))</f>
        <v xml:space="preserve"> </v>
      </c>
      <c r="J572" s="591" t="str">
        <f t="shared" si="51"/>
        <v/>
      </c>
      <c r="K572" s="591" t="str">
        <f t="shared" si="52"/>
        <v/>
      </c>
      <c r="L572" s="591" t="str">
        <f t="shared" si="50"/>
        <v/>
      </c>
    </row>
    <row r="573" spans="1:12" s="165" customFormat="1" ht="12.75" customHeight="1">
      <c r="A573" s="577">
        <v>13</v>
      </c>
      <c r="B573" s="572"/>
      <c r="C573" s="588" t="str">
        <f>IF(ISNUMBER($B573),(VLOOKUP($B573,'Signal, ITMS &amp; Lighting Items'!$A$5:$G$468,2,FALSE)),IF(ISTEXT($B573),(VLOOKUP($B573,'Signal, ITMS &amp; Lighting Items'!$A$5:$G$468,2,FALSE))," "))</f>
        <v xml:space="preserve"> </v>
      </c>
      <c r="D573" s="576"/>
      <c r="E573" s="589" t="str">
        <f>IF(ISNUMBER($B573),(VLOOKUP($B573,'Signal, ITMS &amp; Lighting Items'!$A$5:$G$468,4,FALSE)),IF(ISTEXT($B573),(VLOOKUP($B573,'Signal, ITMS &amp; Lighting Items'!$A$5:$G$468,4,FALSE))," "))</f>
        <v xml:space="preserve"> </v>
      </c>
      <c r="F573" s="575" t="str">
        <f>IF(ISNUMBER($B573),(VLOOKUP($B573,'Signal, ITMS &amp; Lighting Items'!$A$5:$G$468,3,FALSE)),IF(ISTEXT($B573),(VLOOKUP($B573,'Signal, ITMS &amp; Lighting Items'!$A$5:$G$468,3,FALSE))," "))</f>
        <v xml:space="preserve"> </v>
      </c>
      <c r="G573" s="590" t="str">
        <f>IF(ISNUMBER($B573),(VLOOKUP($B573,'Signal, ITMS &amp; Lighting Items'!$A$5:$G$468,5,FALSE)),IF(ISTEXT($B573),(VLOOKUP($B573,'Signal, ITMS &amp; Lighting Items'!$A$5:$G$468,5,FALSE))," "))</f>
        <v xml:space="preserve"> </v>
      </c>
      <c r="H573" s="590" t="str">
        <f>IF(ISNUMBER($B573),(VLOOKUP($B573,'Signal, ITMS &amp; Lighting Items'!$A$5:$G$468,6,FALSE)),IF(ISTEXT($B573),(VLOOKUP($B573,'Signal, ITMS &amp; Lighting Items'!$A$5:$G$468,6,FALSE))," "))</f>
        <v xml:space="preserve"> </v>
      </c>
      <c r="I573" s="590" t="str">
        <f>IF(ISNUMBER($B573),(VLOOKUP($B573,'Signal, ITMS &amp; Lighting Items'!$A$5:$G$468,7,FALSE)),IF(ISTEXT($B573),(VLOOKUP($B573,'Signal, ITMS &amp; Lighting Items'!$A$5:$G$468,7,FALSE))," "))</f>
        <v xml:space="preserve"> </v>
      </c>
      <c r="J573" s="591" t="str">
        <f t="shared" si="51"/>
        <v/>
      </c>
      <c r="K573" s="591" t="str">
        <f t="shared" si="52"/>
        <v/>
      </c>
      <c r="L573" s="591" t="str">
        <f t="shared" si="50"/>
        <v/>
      </c>
    </row>
    <row r="574" spans="1:12" s="165" customFormat="1" ht="12.75" customHeight="1">
      <c r="A574" s="577">
        <v>14</v>
      </c>
      <c r="B574" s="572"/>
      <c r="C574" s="588" t="str">
        <f>IF(ISNUMBER($B574),(VLOOKUP($B574,'Signal, ITMS &amp; Lighting Items'!$A$5:$G$468,2,FALSE)),IF(ISTEXT($B574),(VLOOKUP($B574,'Signal, ITMS &amp; Lighting Items'!$A$5:$G$468,2,FALSE))," "))</f>
        <v xml:space="preserve"> </v>
      </c>
      <c r="D574" s="576"/>
      <c r="E574" s="589" t="str">
        <f>IF(ISNUMBER($B574),(VLOOKUP($B574,'Signal, ITMS &amp; Lighting Items'!$A$5:$G$468,4,FALSE)),IF(ISTEXT($B574),(VLOOKUP($B574,'Signal, ITMS &amp; Lighting Items'!$A$5:$G$468,4,FALSE))," "))</f>
        <v xml:space="preserve"> </v>
      </c>
      <c r="F574" s="575" t="str">
        <f>IF(ISNUMBER($B574),(VLOOKUP($B574,'Signal, ITMS &amp; Lighting Items'!$A$5:$G$468,3,FALSE)),IF(ISTEXT($B574),(VLOOKUP($B574,'Signal, ITMS &amp; Lighting Items'!$A$5:$G$468,3,FALSE))," "))</f>
        <v xml:space="preserve"> </v>
      </c>
      <c r="G574" s="590" t="str">
        <f>IF(ISNUMBER($B574),(VLOOKUP($B574,'Signal, ITMS &amp; Lighting Items'!$A$5:$G$468,5,FALSE)),IF(ISTEXT($B574),(VLOOKUP($B574,'Signal, ITMS &amp; Lighting Items'!$A$5:$G$468,5,FALSE))," "))</f>
        <v xml:space="preserve"> </v>
      </c>
      <c r="H574" s="590" t="str">
        <f>IF(ISNUMBER($B574),(VLOOKUP($B574,'Signal, ITMS &amp; Lighting Items'!$A$5:$G$468,6,FALSE)),IF(ISTEXT($B574),(VLOOKUP($B574,'Signal, ITMS &amp; Lighting Items'!$A$5:$G$468,6,FALSE))," "))</f>
        <v xml:space="preserve"> </v>
      </c>
      <c r="I574" s="590" t="str">
        <f>IF(ISNUMBER($B574),(VLOOKUP($B574,'Signal, ITMS &amp; Lighting Items'!$A$5:$G$468,7,FALSE)),IF(ISTEXT($B574),(VLOOKUP($B574,'Signal, ITMS &amp; Lighting Items'!$A$5:$G$468,7,FALSE))," "))</f>
        <v xml:space="preserve"> </v>
      </c>
      <c r="J574" s="591" t="str">
        <f t="shared" si="51"/>
        <v/>
      </c>
      <c r="K574" s="591" t="str">
        <f t="shared" si="52"/>
        <v/>
      </c>
      <c r="L574" s="591" t="str">
        <f t="shared" si="50"/>
        <v/>
      </c>
    </row>
    <row r="575" spans="1:12" s="165" customFormat="1" ht="12.75" customHeight="1">
      <c r="A575" s="577">
        <v>15</v>
      </c>
      <c r="B575" s="572"/>
      <c r="C575" s="588" t="str">
        <f>IF(ISNUMBER($B575),(VLOOKUP($B575,'Signal, ITMS &amp; Lighting Items'!$A$5:$G$468,2,FALSE)),IF(ISTEXT($B575),(VLOOKUP($B575,'Signal, ITMS &amp; Lighting Items'!$A$5:$G$468,2,FALSE))," "))</f>
        <v xml:space="preserve"> </v>
      </c>
      <c r="D575" s="576"/>
      <c r="E575" s="589" t="str">
        <f>IF(ISNUMBER($B575),(VLOOKUP($B575,'Signal, ITMS &amp; Lighting Items'!$A$5:$G$468,4,FALSE)),IF(ISTEXT($B575),(VLOOKUP($B575,'Signal, ITMS &amp; Lighting Items'!$A$5:$G$468,4,FALSE))," "))</f>
        <v xml:space="preserve"> </v>
      </c>
      <c r="F575" s="575" t="str">
        <f>IF(ISNUMBER($B575),(VLOOKUP($B575,'Signal, ITMS &amp; Lighting Items'!$A$5:$G$468,3,FALSE)),IF(ISTEXT($B575),(VLOOKUP($B575,'Signal, ITMS &amp; Lighting Items'!$A$5:$G$468,3,FALSE))," "))</f>
        <v xml:space="preserve"> </v>
      </c>
      <c r="G575" s="590" t="str">
        <f>IF(ISNUMBER($B575),(VLOOKUP($B575,'Signal, ITMS &amp; Lighting Items'!$A$5:$G$468,5,FALSE)),IF(ISTEXT($B575),(VLOOKUP($B575,'Signal, ITMS &amp; Lighting Items'!$A$5:$G$468,5,FALSE))," "))</f>
        <v xml:space="preserve"> </v>
      </c>
      <c r="H575" s="590" t="str">
        <f>IF(ISNUMBER($B575),(VLOOKUP($B575,'Signal, ITMS &amp; Lighting Items'!$A$5:$G$468,6,FALSE)),IF(ISTEXT($B575),(VLOOKUP($B575,'Signal, ITMS &amp; Lighting Items'!$A$5:$G$468,6,FALSE))," "))</f>
        <v xml:space="preserve"> </v>
      </c>
      <c r="I575" s="590" t="str">
        <f>IF(ISNUMBER($B575),(VLOOKUP($B575,'Signal, ITMS &amp; Lighting Items'!$A$5:$G$468,7,FALSE)),IF(ISTEXT($B575),(VLOOKUP($B575,'Signal, ITMS &amp; Lighting Items'!$A$5:$G$468,7,FALSE))," "))</f>
        <v xml:space="preserve"> </v>
      </c>
      <c r="J575" s="591" t="str">
        <f t="shared" si="51"/>
        <v/>
      </c>
      <c r="K575" s="591" t="str">
        <f t="shared" si="52"/>
        <v/>
      </c>
      <c r="L575" s="591" t="str">
        <f t="shared" si="50"/>
        <v/>
      </c>
    </row>
    <row r="576" spans="1:12" s="165" customFormat="1" ht="12.75" customHeight="1">
      <c r="A576" s="577">
        <v>16</v>
      </c>
      <c r="B576" s="572"/>
      <c r="C576" s="588" t="str">
        <f>IF(ISNUMBER($B576),(VLOOKUP($B576,'Signal, ITMS &amp; Lighting Items'!$A$5:$G$468,2,FALSE)),IF(ISTEXT($B576),(VLOOKUP($B576,'Signal, ITMS &amp; Lighting Items'!$A$5:$G$468,2,FALSE))," "))</f>
        <v xml:space="preserve"> </v>
      </c>
      <c r="D576" s="576"/>
      <c r="E576" s="589" t="str">
        <f>IF(ISNUMBER($B576),(VLOOKUP($B576,'Signal, ITMS &amp; Lighting Items'!$A$5:$G$468,4,FALSE)),IF(ISTEXT($B576),(VLOOKUP($B576,'Signal, ITMS &amp; Lighting Items'!$A$5:$G$468,4,FALSE))," "))</f>
        <v xml:space="preserve"> </v>
      </c>
      <c r="F576" s="575" t="str">
        <f>IF(ISNUMBER($B576),(VLOOKUP($B576,'Signal, ITMS &amp; Lighting Items'!$A$5:$G$468,3,FALSE)),IF(ISTEXT($B576),(VLOOKUP($B576,'Signal, ITMS &amp; Lighting Items'!$A$5:$G$468,3,FALSE))," "))</f>
        <v xml:space="preserve"> </v>
      </c>
      <c r="G576" s="590" t="str">
        <f>IF(ISNUMBER($B576),(VLOOKUP($B576,'Signal, ITMS &amp; Lighting Items'!$A$5:$G$468,5,FALSE)),IF(ISTEXT($B576),(VLOOKUP($B576,'Signal, ITMS &amp; Lighting Items'!$A$5:$G$468,5,FALSE))," "))</f>
        <v xml:space="preserve"> </v>
      </c>
      <c r="H576" s="590" t="str">
        <f>IF(ISNUMBER($B576),(VLOOKUP($B576,'Signal, ITMS &amp; Lighting Items'!$A$5:$G$468,6,FALSE)),IF(ISTEXT($B576),(VLOOKUP($B576,'Signal, ITMS &amp; Lighting Items'!$A$5:$G$468,6,FALSE))," "))</f>
        <v xml:space="preserve"> </v>
      </c>
      <c r="I576" s="590" t="str">
        <f>IF(ISNUMBER($B576),(VLOOKUP($B576,'Signal, ITMS &amp; Lighting Items'!$A$5:$G$468,7,FALSE)),IF(ISTEXT($B576),(VLOOKUP($B576,'Signal, ITMS &amp; Lighting Items'!$A$5:$G$468,7,FALSE))," "))</f>
        <v xml:space="preserve"> </v>
      </c>
      <c r="J576" s="591" t="str">
        <f t="shared" si="51"/>
        <v/>
      </c>
      <c r="K576" s="591" t="str">
        <f t="shared" si="52"/>
        <v/>
      </c>
      <c r="L576" s="591" t="str">
        <f t="shared" si="50"/>
        <v/>
      </c>
    </row>
    <row r="577" spans="1:12" s="165" customFormat="1" ht="12.75" customHeight="1">
      <c r="A577" s="577">
        <v>17</v>
      </c>
      <c r="B577" s="572"/>
      <c r="C577" s="588" t="str">
        <f>IF(ISNUMBER($B577),(VLOOKUP($B577,'Signal, ITMS &amp; Lighting Items'!$A$5:$G$468,2,FALSE)),IF(ISTEXT($B577),(VLOOKUP($B577,'Signal, ITMS &amp; Lighting Items'!$A$5:$G$468,2,FALSE))," "))</f>
        <v xml:space="preserve"> </v>
      </c>
      <c r="D577" s="576"/>
      <c r="E577" s="589" t="str">
        <f>IF(ISNUMBER($B577),(VLOOKUP($B577,'Signal, ITMS &amp; Lighting Items'!$A$5:$G$468,4,FALSE)),IF(ISTEXT($B577),(VLOOKUP($B577,'Signal, ITMS &amp; Lighting Items'!$A$5:$G$468,4,FALSE))," "))</f>
        <v xml:space="preserve"> </v>
      </c>
      <c r="F577" s="575" t="str">
        <f>IF(ISNUMBER($B577),(VLOOKUP($B577,'Signal, ITMS &amp; Lighting Items'!$A$5:$G$468,3,FALSE)),IF(ISTEXT($B577),(VLOOKUP($B577,'Signal, ITMS &amp; Lighting Items'!$A$5:$G$468,3,FALSE))," "))</f>
        <v xml:space="preserve"> </v>
      </c>
      <c r="G577" s="590" t="str">
        <f>IF(ISNUMBER($B577),(VLOOKUP($B577,'Signal, ITMS &amp; Lighting Items'!$A$5:$G$468,5,FALSE)),IF(ISTEXT($B577),(VLOOKUP($B577,'Signal, ITMS &amp; Lighting Items'!$A$5:$G$468,5,FALSE))," "))</f>
        <v xml:space="preserve"> </v>
      </c>
      <c r="H577" s="590" t="str">
        <f>IF(ISNUMBER($B577),(VLOOKUP($B577,'Signal, ITMS &amp; Lighting Items'!$A$5:$G$468,6,FALSE)),IF(ISTEXT($B577),(VLOOKUP($B577,'Signal, ITMS &amp; Lighting Items'!$A$5:$G$468,6,FALSE))," "))</f>
        <v xml:space="preserve"> </v>
      </c>
      <c r="I577" s="590" t="str">
        <f>IF(ISNUMBER($B577),(VLOOKUP($B577,'Signal, ITMS &amp; Lighting Items'!$A$5:$G$468,7,FALSE)),IF(ISTEXT($B577),(VLOOKUP($B577,'Signal, ITMS &amp; Lighting Items'!$A$5:$G$468,7,FALSE))," "))</f>
        <v xml:space="preserve"> </v>
      </c>
      <c r="J577" s="591" t="str">
        <f t="shared" si="51"/>
        <v/>
      </c>
      <c r="K577" s="591" t="str">
        <f t="shared" si="52"/>
        <v/>
      </c>
      <c r="L577" s="591" t="str">
        <f t="shared" si="50"/>
        <v/>
      </c>
    </row>
    <row r="578" spans="1:12" s="165" customFormat="1" ht="12.75" customHeight="1">
      <c r="A578" s="577">
        <v>18</v>
      </c>
      <c r="B578" s="572"/>
      <c r="C578" s="588" t="str">
        <f>IF(ISNUMBER($B578),(VLOOKUP($B578,'Signal, ITMS &amp; Lighting Items'!$A$5:$G$468,2,FALSE)),IF(ISTEXT($B578),(VLOOKUP($B578,'Signal, ITMS &amp; Lighting Items'!$A$5:$G$468,2,FALSE))," "))</f>
        <v xml:space="preserve"> </v>
      </c>
      <c r="D578" s="576"/>
      <c r="E578" s="589" t="str">
        <f>IF(ISNUMBER($B578),(VLOOKUP($B578,'Signal, ITMS &amp; Lighting Items'!$A$5:$G$468,4,FALSE)),IF(ISTEXT($B578),(VLOOKUP($B578,'Signal, ITMS &amp; Lighting Items'!$A$5:$G$468,4,FALSE))," "))</f>
        <v xml:space="preserve"> </v>
      </c>
      <c r="F578" s="575" t="str">
        <f>IF(ISNUMBER($B578),(VLOOKUP($B578,'Signal, ITMS &amp; Lighting Items'!$A$5:$G$468,3,FALSE)),IF(ISTEXT($B578),(VLOOKUP($B578,'Signal, ITMS &amp; Lighting Items'!$A$5:$G$468,3,FALSE))," "))</f>
        <v xml:space="preserve"> </v>
      </c>
      <c r="G578" s="590" t="str">
        <f>IF(ISNUMBER($B578),(VLOOKUP($B578,'Signal, ITMS &amp; Lighting Items'!$A$5:$G$468,5,FALSE)),IF(ISTEXT($B578),(VLOOKUP($B578,'Signal, ITMS &amp; Lighting Items'!$A$5:$G$468,5,FALSE))," "))</f>
        <v xml:space="preserve"> </v>
      </c>
      <c r="H578" s="590" t="str">
        <f>IF(ISNUMBER($B578),(VLOOKUP($B578,'Signal, ITMS &amp; Lighting Items'!$A$5:$G$468,6,FALSE)),IF(ISTEXT($B578),(VLOOKUP($B578,'Signal, ITMS &amp; Lighting Items'!$A$5:$G$468,6,FALSE))," "))</f>
        <v xml:space="preserve"> </v>
      </c>
      <c r="I578" s="590" t="str">
        <f>IF(ISNUMBER($B578),(VLOOKUP($B578,'Signal, ITMS &amp; Lighting Items'!$A$5:$G$468,7,FALSE)),IF(ISTEXT($B578),(VLOOKUP($B578,'Signal, ITMS &amp; Lighting Items'!$A$5:$G$468,7,FALSE))," "))</f>
        <v xml:space="preserve"> </v>
      </c>
      <c r="J578" s="591" t="str">
        <f t="shared" si="51"/>
        <v/>
      </c>
      <c r="K578" s="591" t="str">
        <f t="shared" si="52"/>
        <v/>
      </c>
      <c r="L578" s="591" t="str">
        <f t="shared" si="50"/>
        <v/>
      </c>
    </row>
    <row r="579" spans="1:12" s="165" customFormat="1" ht="12.75" customHeight="1">
      <c r="A579" s="577">
        <v>19</v>
      </c>
      <c r="B579" s="572"/>
      <c r="C579" s="588" t="str">
        <f>IF(ISNUMBER($B579),(VLOOKUP($B579,'Signal, ITMS &amp; Lighting Items'!$A$5:$G$468,2,FALSE)),IF(ISTEXT($B579),(VLOOKUP($B579,'Signal, ITMS &amp; Lighting Items'!$A$5:$G$468,2,FALSE))," "))</f>
        <v xml:space="preserve"> </v>
      </c>
      <c r="D579" s="576"/>
      <c r="E579" s="589" t="str">
        <f>IF(ISNUMBER($B579),(VLOOKUP($B579,'Signal, ITMS &amp; Lighting Items'!$A$5:$G$468,4,FALSE)),IF(ISTEXT($B579),(VLOOKUP($B579,'Signal, ITMS &amp; Lighting Items'!$A$5:$G$468,4,FALSE))," "))</f>
        <v xml:space="preserve"> </v>
      </c>
      <c r="F579" s="575" t="str">
        <f>IF(ISNUMBER($B579),(VLOOKUP($B579,'Signal, ITMS &amp; Lighting Items'!$A$5:$G$468,3,FALSE)),IF(ISTEXT($B579),(VLOOKUP($B579,'Signal, ITMS &amp; Lighting Items'!$A$5:$G$468,3,FALSE))," "))</f>
        <v xml:space="preserve"> </v>
      </c>
      <c r="G579" s="590" t="str">
        <f>IF(ISNUMBER($B579),(VLOOKUP($B579,'Signal, ITMS &amp; Lighting Items'!$A$5:$G$468,5,FALSE)),IF(ISTEXT($B579),(VLOOKUP($B579,'Signal, ITMS &amp; Lighting Items'!$A$5:$G$468,5,FALSE))," "))</f>
        <v xml:space="preserve"> </v>
      </c>
      <c r="H579" s="590" t="str">
        <f>IF(ISNUMBER($B579),(VLOOKUP($B579,'Signal, ITMS &amp; Lighting Items'!$A$5:$G$468,6,FALSE)),IF(ISTEXT($B579),(VLOOKUP($B579,'Signal, ITMS &amp; Lighting Items'!$A$5:$G$468,6,FALSE))," "))</f>
        <v xml:space="preserve"> </v>
      </c>
      <c r="I579" s="590" t="str">
        <f>IF(ISNUMBER($B579),(VLOOKUP($B579,'Signal, ITMS &amp; Lighting Items'!$A$5:$G$468,7,FALSE)),IF(ISTEXT($B579),(VLOOKUP($B579,'Signal, ITMS &amp; Lighting Items'!$A$5:$G$468,7,FALSE))," "))</f>
        <v xml:space="preserve"> </v>
      </c>
      <c r="J579" s="591" t="str">
        <f t="shared" si="51"/>
        <v/>
      </c>
      <c r="K579" s="591" t="str">
        <f t="shared" si="52"/>
        <v/>
      </c>
      <c r="L579" s="591" t="str">
        <f t="shared" si="50"/>
        <v/>
      </c>
    </row>
    <row r="580" spans="1:12" s="165" customFormat="1" ht="12.75" customHeight="1">
      <c r="A580" s="577">
        <v>20</v>
      </c>
      <c r="B580" s="572"/>
      <c r="C580" s="588" t="str">
        <f>IF(ISNUMBER($B580),(VLOOKUP($B580,'Signal, ITMS &amp; Lighting Items'!$A$5:$G$468,2,FALSE)),IF(ISTEXT($B580),(VLOOKUP($B580,'Signal, ITMS &amp; Lighting Items'!$A$5:$G$468,2,FALSE))," "))</f>
        <v xml:space="preserve"> </v>
      </c>
      <c r="D580" s="576"/>
      <c r="E580" s="589" t="str">
        <f>IF(ISNUMBER($B580),(VLOOKUP($B580,'Signal, ITMS &amp; Lighting Items'!$A$5:$G$468,4,FALSE)),IF(ISTEXT($B580),(VLOOKUP($B580,'Signal, ITMS &amp; Lighting Items'!$A$5:$G$468,4,FALSE))," "))</f>
        <v xml:space="preserve"> </v>
      </c>
      <c r="F580" s="575" t="str">
        <f>IF(ISNUMBER($B580),(VLOOKUP($B580,'Signal, ITMS &amp; Lighting Items'!$A$5:$G$468,3,FALSE)),IF(ISTEXT($B580),(VLOOKUP($B580,'Signal, ITMS &amp; Lighting Items'!$A$5:$G$468,3,FALSE))," "))</f>
        <v xml:space="preserve"> </v>
      </c>
      <c r="G580" s="590" t="str">
        <f>IF(ISNUMBER($B580),(VLOOKUP($B580,'Signal, ITMS &amp; Lighting Items'!$A$5:$G$468,5,FALSE)),IF(ISTEXT($B580),(VLOOKUP($B580,'Signal, ITMS &amp; Lighting Items'!$A$5:$G$468,5,FALSE))," "))</f>
        <v xml:space="preserve"> </v>
      </c>
      <c r="H580" s="590" t="str">
        <f>IF(ISNUMBER($B580),(VLOOKUP($B580,'Signal, ITMS &amp; Lighting Items'!$A$5:$G$468,6,FALSE)),IF(ISTEXT($B580),(VLOOKUP($B580,'Signal, ITMS &amp; Lighting Items'!$A$5:$G$468,6,FALSE))," "))</f>
        <v xml:space="preserve"> </v>
      </c>
      <c r="I580" s="590" t="str">
        <f>IF(ISNUMBER($B580),(VLOOKUP($B580,'Signal, ITMS &amp; Lighting Items'!$A$5:$G$468,7,FALSE)),IF(ISTEXT($B580),(VLOOKUP($B580,'Signal, ITMS &amp; Lighting Items'!$A$5:$G$468,7,FALSE))," "))</f>
        <v xml:space="preserve"> </v>
      </c>
      <c r="J580" s="591" t="str">
        <f t="shared" si="51"/>
        <v/>
      </c>
      <c r="K580" s="591" t="str">
        <f t="shared" si="52"/>
        <v/>
      </c>
      <c r="L580" s="591" t="str">
        <f t="shared" si="50"/>
        <v/>
      </c>
    </row>
    <row r="581" spans="1:12" s="165" customFormat="1" ht="12.75" customHeight="1">
      <c r="A581" s="577">
        <v>21</v>
      </c>
      <c r="B581" s="572"/>
      <c r="C581" s="588" t="str">
        <f>IF(ISNUMBER($B581),(VLOOKUP($B581,'Signal, ITMS &amp; Lighting Items'!$A$5:$G$468,2,FALSE)),IF(ISTEXT($B581),(VLOOKUP($B581,'Signal, ITMS &amp; Lighting Items'!$A$5:$G$468,2,FALSE))," "))</f>
        <v xml:space="preserve"> </v>
      </c>
      <c r="D581" s="576"/>
      <c r="E581" s="589" t="str">
        <f>IF(ISNUMBER($B581),(VLOOKUP($B581,'Signal, ITMS &amp; Lighting Items'!$A$5:$G$468,4,FALSE)),IF(ISTEXT($B581),(VLOOKUP($B581,'Signal, ITMS &amp; Lighting Items'!$A$5:$G$468,4,FALSE))," "))</f>
        <v xml:space="preserve"> </v>
      </c>
      <c r="F581" s="575" t="str">
        <f>IF(ISNUMBER($B581),(VLOOKUP($B581,'Signal, ITMS &amp; Lighting Items'!$A$5:$G$468,3,FALSE)),IF(ISTEXT($B581),(VLOOKUP($B581,'Signal, ITMS &amp; Lighting Items'!$A$5:$G$468,3,FALSE))," "))</f>
        <v xml:space="preserve"> </v>
      </c>
      <c r="G581" s="590" t="str">
        <f>IF(ISNUMBER($B581),(VLOOKUP($B581,'Signal, ITMS &amp; Lighting Items'!$A$5:$G$468,5,FALSE)),IF(ISTEXT($B581),(VLOOKUP($B581,'Signal, ITMS &amp; Lighting Items'!$A$5:$G$468,5,FALSE))," "))</f>
        <v xml:space="preserve"> </v>
      </c>
      <c r="H581" s="590" t="str">
        <f>IF(ISNUMBER($B581),(VLOOKUP($B581,'Signal, ITMS &amp; Lighting Items'!$A$5:$G$468,6,FALSE)),IF(ISTEXT($B581),(VLOOKUP($B581,'Signal, ITMS &amp; Lighting Items'!$A$5:$G$468,6,FALSE))," "))</f>
        <v xml:space="preserve"> </v>
      </c>
      <c r="I581" s="590" t="str">
        <f>IF(ISNUMBER($B581),(VLOOKUP($B581,'Signal, ITMS &amp; Lighting Items'!$A$5:$G$468,7,FALSE)),IF(ISTEXT($B581),(VLOOKUP($B581,'Signal, ITMS &amp; Lighting Items'!$A$5:$G$468,7,FALSE))," "))</f>
        <v xml:space="preserve"> </v>
      </c>
      <c r="J581" s="591" t="str">
        <f t="shared" si="51"/>
        <v/>
      </c>
      <c r="K581" s="591" t="str">
        <f t="shared" si="52"/>
        <v/>
      </c>
      <c r="L581" s="591" t="str">
        <f t="shared" si="50"/>
        <v/>
      </c>
    </row>
    <row r="582" spans="1:12" s="165" customFormat="1" ht="12.75" customHeight="1">
      <c r="A582" s="577">
        <v>22</v>
      </c>
      <c r="B582" s="572"/>
      <c r="C582" s="588" t="str">
        <f>IF(ISNUMBER($B582),(VLOOKUP($B582,'Signal, ITMS &amp; Lighting Items'!$A$5:$G$468,2,FALSE)),IF(ISTEXT($B582),(VLOOKUP($B582,'Signal, ITMS &amp; Lighting Items'!$A$5:$G$468,2,FALSE))," "))</f>
        <v xml:space="preserve"> </v>
      </c>
      <c r="D582" s="576"/>
      <c r="E582" s="589" t="str">
        <f>IF(ISNUMBER($B582),(VLOOKUP($B582,'Signal, ITMS &amp; Lighting Items'!$A$5:$G$468,4,FALSE)),IF(ISTEXT($B582),(VLOOKUP($B582,'Signal, ITMS &amp; Lighting Items'!$A$5:$G$468,4,FALSE))," "))</f>
        <v xml:space="preserve"> </v>
      </c>
      <c r="F582" s="575" t="str">
        <f>IF(ISNUMBER($B582),(VLOOKUP($B582,'Signal, ITMS &amp; Lighting Items'!$A$5:$G$468,3,FALSE)),IF(ISTEXT($B582),(VLOOKUP($B582,'Signal, ITMS &amp; Lighting Items'!$A$5:$G$468,3,FALSE))," "))</f>
        <v xml:space="preserve"> </v>
      </c>
      <c r="G582" s="590" t="str">
        <f>IF(ISNUMBER($B582),(VLOOKUP($B582,'Signal, ITMS &amp; Lighting Items'!$A$5:$G$468,5,FALSE)),IF(ISTEXT($B582),(VLOOKUP($B582,'Signal, ITMS &amp; Lighting Items'!$A$5:$G$468,5,FALSE))," "))</f>
        <v xml:space="preserve"> </v>
      </c>
      <c r="H582" s="590" t="str">
        <f>IF(ISNUMBER($B582),(VLOOKUP($B582,'Signal, ITMS &amp; Lighting Items'!$A$5:$G$468,6,FALSE)),IF(ISTEXT($B582),(VLOOKUP($B582,'Signal, ITMS &amp; Lighting Items'!$A$5:$G$468,6,FALSE))," "))</f>
        <v xml:space="preserve"> </v>
      </c>
      <c r="I582" s="590" t="str">
        <f>IF(ISNUMBER($B582),(VLOOKUP($B582,'Signal, ITMS &amp; Lighting Items'!$A$5:$G$468,7,FALSE)),IF(ISTEXT($B582),(VLOOKUP($B582,'Signal, ITMS &amp; Lighting Items'!$A$5:$G$468,7,FALSE))," "))</f>
        <v xml:space="preserve"> </v>
      </c>
      <c r="J582" s="591" t="str">
        <f t="shared" si="51"/>
        <v/>
      </c>
      <c r="K582" s="591" t="str">
        <f t="shared" si="52"/>
        <v/>
      </c>
      <c r="L582" s="591" t="str">
        <f t="shared" si="50"/>
        <v/>
      </c>
    </row>
    <row r="583" spans="1:12" s="165" customFormat="1" ht="12.75" customHeight="1">
      <c r="A583" s="577">
        <v>23</v>
      </c>
      <c r="B583" s="572"/>
      <c r="C583" s="588" t="str">
        <f>IF(ISNUMBER($B583),(VLOOKUP($B583,'Signal, ITMS &amp; Lighting Items'!$A$5:$G$468,2,FALSE)),IF(ISTEXT($B583),(VLOOKUP($B583,'Signal, ITMS &amp; Lighting Items'!$A$5:$G$468,2,FALSE))," "))</f>
        <v xml:space="preserve"> </v>
      </c>
      <c r="D583" s="576"/>
      <c r="E583" s="589" t="str">
        <f>IF(ISNUMBER($B583),(VLOOKUP($B583,'Signal, ITMS &amp; Lighting Items'!$A$5:$G$468,4,FALSE)),IF(ISTEXT($B583),(VLOOKUP($B583,'Signal, ITMS &amp; Lighting Items'!$A$5:$G$468,4,FALSE))," "))</f>
        <v xml:space="preserve"> </v>
      </c>
      <c r="F583" s="575" t="str">
        <f>IF(ISNUMBER($B583),(VLOOKUP($B583,'Signal, ITMS &amp; Lighting Items'!$A$5:$G$468,3,FALSE)),IF(ISTEXT($B583),(VLOOKUP($B583,'Signal, ITMS &amp; Lighting Items'!$A$5:$G$468,3,FALSE))," "))</f>
        <v xml:space="preserve"> </v>
      </c>
      <c r="G583" s="590" t="str">
        <f>IF(ISNUMBER($B583),(VLOOKUP($B583,'Signal, ITMS &amp; Lighting Items'!$A$5:$G$468,5,FALSE)),IF(ISTEXT($B583),(VLOOKUP($B583,'Signal, ITMS &amp; Lighting Items'!$A$5:$G$468,5,FALSE))," "))</f>
        <v xml:space="preserve"> </v>
      </c>
      <c r="H583" s="590" t="str">
        <f>IF(ISNUMBER($B583),(VLOOKUP($B583,'Signal, ITMS &amp; Lighting Items'!$A$5:$G$468,6,FALSE)),IF(ISTEXT($B583),(VLOOKUP($B583,'Signal, ITMS &amp; Lighting Items'!$A$5:$G$468,6,FALSE))," "))</f>
        <v xml:space="preserve"> </v>
      </c>
      <c r="I583" s="590" t="str">
        <f>IF(ISNUMBER($B583),(VLOOKUP($B583,'Signal, ITMS &amp; Lighting Items'!$A$5:$G$468,7,FALSE)),IF(ISTEXT($B583),(VLOOKUP($B583,'Signal, ITMS &amp; Lighting Items'!$A$5:$G$468,7,FALSE))," "))</f>
        <v xml:space="preserve"> </v>
      </c>
      <c r="J583" s="591" t="str">
        <f t="shared" si="51"/>
        <v/>
      </c>
      <c r="K583" s="591" t="str">
        <f t="shared" si="52"/>
        <v/>
      </c>
      <c r="L583" s="591" t="str">
        <f t="shared" si="50"/>
        <v/>
      </c>
    </row>
    <row r="584" spans="1:12" s="165" customFormat="1" ht="12.75" customHeight="1">
      <c r="A584" s="577">
        <v>24</v>
      </c>
      <c r="B584" s="572"/>
      <c r="C584" s="588" t="str">
        <f>IF(ISNUMBER($B584),(VLOOKUP($B584,'Signal, ITMS &amp; Lighting Items'!$A$5:$G$468,2,FALSE)),IF(ISTEXT($B584),(VLOOKUP($B584,'Signal, ITMS &amp; Lighting Items'!$A$5:$G$468,2,FALSE))," "))</f>
        <v xml:space="preserve"> </v>
      </c>
      <c r="D584" s="576"/>
      <c r="E584" s="589" t="str">
        <f>IF(ISNUMBER($B584),(VLOOKUP($B584,'Signal, ITMS &amp; Lighting Items'!$A$5:$G$468,4,FALSE)),IF(ISTEXT($B584),(VLOOKUP($B584,'Signal, ITMS &amp; Lighting Items'!$A$5:$G$468,4,FALSE))," "))</f>
        <v xml:space="preserve"> </v>
      </c>
      <c r="F584" s="575" t="str">
        <f>IF(ISNUMBER($B584),(VLOOKUP($B584,'Signal, ITMS &amp; Lighting Items'!$A$5:$G$468,3,FALSE)),IF(ISTEXT($B584),(VLOOKUP($B584,'Signal, ITMS &amp; Lighting Items'!$A$5:$G$468,3,FALSE))," "))</f>
        <v xml:space="preserve"> </v>
      </c>
      <c r="G584" s="590" t="str">
        <f>IF(ISNUMBER($B584),(VLOOKUP($B584,'Signal, ITMS &amp; Lighting Items'!$A$5:$G$468,5,FALSE)),IF(ISTEXT($B584),(VLOOKUP($B584,'Signal, ITMS &amp; Lighting Items'!$A$5:$G$468,5,FALSE))," "))</f>
        <v xml:space="preserve"> </v>
      </c>
      <c r="H584" s="590" t="str">
        <f>IF(ISNUMBER($B584),(VLOOKUP($B584,'Signal, ITMS &amp; Lighting Items'!$A$5:$G$468,6,FALSE)),IF(ISTEXT($B584),(VLOOKUP($B584,'Signal, ITMS &amp; Lighting Items'!$A$5:$G$468,6,FALSE))," "))</f>
        <v xml:space="preserve"> </v>
      </c>
      <c r="I584" s="590" t="str">
        <f>IF(ISNUMBER($B584),(VLOOKUP($B584,'Signal, ITMS &amp; Lighting Items'!$A$5:$G$468,7,FALSE)),IF(ISTEXT($B584),(VLOOKUP($B584,'Signal, ITMS &amp; Lighting Items'!$A$5:$G$468,7,FALSE))," "))</f>
        <v xml:space="preserve"> </v>
      </c>
      <c r="J584" s="591" t="str">
        <f t="shared" si="51"/>
        <v/>
      </c>
      <c r="K584" s="591" t="str">
        <f t="shared" si="52"/>
        <v/>
      </c>
      <c r="L584" s="591" t="str">
        <f t="shared" si="50"/>
        <v/>
      </c>
    </row>
    <row r="585" spans="1:12" s="165" customFormat="1" ht="12.75" customHeight="1">
      <c r="A585" s="577">
        <v>25</v>
      </c>
      <c r="B585" s="572"/>
      <c r="C585" s="588" t="str">
        <f>IF(ISNUMBER($B585),(VLOOKUP($B585,'Signal, ITMS &amp; Lighting Items'!$A$5:$G$468,2,FALSE)),IF(ISTEXT($B585),(VLOOKUP($B585,'Signal, ITMS &amp; Lighting Items'!$A$5:$G$468,2,FALSE))," "))</f>
        <v xml:space="preserve"> </v>
      </c>
      <c r="D585" s="576"/>
      <c r="E585" s="589" t="str">
        <f>IF(ISNUMBER($B585),(VLOOKUP($B585,'Signal, ITMS &amp; Lighting Items'!$A$5:$G$468,4,FALSE)),IF(ISTEXT($B585),(VLOOKUP($B585,'Signal, ITMS &amp; Lighting Items'!$A$5:$G$468,4,FALSE))," "))</f>
        <v xml:space="preserve"> </v>
      </c>
      <c r="F585" s="575" t="str">
        <f>IF(ISNUMBER($B585),(VLOOKUP($B585,'Signal, ITMS &amp; Lighting Items'!$A$5:$G$468,3,FALSE)),IF(ISTEXT($B585),(VLOOKUP($B585,'Signal, ITMS &amp; Lighting Items'!$A$5:$G$468,3,FALSE))," "))</f>
        <v xml:space="preserve"> </v>
      </c>
      <c r="G585" s="590" t="str">
        <f>IF(ISNUMBER($B585),(VLOOKUP($B585,'Signal, ITMS &amp; Lighting Items'!$A$5:$G$468,5,FALSE)),IF(ISTEXT($B585),(VLOOKUP($B585,'Signal, ITMS &amp; Lighting Items'!$A$5:$G$468,5,FALSE))," "))</f>
        <v xml:space="preserve"> </v>
      </c>
      <c r="H585" s="590" t="str">
        <f>IF(ISNUMBER($B585),(VLOOKUP($B585,'Signal, ITMS &amp; Lighting Items'!$A$5:$G$468,6,FALSE)),IF(ISTEXT($B585),(VLOOKUP($B585,'Signal, ITMS &amp; Lighting Items'!$A$5:$G$468,6,FALSE))," "))</f>
        <v xml:space="preserve"> </v>
      </c>
      <c r="I585" s="590" t="str">
        <f>IF(ISNUMBER($B585),(VLOOKUP($B585,'Signal, ITMS &amp; Lighting Items'!$A$5:$G$468,7,FALSE)),IF(ISTEXT($B585),(VLOOKUP($B585,'Signal, ITMS &amp; Lighting Items'!$A$5:$G$468,7,FALSE))," "))</f>
        <v xml:space="preserve"> </v>
      </c>
      <c r="J585" s="591" t="str">
        <f t="shared" si="51"/>
        <v/>
      </c>
      <c r="K585" s="591" t="str">
        <f t="shared" si="52"/>
        <v/>
      </c>
      <c r="L585" s="591" t="str">
        <f t="shared" si="50"/>
        <v/>
      </c>
    </row>
    <row r="586" spans="1:12" s="165" customFormat="1" ht="12.75" customHeight="1">
      <c r="A586" s="577">
        <v>26</v>
      </c>
      <c r="B586" s="572"/>
      <c r="C586" s="588" t="str">
        <f>IF(ISNUMBER($B586),(VLOOKUP($B586,'Signal, ITMS &amp; Lighting Items'!$A$5:$G$468,2,FALSE)),IF(ISTEXT($B586),(VLOOKUP($B586,'Signal, ITMS &amp; Lighting Items'!$A$5:$G$468,2,FALSE))," "))</f>
        <v xml:space="preserve"> </v>
      </c>
      <c r="D586" s="576"/>
      <c r="E586" s="589" t="str">
        <f>IF(ISNUMBER($B586),(VLOOKUP($B586,'Signal, ITMS &amp; Lighting Items'!$A$5:$G$468,4,FALSE)),IF(ISTEXT($B586),(VLOOKUP($B586,'Signal, ITMS &amp; Lighting Items'!$A$5:$G$468,4,FALSE))," "))</f>
        <v xml:space="preserve"> </v>
      </c>
      <c r="F586" s="575" t="str">
        <f>IF(ISNUMBER($B586),(VLOOKUP($B586,'Signal, ITMS &amp; Lighting Items'!$A$5:$G$468,3,FALSE)),IF(ISTEXT($B586),(VLOOKUP($B586,'Signal, ITMS &amp; Lighting Items'!$A$5:$G$468,3,FALSE))," "))</f>
        <v xml:space="preserve"> </v>
      </c>
      <c r="G586" s="590" t="str">
        <f>IF(ISNUMBER($B586),(VLOOKUP($B586,'Signal, ITMS &amp; Lighting Items'!$A$5:$G$468,5,FALSE)),IF(ISTEXT($B586),(VLOOKUP($B586,'Signal, ITMS &amp; Lighting Items'!$A$5:$G$468,5,FALSE))," "))</f>
        <v xml:space="preserve"> </v>
      </c>
      <c r="H586" s="590" t="str">
        <f>IF(ISNUMBER($B586),(VLOOKUP($B586,'Signal, ITMS &amp; Lighting Items'!$A$5:$G$468,6,FALSE)),IF(ISTEXT($B586),(VLOOKUP($B586,'Signal, ITMS &amp; Lighting Items'!$A$5:$G$468,6,FALSE))," "))</f>
        <v xml:space="preserve"> </v>
      </c>
      <c r="I586" s="590" t="str">
        <f>IF(ISNUMBER($B586),(VLOOKUP($B586,'Signal, ITMS &amp; Lighting Items'!$A$5:$G$468,7,FALSE)),IF(ISTEXT($B586),(VLOOKUP($B586,'Signal, ITMS &amp; Lighting Items'!$A$5:$G$468,7,FALSE))," "))</f>
        <v xml:space="preserve"> </v>
      </c>
      <c r="J586" s="591" t="str">
        <f t="shared" si="51"/>
        <v/>
      </c>
      <c r="K586" s="591" t="str">
        <f t="shared" si="52"/>
        <v/>
      </c>
      <c r="L586" s="591" t="str">
        <f t="shared" si="50"/>
        <v/>
      </c>
    </row>
    <row r="587" spans="1:12" s="165" customFormat="1" ht="12.75" customHeight="1">
      <c r="A587" s="577">
        <v>27</v>
      </c>
      <c r="B587" s="572"/>
      <c r="C587" s="588" t="str">
        <f>IF(ISNUMBER($B587),(VLOOKUP($B587,'Signal, ITMS &amp; Lighting Items'!$A$5:$G$468,2,FALSE)),IF(ISTEXT($B587),(VLOOKUP($B587,'Signal, ITMS &amp; Lighting Items'!$A$5:$G$468,2,FALSE))," "))</f>
        <v xml:space="preserve"> </v>
      </c>
      <c r="D587" s="576"/>
      <c r="E587" s="589" t="str">
        <f>IF(ISNUMBER($B587),(VLOOKUP($B587,'Signal, ITMS &amp; Lighting Items'!$A$5:$G$468,4,FALSE)),IF(ISTEXT($B587),(VLOOKUP($B587,'Signal, ITMS &amp; Lighting Items'!$A$5:$G$468,4,FALSE))," "))</f>
        <v xml:space="preserve"> </v>
      </c>
      <c r="F587" s="575" t="str">
        <f>IF(ISNUMBER($B587),(VLOOKUP($B587,'Signal, ITMS &amp; Lighting Items'!$A$5:$G$468,3,FALSE)),IF(ISTEXT($B587),(VLOOKUP($B587,'Signal, ITMS &amp; Lighting Items'!$A$5:$G$468,3,FALSE))," "))</f>
        <v xml:space="preserve"> </v>
      </c>
      <c r="G587" s="590" t="str">
        <f>IF(ISNUMBER($B587),(VLOOKUP($B587,'Signal, ITMS &amp; Lighting Items'!$A$5:$G$468,5,FALSE)),IF(ISTEXT($B587),(VLOOKUP($B587,'Signal, ITMS &amp; Lighting Items'!$A$5:$G$468,5,FALSE))," "))</f>
        <v xml:space="preserve"> </v>
      </c>
      <c r="H587" s="590" t="str">
        <f>IF(ISNUMBER($B587),(VLOOKUP($B587,'Signal, ITMS &amp; Lighting Items'!$A$5:$G$468,6,FALSE)),IF(ISTEXT($B587),(VLOOKUP($B587,'Signal, ITMS &amp; Lighting Items'!$A$5:$G$468,6,FALSE))," "))</f>
        <v xml:space="preserve"> </v>
      </c>
      <c r="I587" s="590" t="str">
        <f>IF(ISNUMBER($B587),(VLOOKUP($B587,'Signal, ITMS &amp; Lighting Items'!$A$5:$G$468,7,FALSE)),IF(ISTEXT($B587),(VLOOKUP($B587,'Signal, ITMS &amp; Lighting Items'!$A$5:$G$468,7,FALSE))," "))</f>
        <v xml:space="preserve"> </v>
      </c>
      <c r="J587" s="591" t="str">
        <f t="shared" si="51"/>
        <v/>
      </c>
      <c r="K587" s="591" t="str">
        <f t="shared" si="52"/>
        <v/>
      </c>
      <c r="L587" s="591" t="str">
        <f t="shared" si="50"/>
        <v/>
      </c>
    </row>
    <row r="588" spans="1:12" s="165" customFormat="1" ht="12.75" customHeight="1">
      <c r="A588" s="577">
        <v>28</v>
      </c>
      <c r="B588" s="572"/>
      <c r="C588" s="588" t="str">
        <f>IF(ISNUMBER($B588),(VLOOKUP($B588,'Signal, ITMS &amp; Lighting Items'!$A$5:$G$468,2,FALSE)),IF(ISTEXT($B588),(VLOOKUP($B588,'Signal, ITMS &amp; Lighting Items'!$A$5:$G$468,2,FALSE))," "))</f>
        <v xml:space="preserve"> </v>
      </c>
      <c r="D588" s="576"/>
      <c r="E588" s="589" t="str">
        <f>IF(ISNUMBER($B588),(VLOOKUP($B588,'Signal, ITMS &amp; Lighting Items'!$A$5:$G$468,4,FALSE)),IF(ISTEXT($B588),(VLOOKUP($B588,'Signal, ITMS &amp; Lighting Items'!$A$5:$G$468,4,FALSE))," "))</f>
        <v xml:space="preserve"> </v>
      </c>
      <c r="F588" s="575" t="str">
        <f>IF(ISNUMBER($B588),(VLOOKUP($B588,'Signal, ITMS &amp; Lighting Items'!$A$5:$G$468,3,FALSE)),IF(ISTEXT($B588),(VLOOKUP($B588,'Signal, ITMS &amp; Lighting Items'!$A$5:$G$468,3,FALSE))," "))</f>
        <v xml:space="preserve"> </v>
      </c>
      <c r="G588" s="590" t="str">
        <f>IF(ISNUMBER($B588),(VLOOKUP($B588,'Signal, ITMS &amp; Lighting Items'!$A$5:$G$468,5,FALSE)),IF(ISTEXT($B588),(VLOOKUP($B588,'Signal, ITMS &amp; Lighting Items'!$A$5:$G$468,5,FALSE))," "))</f>
        <v xml:space="preserve"> </v>
      </c>
      <c r="H588" s="590" t="str">
        <f>IF(ISNUMBER($B588),(VLOOKUP($B588,'Signal, ITMS &amp; Lighting Items'!$A$5:$G$468,6,FALSE)),IF(ISTEXT($B588),(VLOOKUP($B588,'Signal, ITMS &amp; Lighting Items'!$A$5:$G$468,6,FALSE))," "))</f>
        <v xml:space="preserve"> </v>
      </c>
      <c r="I588" s="590" t="str">
        <f>IF(ISNUMBER($B588),(VLOOKUP($B588,'Signal, ITMS &amp; Lighting Items'!$A$5:$G$468,7,FALSE)),IF(ISTEXT($B588),(VLOOKUP($B588,'Signal, ITMS &amp; Lighting Items'!$A$5:$G$468,7,FALSE))," "))</f>
        <v xml:space="preserve"> </v>
      </c>
      <c r="J588" s="591" t="str">
        <f t="shared" si="51"/>
        <v/>
      </c>
      <c r="K588" s="591" t="str">
        <f t="shared" si="52"/>
        <v/>
      </c>
      <c r="L588" s="591" t="str">
        <f t="shared" si="50"/>
        <v/>
      </c>
    </row>
    <row r="589" spans="1:12" s="165" customFormat="1" ht="12.75" customHeight="1">
      <c r="A589" s="577">
        <v>29</v>
      </c>
      <c r="B589" s="572"/>
      <c r="C589" s="588" t="str">
        <f>IF(ISNUMBER($B589),(VLOOKUP($B589,'Signal, ITMS &amp; Lighting Items'!$A$5:$G$468,2,FALSE)),IF(ISTEXT($B589),(VLOOKUP($B589,'Signal, ITMS &amp; Lighting Items'!$A$5:$G$468,2,FALSE))," "))</f>
        <v xml:space="preserve"> </v>
      </c>
      <c r="D589" s="576"/>
      <c r="E589" s="589" t="str">
        <f>IF(ISNUMBER($B589),(VLOOKUP($B589,'Signal, ITMS &amp; Lighting Items'!$A$5:$G$468,4,FALSE)),IF(ISTEXT($B589),(VLOOKUP($B589,'Signal, ITMS &amp; Lighting Items'!$A$5:$G$468,4,FALSE))," "))</f>
        <v xml:space="preserve"> </v>
      </c>
      <c r="F589" s="575" t="str">
        <f>IF(ISNUMBER($B589),(VLOOKUP($B589,'Signal, ITMS &amp; Lighting Items'!$A$5:$G$468,3,FALSE)),IF(ISTEXT($B589),(VLOOKUP($B589,'Signal, ITMS &amp; Lighting Items'!$A$5:$G$468,3,FALSE))," "))</f>
        <v xml:space="preserve"> </v>
      </c>
      <c r="G589" s="590" t="str">
        <f>IF(ISNUMBER($B589),(VLOOKUP($B589,'Signal, ITMS &amp; Lighting Items'!$A$5:$G$468,5,FALSE)),IF(ISTEXT($B589),(VLOOKUP($B589,'Signal, ITMS &amp; Lighting Items'!$A$5:$G$468,5,FALSE))," "))</f>
        <v xml:space="preserve"> </v>
      </c>
      <c r="H589" s="590" t="str">
        <f>IF(ISNUMBER($B589),(VLOOKUP($B589,'Signal, ITMS &amp; Lighting Items'!$A$5:$G$468,6,FALSE)),IF(ISTEXT($B589),(VLOOKUP($B589,'Signal, ITMS &amp; Lighting Items'!$A$5:$G$468,6,FALSE))," "))</f>
        <v xml:space="preserve"> </v>
      </c>
      <c r="I589" s="590" t="str">
        <f>IF(ISNUMBER($B589),(VLOOKUP($B589,'Signal, ITMS &amp; Lighting Items'!$A$5:$G$468,7,FALSE)),IF(ISTEXT($B589),(VLOOKUP($B589,'Signal, ITMS &amp; Lighting Items'!$A$5:$G$468,7,FALSE))," "))</f>
        <v xml:space="preserve"> </v>
      </c>
      <c r="J589" s="591" t="str">
        <f t="shared" si="51"/>
        <v/>
      </c>
      <c r="K589" s="591" t="str">
        <f t="shared" si="52"/>
        <v/>
      </c>
      <c r="L589" s="591" t="str">
        <f t="shared" si="50"/>
        <v/>
      </c>
    </row>
    <row r="590" spans="1:12" s="165" customFormat="1" ht="12.75" customHeight="1" thickBot="1">
      <c r="A590" s="600">
        <v>30</v>
      </c>
      <c r="B590" s="592"/>
      <c r="C590" s="593" t="str">
        <f>IF(ISNUMBER($B590),(VLOOKUP($B590,'Signal, ITMS &amp; Lighting Items'!$A$5:$G$468,2,FALSE)),IF(ISTEXT($B590),(VLOOKUP($B590,'Signal, ITMS &amp; Lighting Items'!$A$5:$G$468,2,FALSE))," "))</f>
        <v xml:space="preserve"> </v>
      </c>
      <c r="D590" s="594"/>
      <c r="E590" s="595" t="str">
        <f>IF(ISNUMBER($B590),(VLOOKUP($B590,'Signal, ITMS &amp; Lighting Items'!$A$5:$G$468,4,FALSE)),IF(ISTEXT($B590),(VLOOKUP($B590,'Signal, ITMS &amp; Lighting Items'!$A$5:$G$468,4,FALSE))," "))</f>
        <v xml:space="preserve"> </v>
      </c>
      <c r="F590" s="596" t="str">
        <f>IF(ISNUMBER($B590),(VLOOKUP($B590,'Signal, ITMS &amp; Lighting Items'!$A$5:$G$468,3,FALSE)),IF(ISTEXT($B590),(VLOOKUP($B590,'Signal, ITMS &amp; Lighting Items'!$A$5:$G$468,3,FALSE))," "))</f>
        <v xml:space="preserve"> </v>
      </c>
      <c r="G590" s="597" t="str">
        <f>IF(ISNUMBER($B590),(VLOOKUP($B590,'Signal, ITMS &amp; Lighting Items'!$A$5:$G$468,5,FALSE)),IF(ISTEXT($B590),(VLOOKUP($B590,'Signal, ITMS &amp; Lighting Items'!$A$5:$G$468,5,FALSE))," "))</f>
        <v xml:space="preserve"> </v>
      </c>
      <c r="H590" s="597" t="str">
        <f>IF(ISNUMBER($B590),(VLOOKUP($B590,'Signal, ITMS &amp; Lighting Items'!$A$5:$G$468,6,FALSE)),IF(ISTEXT($B590),(VLOOKUP($B590,'Signal, ITMS &amp; Lighting Items'!$A$5:$G$468,6,FALSE))," "))</f>
        <v xml:space="preserve"> </v>
      </c>
      <c r="I590" s="597" t="str">
        <f>IF(ISNUMBER($B590),(VLOOKUP($B590,'Signal, ITMS &amp; Lighting Items'!$A$5:$G$468,7,FALSE)),IF(ISTEXT($B590),(VLOOKUP($B590,'Signal, ITMS &amp; Lighting Items'!$A$5:$G$468,7,FALSE))," "))</f>
        <v xml:space="preserve"> </v>
      </c>
      <c r="J590" s="598" t="str">
        <f t="shared" si="51"/>
        <v/>
      </c>
      <c r="K590" s="598" t="str">
        <f t="shared" si="52"/>
        <v/>
      </c>
      <c r="L590" s="598" t="str">
        <f t="shared" si="50"/>
        <v/>
      </c>
    </row>
    <row r="591" spans="1:12" s="165" customFormat="1" ht="12.75" customHeight="1" thickTop="1">
      <c r="A591" s="629"/>
      <c r="B591" s="629"/>
      <c r="C591" s="629" t="s">
        <v>576</v>
      </c>
      <c r="D591" s="629"/>
      <c r="E591" s="630"/>
      <c r="F591" s="637" t="s">
        <v>440</v>
      </c>
      <c r="G591" s="204" t="s">
        <v>202</v>
      </c>
      <c r="H591" s="614"/>
      <c r="I591" s="204" t="s">
        <v>202</v>
      </c>
      <c r="J591" s="602">
        <f>SUM(J561:J590)</f>
        <v>0</v>
      </c>
      <c r="K591" s="602">
        <f t="shared" ref="K591:L591" si="53">SUM(K561:K590)</f>
        <v>0</v>
      </c>
      <c r="L591" s="602">
        <f t="shared" si="53"/>
        <v>0</v>
      </c>
    </row>
    <row r="592" spans="1:12" s="165" customFormat="1" ht="12.75" customHeight="1">
      <c r="A592" s="629"/>
      <c r="B592" s="629"/>
      <c r="C592" s="629"/>
      <c r="D592" s="629"/>
      <c r="E592" s="630"/>
      <c r="F592" s="631"/>
      <c r="G592" s="632"/>
      <c r="H592" s="632"/>
      <c r="I592" s="637"/>
      <c r="J592" s="634"/>
      <c r="K592" s="634"/>
      <c r="L592" s="635"/>
    </row>
    <row r="593" spans="1:12" s="165" customFormat="1" ht="12.75" customHeight="1">
      <c r="E593" s="213" t="s">
        <v>234</v>
      </c>
      <c r="F593" s="67" t="str">
        <f>F559</f>
        <v>[Insert Signal Name and Number]</v>
      </c>
      <c r="G593" s="848" t="s">
        <v>574</v>
      </c>
      <c r="H593" s="848"/>
      <c r="I593" s="849"/>
      <c r="J593" s="850" t="s">
        <v>575</v>
      </c>
      <c r="K593" s="850"/>
      <c r="L593" s="851"/>
    </row>
    <row r="594" spans="1:12" s="165" customFormat="1" ht="12.75" customHeight="1">
      <c r="A594" s="166" t="s">
        <v>571</v>
      </c>
      <c r="B594" s="166" t="s">
        <v>10</v>
      </c>
      <c r="C594" s="166" t="s">
        <v>572</v>
      </c>
      <c r="D594" s="166" t="s">
        <v>573</v>
      </c>
      <c r="E594" s="166" t="s">
        <v>9</v>
      </c>
      <c r="F594" s="214" t="s">
        <v>438</v>
      </c>
      <c r="G594" s="193" t="s">
        <v>352</v>
      </c>
      <c r="H594" s="193" t="s">
        <v>351</v>
      </c>
      <c r="I594" s="193" t="s">
        <v>4692</v>
      </c>
      <c r="J594" s="71" t="s">
        <v>352</v>
      </c>
      <c r="K594" s="71" t="s">
        <v>351</v>
      </c>
      <c r="L594" s="71" t="s">
        <v>4692</v>
      </c>
    </row>
    <row r="595" spans="1:12" s="165" customFormat="1" ht="12.75" customHeight="1">
      <c r="A595" s="577">
        <v>1</v>
      </c>
      <c r="B595" s="572"/>
      <c r="C595" s="588" t="str">
        <f>IF(ISNUMBER($B595),(VLOOKUP($B595,'Signal, ITMS &amp; Lighting Items'!$A$5:$G$468,2,FALSE)),IF(ISTEXT($B595),(VLOOKUP($B595,'Signal, ITMS &amp; Lighting Items'!$A$5:$G$468,2,FALSE))," "))</f>
        <v xml:space="preserve"> </v>
      </c>
      <c r="D595" s="576"/>
      <c r="E595" s="589" t="str">
        <f>IF(ISNUMBER($B595),(VLOOKUP($B595,'Signal, ITMS &amp; Lighting Items'!$A$5:$G$468,4,FALSE)),IF(ISTEXT($B595),(VLOOKUP($B595,'Signal, ITMS &amp; Lighting Items'!$A$5:$G$468,4,FALSE))," "))</f>
        <v xml:space="preserve"> </v>
      </c>
      <c r="F595" s="575" t="str">
        <f>IF(ISNUMBER($B595),(VLOOKUP($B595,'Signal, ITMS &amp; Lighting Items'!$A$5:$G$468,3,FALSE)),IF(ISTEXT($B595),(VLOOKUP($B595,'Signal, ITMS &amp; Lighting Items'!$A$5:$G$468,3,FALSE))," "))</f>
        <v xml:space="preserve"> </v>
      </c>
      <c r="G595" s="590" t="str">
        <f>IF(ISNUMBER($B595),(VLOOKUP($B595,'Signal, ITMS &amp; Lighting Items'!$A$5:$G$468,5,FALSE)),IF(ISTEXT($B595),(VLOOKUP($B595,'Signal, ITMS &amp; Lighting Items'!$A$5:$G$468,5,FALSE))," "))</f>
        <v xml:space="preserve"> </v>
      </c>
      <c r="H595" s="590" t="str">
        <f>IF(ISNUMBER($B595),(VLOOKUP($B595,'Signal, ITMS &amp; Lighting Items'!$A$5:$G$468,6,FALSE)),IF(ISTEXT($B595),(VLOOKUP($B595,'Signal, ITMS &amp; Lighting Items'!$A$5:$G$468,6,FALSE))," "))</f>
        <v xml:space="preserve"> </v>
      </c>
      <c r="I595" s="590" t="str">
        <f>IF(ISNUMBER($B595),(VLOOKUP($B595,'Signal, ITMS &amp; Lighting Items'!$A$5:$G$468,7,FALSE)),IF(ISTEXT($B595),(VLOOKUP($B595,'Signal, ITMS &amp; Lighting Items'!$A$5:$G$468,7,FALSE))," "))</f>
        <v xml:space="preserve"> </v>
      </c>
      <c r="J595" s="591" t="str">
        <f>IF(ISNUMBER($D595),($D595*$G595),"")</f>
        <v/>
      </c>
      <c r="K595" s="591" t="str">
        <f>IF(ISNUMBER($D595),($D595*$H595),"")</f>
        <v/>
      </c>
      <c r="L595" s="591" t="str">
        <f t="shared" ref="L595:L624" si="54">IF(ISNUMBER($D595),($D595*$I595),"")</f>
        <v/>
      </c>
    </row>
    <row r="596" spans="1:12" s="165" customFormat="1" ht="12.75" customHeight="1">
      <c r="A596" s="577">
        <v>2</v>
      </c>
      <c r="B596" s="572"/>
      <c r="C596" s="588" t="str">
        <f>IF(ISNUMBER($B596),(VLOOKUP($B596,'Signal, ITMS &amp; Lighting Items'!$A$5:$G$468,2,FALSE)),IF(ISTEXT($B596),(VLOOKUP($B596,'Signal, ITMS &amp; Lighting Items'!$A$5:$G$468,2,FALSE))," "))</f>
        <v xml:space="preserve"> </v>
      </c>
      <c r="D596" s="576"/>
      <c r="E596" s="589" t="str">
        <f>IF(ISNUMBER($B596),(VLOOKUP($B596,'Signal, ITMS &amp; Lighting Items'!$A$5:$G$468,4,FALSE)),IF(ISTEXT($B596),(VLOOKUP($B596,'Signal, ITMS &amp; Lighting Items'!$A$5:$G$468,4,FALSE))," "))</f>
        <v xml:space="preserve"> </v>
      </c>
      <c r="F596" s="575" t="str">
        <f>IF(ISNUMBER($B596),(VLOOKUP($B596,'Signal, ITMS &amp; Lighting Items'!$A$5:$G$468,3,FALSE)),IF(ISTEXT($B596),(VLOOKUP($B596,'Signal, ITMS &amp; Lighting Items'!$A$5:$G$468,3,FALSE))," "))</f>
        <v xml:space="preserve"> </v>
      </c>
      <c r="G596" s="590" t="str">
        <f>IF(ISNUMBER($B596),(VLOOKUP($B596,'Signal, ITMS &amp; Lighting Items'!$A$5:$G$468,5,FALSE)),IF(ISTEXT($B596),(VLOOKUP($B596,'Signal, ITMS &amp; Lighting Items'!$A$5:$G$468,5,FALSE))," "))</f>
        <v xml:space="preserve"> </v>
      </c>
      <c r="H596" s="590" t="str">
        <f>IF(ISNUMBER($B596),(VLOOKUP($B596,'Signal, ITMS &amp; Lighting Items'!$A$5:$G$468,6,FALSE)),IF(ISTEXT($B596),(VLOOKUP($B596,'Signal, ITMS &amp; Lighting Items'!$A$5:$G$468,6,FALSE))," "))</f>
        <v xml:space="preserve"> </v>
      </c>
      <c r="I596" s="590" t="str">
        <f>IF(ISNUMBER($B596),(VLOOKUP($B596,'Signal, ITMS &amp; Lighting Items'!$A$5:$G$468,7,FALSE)),IF(ISTEXT($B596),(VLOOKUP($B596,'Signal, ITMS &amp; Lighting Items'!$A$5:$G$468,7,FALSE))," "))</f>
        <v xml:space="preserve"> </v>
      </c>
      <c r="J596" s="591" t="str">
        <f t="shared" ref="J596:J624" si="55">IF(ISNUMBER($D596),($D596*$G596),"")</f>
        <v/>
      </c>
      <c r="K596" s="591" t="str">
        <f t="shared" ref="K596:K624" si="56">IF(ISNUMBER($D596),($D596*$H596),"")</f>
        <v/>
      </c>
      <c r="L596" s="591" t="str">
        <f t="shared" si="54"/>
        <v/>
      </c>
    </row>
    <row r="597" spans="1:12" s="165" customFormat="1" ht="12.75" customHeight="1">
      <c r="A597" s="577">
        <v>3</v>
      </c>
      <c r="B597" s="572"/>
      <c r="C597" s="588" t="str">
        <f>IF(ISNUMBER($B597),(VLOOKUP($B597,'Signal, ITMS &amp; Lighting Items'!$A$5:$G$468,2,FALSE)),IF(ISTEXT($B597),(VLOOKUP($B597,'Signal, ITMS &amp; Lighting Items'!$A$5:$G$468,2,FALSE))," "))</f>
        <v xml:space="preserve"> </v>
      </c>
      <c r="D597" s="576"/>
      <c r="E597" s="589" t="str">
        <f>IF(ISNUMBER($B597),(VLOOKUP($B597,'Signal, ITMS &amp; Lighting Items'!$A$5:$G$468,4,FALSE)),IF(ISTEXT($B597),(VLOOKUP($B597,'Signal, ITMS &amp; Lighting Items'!$A$5:$G$468,4,FALSE))," "))</f>
        <v xml:space="preserve"> </v>
      </c>
      <c r="F597" s="575" t="str">
        <f>IF(ISNUMBER($B597),(VLOOKUP($B597,'Signal, ITMS &amp; Lighting Items'!$A$5:$G$468,3,FALSE)),IF(ISTEXT($B597),(VLOOKUP($B597,'Signal, ITMS &amp; Lighting Items'!$A$5:$G$468,3,FALSE))," "))</f>
        <v xml:space="preserve"> </v>
      </c>
      <c r="G597" s="590" t="str">
        <f>IF(ISNUMBER($B597),(VLOOKUP($B597,'Signal, ITMS &amp; Lighting Items'!$A$5:$G$468,5,FALSE)),IF(ISTEXT($B597),(VLOOKUP($B597,'Signal, ITMS &amp; Lighting Items'!$A$5:$G$468,5,FALSE))," "))</f>
        <v xml:space="preserve"> </v>
      </c>
      <c r="H597" s="590" t="str">
        <f>IF(ISNUMBER($B597),(VLOOKUP($B597,'Signal, ITMS &amp; Lighting Items'!$A$5:$G$468,6,FALSE)),IF(ISTEXT($B597),(VLOOKUP($B597,'Signal, ITMS &amp; Lighting Items'!$A$5:$G$468,6,FALSE))," "))</f>
        <v xml:space="preserve"> </v>
      </c>
      <c r="I597" s="590" t="str">
        <f>IF(ISNUMBER($B597),(VLOOKUP($B597,'Signal, ITMS &amp; Lighting Items'!$A$5:$G$468,7,FALSE)),IF(ISTEXT($B597),(VLOOKUP($B597,'Signal, ITMS &amp; Lighting Items'!$A$5:$G$468,7,FALSE))," "))</f>
        <v xml:space="preserve"> </v>
      </c>
      <c r="J597" s="591" t="str">
        <f t="shared" si="55"/>
        <v/>
      </c>
      <c r="K597" s="591" t="str">
        <f t="shared" si="56"/>
        <v/>
      </c>
      <c r="L597" s="591" t="str">
        <f t="shared" si="54"/>
        <v/>
      </c>
    </row>
    <row r="598" spans="1:12" s="165" customFormat="1" ht="12.75" customHeight="1">
      <c r="A598" s="577">
        <v>4</v>
      </c>
      <c r="B598" s="572"/>
      <c r="C598" s="588" t="str">
        <f>IF(ISNUMBER($B598),(VLOOKUP($B598,'Signal, ITMS &amp; Lighting Items'!$A$5:$G$468,2,FALSE)),IF(ISTEXT($B598),(VLOOKUP($B598,'Signal, ITMS &amp; Lighting Items'!$A$5:$G$468,2,FALSE))," "))</f>
        <v xml:space="preserve"> </v>
      </c>
      <c r="D598" s="576"/>
      <c r="E598" s="589" t="str">
        <f>IF(ISNUMBER($B598),(VLOOKUP($B598,'Signal, ITMS &amp; Lighting Items'!$A$5:$G$468,4,FALSE)),IF(ISTEXT($B598),(VLOOKUP($B598,'Signal, ITMS &amp; Lighting Items'!$A$5:$G$468,4,FALSE))," "))</f>
        <v xml:space="preserve"> </v>
      </c>
      <c r="F598" s="575" t="str">
        <f>IF(ISNUMBER($B598),(VLOOKUP($B598,'Signal, ITMS &amp; Lighting Items'!$A$5:$G$468,3,FALSE)),IF(ISTEXT($B598),(VLOOKUP($B598,'Signal, ITMS &amp; Lighting Items'!$A$5:$G$468,3,FALSE))," "))</f>
        <v xml:space="preserve"> </v>
      </c>
      <c r="G598" s="590" t="str">
        <f>IF(ISNUMBER($B598),(VLOOKUP($B598,'Signal, ITMS &amp; Lighting Items'!$A$5:$G$468,5,FALSE)),IF(ISTEXT($B598),(VLOOKUP($B598,'Signal, ITMS &amp; Lighting Items'!$A$5:$G$468,5,FALSE))," "))</f>
        <v xml:space="preserve"> </v>
      </c>
      <c r="H598" s="590" t="str">
        <f>IF(ISNUMBER($B598),(VLOOKUP($B598,'Signal, ITMS &amp; Lighting Items'!$A$5:$G$468,6,FALSE)),IF(ISTEXT($B598),(VLOOKUP($B598,'Signal, ITMS &amp; Lighting Items'!$A$5:$G$468,6,FALSE))," "))</f>
        <v xml:space="preserve"> </v>
      </c>
      <c r="I598" s="590" t="str">
        <f>IF(ISNUMBER($B598),(VLOOKUP($B598,'Signal, ITMS &amp; Lighting Items'!$A$5:$G$468,7,FALSE)),IF(ISTEXT($B598),(VLOOKUP($B598,'Signal, ITMS &amp; Lighting Items'!$A$5:$G$468,7,FALSE))," "))</f>
        <v xml:space="preserve"> </v>
      </c>
      <c r="J598" s="591" t="str">
        <f t="shared" si="55"/>
        <v/>
      </c>
      <c r="K598" s="591" t="str">
        <f t="shared" si="56"/>
        <v/>
      </c>
      <c r="L598" s="591" t="str">
        <f t="shared" si="54"/>
        <v/>
      </c>
    </row>
    <row r="599" spans="1:12" s="165" customFormat="1" ht="12.75" customHeight="1">
      <c r="A599" s="577">
        <v>5</v>
      </c>
      <c r="B599" s="572"/>
      <c r="C599" s="588" t="str">
        <f>IF(ISNUMBER($B599),(VLOOKUP($B599,'Signal, ITMS &amp; Lighting Items'!$A$5:$G$468,2,FALSE)),IF(ISTEXT($B599),(VLOOKUP($B599,'Signal, ITMS &amp; Lighting Items'!$A$5:$G$468,2,FALSE))," "))</f>
        <v xml:space="preserve"> </v>
      </c>
      <c r="D599" s="576"/>
      <c r="E599" s="589" t="str">
        <f>IF(ISNUMBER($B599),(VLOOKUP($B599,'Signal, ITMS &amp; Lighting Items'!$A$5:$G$468,4,FALSE)),IF(ISTEXT($B599),(VLOOKUP($B599,'Signal, ITMS &amp; Lighting Items'!$A$5:$G$468,4,FALSE))," "))</f>
        <v xml:space="preserve"> </v>
      </c>
      <c r="F599" s="575" t="str">
        <f>IF(ISNUMBER($B599),(VLOOKUP($B599,'Signal, ITMS &amp; Lighting Items'!$A$5:$G$468,3,FALSE)),IF(ISTEXT($B599),(VLOOKUP($B599,'Signal, ITMS &amp; Lighting Items'!$A$5:$G$468,3,FALSE))," "))</f>
        <v xml:space="preserve"> </v>
      </c>
      <c r="G599" s="590" t="str">
        <f>IF(ISNUMBER($B599),(VLOOKUP($B599,'Signal, ITMS &amp; Lighting Items'!$A$5:$G$468,5,FALSE)),IF(ISTEXT($B599),(VLOOKUP($B599,'Signal, ITMS &amp; Lighting Items'!$A$5:$G$468,5,FALSE))," "))</f>
        <v xml:space="preserve"> </v>
      </c>
      <c r="H599" s="590" t="str">
        <f>IF(ISNUMBER($B599),(VLOOKUP($B599,'Signal, ITMS &amp; Lighting Items'!$A$5:$G$468,6,FALSE)),IF(ISTEXT($B599),(VLOOKUP($B599,'Signal, ITMS &amp; Lighting Items'!$A$5:$G$468,6,FALSE))," "))</f>
        <v xml:space="preserve"> </v>
      </c>
      <c r="I599" s="590" t="str">
        <f>IF(ISNUMBER($B599),(VLOOKUP($B599,'Signal, ITMS &amp; Lighting Items'!$A$5:$G$468,7,FALSE)),IF(ISTEXT($B599),(VLOOKUP($B599,'Signal, ITMS &amp; Lighting Items'!$A$5:$G$468,7,FALSE))," "))</f>
        <v xml:space="preserve"> </v>
      </c>
      <c r="J599" s="591" t="str">
        <f t="shared" si="55"/>
        <v/>
      </c>
      <c r="K599" s="591" t="str">
        <f t="shared" si="56"/>
        <v/>
      </c>
      <c r="L599" s="591" t="str">
        <f t="shared" si="54"/>
        <v/>
      </c>
    </row>
    <row r="600" spans="1:12" s="165" customFormat="1" ht="12.75" customHeight="1">
      <c r="A600" s="577">
        <v>6</v>
      </c>
      <c r="B600" s="572"/>
      <c r="C600" s="588" t="str">
        <f>IF(ISNUMBER($B600),(VLOOKUP($B600,'Signal, ITMS &amp; Lighting Items'!$A$5:$G$468,2,FALSE)),IF(ISTEXT($B600),(VLOOKUP($B600,'Signal, ITMS &amp; Lighting Items'!$A$5:$G$468,2,FALSE))," "))</f>
        <v xml:space="preserve"> </v>
      </c>
      <c r="D600" s="576"/>
      <c r="E600" s="589" t="str">
        <f>IF(ISNUMBER($B600),(VLOOKUP($B600,'Signal, ITMS &amp; Lighting Items'!$A$5:$G$468,4,FALSE)),IF(ISTEXT($B600),(VLOOKUP($B600,'Signal, ITMS &amp; Lighting Items'!$A$5:$G$468,4,FALSE))," "))</f>
        <v xml:space="preserve"> </v>
      </c>
      <c r="F600" s="575" t="str">
        <f>IF(ISNUMBER($B600),(VLOOKUP($B600,'Signal, ITMS &amp; Lighting Items'!$A$5:$G$468,3,FALSE)),IF(ISTEXT($B600),(VLOOKUP($B600,'Signal, ITMS &amp; Lighting Items'!$A$5:$G$468,3,FALSE))," "))</f>
        <v xml:space="preserve"> </v>
      </c>
      <c r="G600" s="590" t="str">
        <f>IF(ISNUMBER($B600),(VLOOKUP($B600,'Signal, ITMS &amp; Lighting Items'!$A$5:$G$468,5,FALSE)),IF(ISTEXT($B600),(VLOOKUP($B600,'Signal, ITMS &amp; Lighting Items'!$A$5:$G$468,5,FALSE))," "))</f>
        <v xml:space="preserve"> </v>
      </c>
      <c r="H600" s="590" t="str">
        <f>IF(ISNUMBER($B600),(VLOOKUP($B600,'Signal, ITMS &amp; Lighting Items'!$A$5:$G$468,6,FALSE)),IF(ISTEXT($B600),(VLOOKUP($B600,'Signal, ITMS &amp; Lighting Items'!$A$5:$G$468,6,FALSE))," "))</f>
        <v xml:space="preserve"> </v>
      </c>
      <c r="I600" s="590" t="str">
        <f>IF(ISNUMBER($B600),(VLOOKUP($B600,'Signal, ITMS &amp; Lighting Items'!$A$5:$G$468,7,FALSE)),IF(ISTEXT($B600),(VLOOKUP($B600,'Signal, ITMS &amp; Lighting Items'!$A$5:$G$468,7,FALSE))," "))</f>
        <v xml:space="preserve"> </v>
      </c>
      <c r="J600" s="591" t="str">
        <f t="shared" si="55"/>
        <v/>
      </c>
      <c r="K600" s="591" t="str">
        <f t="shared" si="56"/>
        <v/>
      </c>
      <c r="L600" s="591" t="str">
        <f t="shared" si="54"/>
        <v/>
      </c>
    </row>
    <row r="601" spans="1:12" s="165" customFormat="1" ht="12.75" customHeight="1">
      <c r="A601" s="577">
        <v>7</v>
      </c>
      <c r="B601" s="572"/>
      <c r="C601" s="588" t="str">
        <f>IF(ISNUMBER($B601),(VLOOKUP($B601,'Signal, ITMS &amp; Lighting Items'!$A$5:$G$468,2,FALSE)),IF(ISTEXT($B601),(VLOOKUP($B601,'Signal, ITMS &amp; Lighting Items'!$A$5:$G$468,2,FALSE))," "))</f>
        <v xml:space="preserve"> </v>
      </c>
      <c r="D601" s="576"/>
      <c r="E601" s="589" t="str">
        <f>IF(ISNUMBER($B601),(VLOOKUP($B601,'Signal, ITMS &amp; Lighting Items'!$A$5:$G$468,4,FALSE)),IF(ISTEXT($B601),(VLOOKUP($B601,'Signal, ITMS &amp; Lighting Items'!$A$5:$G$468,4,FALSE))," "))</f>
        <v xml:space="preserve"> </v>
      </c>
      <c r="F601" s="575" t="str">
        <f>IF(ISNUMBER($B601),(VLOOKUP($B601,'Signal, ITMS &amp; Lighting Items'!$A$5:$G$468,3,FALSE)),IF(ISTEXT($B601),(VLOOKUP($B601,'Signal, ITMS &amp; Lighting Items'!$A$5:$G$468,3,FALSE))," "))</f>
        <v xml:space="preserve"> </v>
      </c>
      <c r="G601" s="590" t="str">
        <f>IF(ISNUMBER($B601),(VLOOKUP($B601,'Signal, ITMS &amp; Lighting Items'!$A$5:$G$468,5,FALSE)),IF(ISTEXT($B601),(VLOOKUP($B601,'Signal, ITMS &amp; Lighting Items'!$A$5:$G$468,5,FALSE))," "))</f>
        <v xml:space="preserve"> </v>
      </c>
      <c r="H601" s="590" t="str">
        <f>IF(ISNUMBER($B601),(VLOOKUP($B601,'Signal, ITMS &amp; Lighting Items'!$A$5:$G$468,6,FALSE)),IF(ISTEXT($B601),(VLOOKUP($B601,'Signal, ITMS &amp; Lighting Items'!$A$5:$G$468,6,FALSE))," "))</f>
        <v xml:space="preserve"> </v>
      </c>
      <c r="I601" s="590" t="str">
        <f>IF(ISNUMBER($B601),(VLOOKUP($B601,'Signal, ITMS &amp; Lighting Items'!$A$5:$G$468,7,FALSE)),IF(ISTEXT($B601),(VLOOKUP($B601,'Signal, ITMS &amp; Lighting Items'!$A$5:$G$468,7,FALSE))," "))</f>
        <v xml:space="preserve"> </v>
      </c>
      <c r="J601" s="591" t="str">
        <f t="shared" si="55"/>
        <v/>
      </c>
      <c r="K601" s="591" t="str">
        <f t="shared" si="56"/>
        <v/>
      </c>
      <c r="L601" s="591" t="str">
        <f t="shared" si="54"/>
        <v/>
      </c>
    </row>
    <row r="602" spans="1:12" s="165" customFormat="1" ht="12.75" customHeight="1">
      <c r="A602" s="577">
        <v>8</v>
      </c>
      <c r="B602" s="572"/>
      <c r="C602" s="588" t="str">
        <f>IF(ISNUMBER($B602),(VLOOKUP($B602,'Signal, ITMS &amp; Lighting Items'!$A$5:$G$468,2,FALSE)),IF(ISTEXT($B602),(VLOOKUP($B602,'Signal, ITMS &amp; Lighting Items'!$A$5:$G$468,2,FALSE))," "))</f>
        <v xml:space="preserve"> </v>
      </c>
      <c r="D602" s="576"/>
      <c r="E602" s="589" t="str">
        <f>IF(ISNUMBER($B602),(VLOOKUP($B602,'Signal, ITMS &amp; Lighting Items'!$A$5:$G$468,4,FALSE)),IF(ISTEXT($B602),(VLOOKUP($B602,'Signal, ITMS &amp; Lighting Items'!$A$5:$G$468,4,FALSE))," "))</f>
        <v xml:space="preserve"> </v>
      </c>
      <c r="F602" s="575" t="str">
        <f>IF(ISNUMBER($B602),(VLOOKUP($B602,'Signal, ITMS &amp; Lighting Items'!$A$5:$G$468,3,FALSE)),IF(ISTEXT($B602),(VLOOKUP($B602,'Signal, ITMS &amp; Lighting Items'!$A$5:$G$468,3,FALSE))," "))</f>
        <v xml:space="preserve"> </v>
      </c>
      <c r="G602" s="590" t="str">
        <f>IF(ISNUMBER($B602),(VLOOKUP($B602,'Signal, ITMS &amp; Lighting Items'!$A$5:$G$468,5,FALSE)),IF(ISTEXT($B602),(VLOOKUP($B602,'Signal, ITMS &amp; Lighting Items'!$A$5:$G$468,5,FALSE))," "))</f>
        <v xml:space="preserve"> </v>
      </c>
      <c r="H602" s="590" t="str">
        <f>IF(ISNUMBER($B602),(VLOOKUP($B602,'Signal, ITMS &amp; Lighting Items'!$A$5:$G$468,6,FALSE)),IF(ISTEXT($B602),(VLOOKUP($B602,'Signal, ITMS &amp; Lighting Items'!$A$5:$G$468,6,FALSE))," "))</f>
        <v xml:space="preserve"> </v>
      </c>
      <c r="I602" s="590" t="str">
        <f>IF(ISNUMBER($B602),(VLOOKUP($B602,'Signal, ITMS &amp; Lighting Items'!$A$5:$G$468,7,FALSE)),IF(ISTEXT($B602),(VLOOKUP($B602,'Signal, ITMS &amp; Lighting Items'!$A$5:$G$468,7,FALSE))," "))</f>
        <v xml:space="preserve"> </v>
      </c>
      <c r="J602" s="591" t="str">
        <f t="shared" si="55"/>
        <v/>
      </c>
      <c r="K602" s="591" t="str">
        <f t="shared" si="56"/>
        <v/>
      </c>
      <c r="L602" s="591" t="str">
        <f t="shared" si="54"/>
        <v/>
      </c>
    </row>
    <row r="603" spans="1:12" s="165" customFormat="1" ht="12.75" customHeight="1">
      <c r="A603" s="577">
        <v>9</v>
      </c>
      <c r="B603" s="572"/>
      <c r="C603" s="588" t="str">
        <f>IF(ISNUMBER($B603),(VLOOKUP($B603,'Signal, ITMS &amp; Lighting Items'!$A$5:$G$468,2,FALSE)),IF(ISTEXT($B603),(VLOOKUP($B603,'Signal, ITMS &amp; Lighting Items'!$A$5:$G$468,2,FALSE))," "))</f>
        <v xml:space="preserve"> </v>
      </c>
      <c r="D603" s="576"/>
      <c r="E603" s="589" t="str">
        <f>IF(ISNUMBER($B603),(VLOOKUP($B603,'Signal, ITMS &amp; Lighting Items'!$A$5:$G$468,4,FALSE)),IF(ISTEXT($B603),(VLOOKUP($B603,'Signal, ITMS &amp; Lighting Items'!$A$5:$G$468,4,FALSE))," "))</f>
        <v xml:space="preserve"> </v>
      </c>
      <c r="F603" s="575" t="str">
        <f>IF(ISNUMBER($B603),(VLOOKUP($B603,'Signal, ITMS &amp; Lighting Items'!$A$5:$G$468,3,FALSE)),IF(ISTEXT($B603),(VLOOKUP($B603,'Signal, ITMS &amp; Lighting Items'!$A$5:$G$468,3,FALSE))," "))</f>
        <v xml:space="preserve"> </v>
      </c>
      <c r="G603" s="590" t="str">
        <f>IF(ISNUMBER($B603),(VLOOKUP($B603,'Signal, ITMS &amp; Lighting Items'!$A$5:$G$468,5,FALSE)),IF(ISTEXT($B603),(VLOOKUP($B603,'Signal, ITMS &amp; Lighting Items'!$A$5:$G$468,5,FALSE))," "))</f>
        <v xml:space="preserve"> </v>
      </c>
      <c r="H603" s="590" t="str">
        <f>IF(ISNUMBER($B603),(VLOOKUP($B603,'Signal, ITMS &amp; Lighting Items'!$A$5:$G$468,6,FALSE)),IF(ISTEXT($B603),(VLOOKUP($B603,'Signal, ITMS &amp; Lighting Items'!$A$5:$G$468,6,FALSE))," "))</f>
        <v xml:space="preserve"> </v>
      </c>
      <c r="I603" s="590" t="str">
        <f>IF(ISNUMBER($B603),(VLOOKUP($B603,'Signal, ITMS &amp; Lighting Items'!$A$5:$G$468,7,FALSE)),IF(ISTEXT($B603),(VLOOKUP($B603,'Signal, ITMS &amp; Lighting Items'!$A$5:$G$468,7,FALSE))," "))</f>
        <v xml:space="preserve"> </v>
      </c>
      <c r="J603" s="591" t="str">
        <f t="shared" si="55"/>
        <v/>
      </c>
      <c r="K603" s="591" t="str">
        <f t="shared" si="56"/>
        <v/>
      </c>
      <c r="L603" s="591" t="str">
        <f t="shared" si="54"/>
        <v/>
      </c>
    </row>
    <row r="604" spans="1:12" s="165" customFormat="1" ht="12.75" customHeight="1">
      <c r="A604" s="577">
        <v>10</v>
      </c>
      <c r="B604" s="572"/>
      <c r="C604" s="588" t="str">
        <f>IF(ISNUMBER($B604),(VLOOKUP($B604,'Signal, ITMS &amp; Lighting Items'!$A$5:$G$468,2,FALSE)),IF(ISTEXT($B604),(VLOOKUP($B604,'Signal, ITMS &amp; Lighting Items'!$A$5:$G$468,2,FALSE))," "))</f>
        <v xml:space="preserve"> </v>
      </c>
      <c r="D604" s="576"/>
      <c r="E604" s="589" t="str">
        <f>IF(ISNUMBER($B604),(VLOOKUP($B604,'Signal, ITMS &amp; Lighting Items'!$A$5:$G$468,4,FALSE)),IF(ISTEXT($B604),(VLOOKUP($B604,'Signal, ITMS &amp; Lighting Items'!$A$5:$G$468,4,FALSE))," "))</f>
        <v xml:space="preserve"> </v>
      </c>
      <c r="F604" s="575" t="str">
        <f>IF(ISNUMBER($B604),(VLOOKUP($B604,'Signal, ITMS &amp; Lighting Items'!$A$5:$G$468,3,FALSE)),IF(ISTEXT($B604),(VLOOKUP($B604,'Signal, ITMS &amp; Lighting Items'!$A$5:$G$468,3,FALSE))," "))</f>
        <v xml:space="preserve"> </v>
      </c>
      <c r="G604" s="590" t="str">
        <f>IF(ISNUMBER($B604),(VLOOKUP($B604,'Signal, ITMS &amp; Lighting Items'!$A$5:$G$468,5,FALSE)),IF(ISTEXT($B604),(VLOOKUP($B604,'Signal, ITMS &amp; Lighting Items'!$A$5:$G$468,5,FALSE))," "))</f>
        <v xml:space="preserve"> </v>
      </c>
      <c r="H604" s="590" t="str">
        <f>IF(ISNUMBER($B604),(VLOOKUP($B604,'Signal, ITMS &amp; Lighting Items'!$A$5:$G$468,6,FALSE)),IF(ISTEXT($B604),(VLOOKUP($B604,'Signal, ITMS &amp; Lighting Items'!$A$5:$G$468,6,FALSE))," "))</f>
        <v xml:space="preserve"> </v>
      </c>
      <c r="I604" s="590" t="str">
        <f>IF(ISNUMBER($B604),(VLOOKUP($B604,'Signal, ITMS &amp; Lighting Items'!$A$5:$G$468,7,FALSE)),IF(ISTEXT($B604),(VLOOKUP($B604,'Signal, ITMS &amp; Lighting Items'!$A$5:$G$468,7,FALSE))," "))</f>
        <v xml:space="preserve"> </v>
      </c>
      <c r="J604" s="591" t="str">
        <f t="shared" si="55"/>
        <v/>
      </c>
      <c r="K604" s="591" t="str">
        <f t="shared" si="56"/>
        <v/>
      </c>
      <c r="L604" s="591" t="str">
        <f t="shared" si="54"/>
        <v/>
      </c>
    </row>
    <row r="605" spans="1:12" s="165" customFormat="1" ht="12.75" customHeight="1">
      <c r="A605" s="577">
        <v>11</v>
      </c>
      <c r="B605" s="572"/>
      <c r="C605" s="588" t="str">
        <f>IF(ISNUMBER($B605),(VLOOKUP($B605,'Signal, ITMS &amp; Lighting Items'!$A$5:$G$468,2,FALSE)),IF(ISTEXT($B605),(VLOOKUP($B605,'Signal, ITMS &amp; Lighting Items'!$A$5:$G$468,2,FALSE))," "))</f>
        <v xml:space="preserve"> </v>
      </c>
      <c r="D605" s="576"/>
      <c r="E605" s="589" t="str">
        <f>IF(ISNUMBER($B605),(VLOOKUP($B605,'Signal, ITMS &amp; Lighting Items'!$A$5:$G$468,4,FALSE)),IF(ISTEXT($B605),(VLOOKUP($B605,'Signal, ITMS &amp; Lighting Items'!$A$5:$G$468,4,FALSE))," "))</f>
        <v xml:space="preserve"> </v>
      </c>
      <c r="F605" s="575" t="str">
        <f>IF(ISNUMBER($B605),(VLOOKUP($B605,'Signal, ITMS &amp; Lighting Items'!$A$5:$G$468,3,FALSE)),IF(ISTEXT($B605),(VLOOKUP($B605,'Signal, ITMS &amp; Lighting Items'!$A$5:$G$468,3,FALSE))," "))</f>
        <v xml:space="preserve"> </v>
      </c>
      <c r="G605" s="590" t="str">
        <f>IF(ISNUMBER($B605),(VLOOKUP($B605,'Signal, ITMS &amp; Lighting Items'!$A$5:$G$468,5,FALSE)),IF(ISTEXT($B605),(VLOOKUP($B605,'Signal, ITMS &amp; Lighting Items'!$A$5:$G$468,5,FALSE))," "))</f>
        <v xml:space="preserve"> </v>
      </c>
      <c r="H605" s="590" t="str">
        <f>IF(ISNUMBER($B605),(VLOOKUP($B605,'Signal, ITMS &amp; Lighting Items'!$A$5:$G$468,6,FALSE)),IF(ISTEXT($B605),(VLOOKUP($B605,'Signal, ITMS &amp; Lighting Items'!$A$5:$G$468,6,FALSE))," "))</f>
        <v xml:space="preserve"> </v>
      </c>
      <c r="I605" s="590" t="str">
        <f>IF(ISNUMBER($B605),(VLOOKUP($B605,'Signal, ITMS &amp; Lighting Items'!$A$5:$G$468,7,FALSE)),IF(ISTEXT($B605),(VLOOKUP($B605,'Signal, ITMS &amp; Lighting Items'!$A$5:$G$468,7,FALSE))," "))</f>
        <v xml:space="preserve"> </v>
      </c>
      <c r="J605" s="591" t="str">
        <f t="shared" si="55"/>
        <v/>
      </c>
      <c r="K605" s="591" t="str">
        <f t="shared" si="56"/>
        <v/>
      </c>
      <c r="L605" s="591" t="str">
        <f t="shared" si="54"/>
        <v/>
      </c>
    </row>
    <row r="606" spans="1:12" s="165" customFormat="1" ht="12.75" customHeight="1">
      <c r="A606" s="577">
        <v>12</v>
      </c>
      <c r="B606" s="572"/>
      <c r="C606" s="588" t="str">
        <f>IF(ISNUMBER($B606),(VLOOKUP($B606,'Signal, ITMS &amp; Lighting Items'!$A$5:$G$468,2,FALSE)),IF(ISTEXT($B606),(VLOOKUP($B606,'Signal, ITMS &amp; Lighting Items'!$A$5:$G$468,2,FALSE))," "))</f>
        <v xml:space="preserve"> </v>
      </c>
      <c r="D606" s="576"/>
      <c r="E606" s="589" t="str">
        <f>IF(ISNUMBER($B606),(VLOOKUP($B606,'Signal, ITMS &amp; Lighting Items'!$A$5:$G$468,4,FALSE)),IF(ISTEXT($B606),(VLOOKUP($B606,'Signal, ITMS &amp; Lighting Items'!$A$5:$G$468,4,FALSE))," "))</f>
        <v xml:space="preserve"> </v>
      </c>
      <c r="F606" s="575" t="str">
        <f>IF(ISNUMBER($B606),(VLOOKUP($B606,'Signal, ITMS &amp; Lighting Items'!$A$5:$G$468,3,FALSE)),IF(ISTEXT($B606),(VLOOKUP($B606,'Signal, ITMS &amp; Lighting Items'!$A$5:$G$468,3,FALSE))," "))</f>
        <v xml:space="preserve"> </v>
      </c>
      <c r="G606" s="590" t="str">
        <f>IF(ISNUMBER($B606),(VLOOKUP($B606,'Signal, ITMS &amp; Lighting Items'!$A$5:$G$468,5,FALSE)),IF(ISTEXT($B606),(VLOOKUP($B606,'Signal, ITMS &amp; Lighting Items'!$A$5:$G$468,5,FALSE))," "))</f>
        <v xml:space="preserve"> </v>
      </c>
      <c r="H606" s="590" t="str">
        <f>IF(ISNUMBER($B606),(VLOOKUP($B606,'Signal, ITMS &amp; Lighting Items'!$A$5:$G$468,6,FALSE)),IF(ISTEXT($B606),(VLOOKUP($B606,'Signal, ITMS &amp; Lighting Items'!$A$5:$G$468,6,FALSE))," "))</f>
        <v xml:space="preserve"> </v>
      </c>
      <c r="I606" s="590" t="str">
        <f>IF(ISNUMBER($B606),(VLOOKUP($B606,'Signal, ITMS &amp; Lighting Items'!$A$5:$G$468,7,FALSE)),IF(ISTEXT($B606),(VLOOKUP($B606,'Signal, ITMS &amp; Lighting Items'!$A$5:$G$468,7,FALSE))," "))</f>
        <v xml:space="preserve"> </v>
      </c>
      <c r="J606" s="591" t="str">
        <f t="shared" si="55"/>
        <v/>
      </c>
      <c r="K606" s="591" t="str">
        <f t="shared" si="56"/>
        <v/>
      </c>
      <c r="L606" s="591" t="str">
        <f t="shared" si="54"/>
        <v/>
      </c>
    </row>
    <row r="607" spans="1:12" s="165" customFormat="1" ht="12.75" customHeight="1">
      <c r="A607" s="577">
        <v>13</v>
      </c>
      <c r="B607" s="572"/>
      <c r="C607" s="588" t="str">
        <f>IF(ISNUMBER($B607),(VLOOKUP($B607,'Signal, ITMS &amp; Lighting Items'!$A$5:$G$468,2,FALSE)),IF(ISTEXT($B607),(VLOOKUP($B607,'Signal, ITMS &amp; Lighting Items'!$A$5:$G$468,2,FALSE))," "))</f>
        <v xml:space="preserve"> </v>
      </c>
      <c r="D607" s="576"/>
      <c r="E607" s="589" t="str">
        <f>IF(ISNUMBER($B607),(VLOOKUP($B607,'Signal, ITMS &amp; Lighting Items'!$A$5:$G$468,4,FALSE)),IF(ISTEXT($B607),(VLOOKUP($B607,'Signal, ITMS &amp; Lighting Items'!$A$5:$G$468,4,FALSE))," "))</f>
        <v xml:space="preserve"> </v>
      </c>
      <c r="F607" s="575" t="str">
        <f>IF(ISNUMBER($B607),(VLOOKUP($B607,'Signal, ITMS &amp; Lighting Items'!$A$5:$G$468,3,FALSE)),IF(ISTEXT($B607),(VLOOKUP($B607,'Signal, ITMS &amp; Lighting Items'!$A$5:$G$468,3,FALSE))," "))</f>
        <v xml:space="preserve"> </v>
      </c>
      <c r="G607" s="590" t="str">
        <f>IF(ISNUMBER($B607),(VLOOKUP($B607,'Signal, ITMS &amp; Lighting Items'!$A$5:$G$468,5,FALSE)),IF(ISTEXT($B607),(VLOOKUP($B607,'Signal, ITMS &amp; Lighting Items'!$A$5:$G$468,5,FALSE))," "))</f>
        <v xml:space="preserve"> </v>
      </c>
      <c r="H607" s="590" t="str">
        <f>IF(ISNUMBER($B607),(VLOOKUP($B607,'Signal, ITMS &amp; Lighting Items'!$A$5:$G$468,6,FALSE)),IF(ISTEXT($B607),(VLOOKUP($B607,'Signal, ITMS &amp; Lighting Items'!$A$5:$G$468,6,FALSE))," "))</f>
        <v xml:space="preserve"> </v>
      </c>
      <c r="I607" s="590" t="str">
        <f>IF(ISNUMBER($B607),(VLOOKUP($B607,'Signal, ITMS &amp; Lighting Items'!$A$5:$G$468,7,FALSE)),IF(ISTEXT($B607),(VLOOKUP($B607,'Signal, ITMS &amp; Lighting Items'!$A$5:$G$468,7,FALSE))," "))</f>
        <v xml:space="preserve"> </v>
      </c>
      <c r="J607" s="591" t="str">
        <f t="shared" si="55"/>
        <v/>
      </c>
      <c r="K607" s="591" t="str">
        <f t="shared" si="56"/>
        <v/>
      </c>
      <c r="L607" s="591" t="str">
        <f t="shared" si="54"/>
        <v/>
      </c>
    </row>
    <row r="608" spans="1:12" s="165" customFormat="1" ht="12.75" customHeight="1">
      <c r="A608" s="577">
        <v>14</v>
      </c>
      <c r="B608" s="572"/>
      <c r="C608" s="588" t="str">
        <f>IF(ISNUMBER($B608),(VLOOKUP($B608,'Signal, ITMS &amp; Lighting Items'!$A$5:$G$468,2,FALSE)),IF(ISTEXT($B608),(VLOOKUP($B608,'Signal, ITMS &amp; Lighting Items'!$A$5:$G$468,2,FALSE))," "))</f>
        <v xml:space="preserve"> </v>
      </c>
      <c r="D608" s="576"/>
      <c r="E608" s="589" t="str">
        <f>IF(ISNUMBER($B608),(VLOOKUP($B608,'Signal, ITMS &amp; Lighting Items'!$A$5:$G$468,4,FALSE)),IF(ISTEXT($B608),(VLOOKUP($B608,'Signal, ITMS &amp; Lighting Items'!$A$5:$G$468,4,FALSE))," "))</f>
        <v xml:space="preserve"> </v>
      </c>
      <c r="F608" s="575" t="str">
        <f>IF(ISNUMBER($B608),(VLOOKUP($B608,'Signal, ITMS &amp; Lighting Items'!$A$5:$G$468,3,FALSE)),IF(ISTEXT($B608),(VLOOKUP($B608,'Signal, ITMS &amp; Lighting Items'!$A$5:$G$468,3,FALSE))," "))</f>
        <v xml:space="preserve"> </v>
      </c>
      <c r="G608" s="590" t="str">
        <f>IF(ISNUMBER($B608),(VLOOKUP($B608,'Signal, ITMS &amp; Lighting Items'!$A$5:$G$468,5,FALSE)),IF(ISTEXT($B608),(VLOOKUP($B608,'Signal, ITMS &amp; Lighting Items'!$A$5:$G$468,5,FALSE))," "))</f>
        <v xml:space="preserve"> </v>
      </c>
      <c r="H608" s="590" t="str">
        <f>IF(ISNUMBER($B608),(VLOOKUP($B608,'Signal, ITMS &amp; Lighting Items'!$A$5:$G$468,6,FALSE)),IF(ISTEXT($B608),(VLOOKUP($B608,'Signal, ITMS &amp; Lighting Items'!$A$5:$G$468,6,FALSE))," "))</f>
        <v xml:space="preserve"> </v>
      </c>
      <c r="I608" s="590" t="str">
        <f>IF(ISNUMBER($B608),(VLOOKUP($B608,'Signal, ITMS &amp; Lighting Items'!$A$5:$G$468,7,FALSE)),IF(ISTEXT($B608),(VLOOKUP($B608,'Signal, ITMS &amp; Lighting Items'!$A$5:$G$468,7,FALSE))," "))</f>
        <v xml:space="preserve"> </v>
      </c>
      <c r="J608" s="591" t="str">
        <f t="shared" si="55"/>
        <v/>
      </c>
      <c r="K608" s="591" t="str">
        <f t="shared" si="56"/>
        <v/>
      </c>
      <c r="L608" s="591" t="str">
        <f t="shared" si="54"/>
        <v/>
      </c>
    </row>
    <row r="609" spans="1:12" s="165" customFormat="1" ht="12.75" customHeight="1">
      <c r="A609" s="577">
        <v>15</v>
      </c>
      <c r="B609" s="572"/>
      <c r="C609" s="588" t="str">
        <f>IF(ISNUMBER($B609),(VLOOKUP($B609,'Signal, ITMS &amp; Lighting Items'!$A$5:$G$468,2,FALSE)),IF(ISTEXT($B609),(VLOOKUP($B609,'Signal, ITMS &amp; Lighting Items'!$A$5:$G$468,2,FALSE))," "))</f>
        <v xml:space="preserve"> </v>
      </c>
      <c r="D609" s="576"/>
      <c r="E609" s="589" t="str">
        <f>IF(ISNUMBER($B609),(VLOOKUP($B609,'Signal, ITMS &amp; Lighting Items'!$A$5:$G$468,4,FALSE)),IF(ISTEXT($B609),(VLOOKUP($B609,'Signal, ITMS &amp; Lighting Items'!$A$5:$G$468,4,FALSE))," "))</f>
        <v xml:space="preserve"> </v>
      </c>
      <c r="F609" s="575" t="str">
        <f>IF(ISNUMBER($B609),(VLOOKUP($B609,'Signal, ITMS &amp; Lighting Items'!$A$5:$G$468,3,FALSE)),IF(ISTEXT($B609),(VLOOKUP($B609,'Signal, ITMS &amp; Lighting Items'!$A$5:$G$468,3,FALSE))," "))</f>
        <v xml:space="preserve"> </v>
      </c>
      <c r="G609" s="590" t="str">
        <f>IF(ISNUMBER($B609),(VLOOKUP($B609,'Signal, ITMS &amp; Lighting Items'!$A$5:$G$468,5,FALSE)),IF(ISTEXT($B609),(VLOOKUP($B609,'Signal, ITMS &amp; Lighting Items'!$A$5:$G$468,5,FALSE))," "))</f>
        <v xml:space="preserve"> </v>
      </c>
      <c r="H609" s="590" t="str">
        <f>IF(ISNUMBER($B609),(VLOOKUP($B609,'Signal, ITMS &amp; Lighting Items'!$A$5:$G$468,6,FALSE)),IF(ISTEXT($B609),(VLOOKUP($B609,'Signal, ITMS &amp; Lighting Items'!$A$5:$G$468,6,FALSE))," "))</f>
        <v xml:space="preserve"> </v>
      </c>
      <c r="I609" s="590" t="str">
        <f>IF(ISNUMBER($B609),(VLOOKUP($B609,'Signal, ITMS &amp; Lighting Items'!$A$5:$G$468,7,FALSE)),IF(ISTEXT($B609),(VLOOKUP($B609,'Signal, ITMS &amp; Lighting Items'!$A$5:$G$468,7,FALSE))," "))</f>
        <v xml:space="preserve"> </v>
      </c>
      <c r="J609" s="591" t="str">
        <f t="shared" si="55"/>
        <v/>
      </c>
      <c r="K609" s="591" t="str">
        <f t="shared" si="56"/>
        <v/>
      </c>
      <c r="L609" s="591" t="str">
        <f t="shared" si="54"/>
        <v/>
      </c>
    </row>
    <row r="610" spans="1:12" s="165" customFormat="1" ht="12.75" customHeight="1">
      <c r="A610" s="577">
        <v>16</v>
      </c>
      <c r="B610" s="572"/>
      <c r="C610" s="588" t="str">
        <f>IF(ISNUMBER($B610),(VLOOKUP($B610,'Signal, ITMS &amp; Lighting Items'!$A$5:$G$468,2,FALSE)),IF(ISTEXT($B610),(VLOOKUP($B610,'Signal, ITMS &amp; Lighting Items'!$A$5:$G$468,2,FALSE))," "))</f>
        <v xml:space="preserve"> </v>
      </c>
      <c r="D610" s="576"/>
      <c r="E610" s="589" t="str">
        <f>IF(ISNUMBER($B610),(VLOOKUP($B610,'Signal, ITMS &amp; Lighting Items'!$A$5:$G$468,4,FALSE)),IF(ISTEXT($B610),(VLOOKUP($B610,'Signal, ITMS &amp; Lighting Items'!$A$5:$G$468,4,FALSE))," "))</f>
        <v xml:space="preserve"> </v>
      </c>
      <c r="F610" s="575" t="str">
        <f>IF(ISNUMBER($B610),(VLOOKUP($B610,'Signal, ITMS &amp; Lighting Items'!$A$5:$G$468,3,FALSE)),IF(ISTEXT($B610),(VLOOKUP($B610,'Signal, ITMS &amp; Lighting Items'!$A$5:$G$468,3,FALSE))," "))</f>
        <v xml:space="preserve"> </v>
      </c>
      <c r="G610" s="590" t="str">
        <f>IF(ISNUMBER($B610),(VLOOKUP($B610,'Signal, ITMS &amp; Lighting Items'!$A$5:$G$468,5,FALSE)),IF(ISTEXT($B610),(VLOOKUP($B610,'Signal, ITMS &amp; Lighting Items'!$A$5:$G$468,5,FALSE))," "))</f>
        <v xml:space="preserve"> </v>
      </c>
      <c r="H610" s="590" t="str">
        <f>IF(ISNUMBER($B610),(VLOOKUP($B610,'Signal, ITMS &amp; Lighting Items'!$A$5:$G$468,6,FALSE)),IF(ISTEXT($B610),(VLOOKUP($B610,'Signal, ITMS &amp; Lighting Items'!$A$5:$G$468,6,FALSE))," "))</f>
        <v xml:space="preserve"> </v>
      </c>
      <c r="I610" s="590" t="str">
        <f>IF(ISNUMBER($B610),(VLOOKUP($B610,'Signal, ITMS &amp; Lighting Items'!$A$5:$G$468,7,FALSE)),IF(ISTEXT($B610),(VLOOKUP($B610,'Signal, ITMS &amp; Lighting Items'!$A$5:$G$468,7,FALSE))," "))</f>
        <v xml:space="preserve"> </v>
      </c>
      <c r="J610" s="591" t="str">
        <f t="shared" si="55"/>
        <v/>
      </c>
      <c r="K610" s="591" t="str">
        <f t="shared" si="56"/>
        <v/>
      </c>
      <c r="L610" s="591" t="str">
        <f t="shared" si="54"/>
        <v/>
      </c>
    </row>
    <row r="611" spans="1:12" s="165" customFormat="1" ht="12.75" customHeight="1">
      <c r="A611" s="577">
        <v>17</v>
      </c>
      <c r="B611" s="572"/>
      <c r="C611" s="588" t="str">
        <f>IF(ISNUMBER($B611),(VLOOKUP($B611,'Signal, ITMS &amp; Lighting Items'!$A$5:$G$468,2,FALSE)),IF(ISTEXT($B611),(VLOOKUP($B611,'Signal, ITMS &amp; Lighting Items'!$A$5:$G$468,2,FALSE))," "))</f>
        <v xml:space="preserve"> </v>
      </c>
      <c r="D611" s="576"/>
      <c r="E611" s="589" t="str">
        <f>IF(ISNUMBER($B611),(VLOOKUP($B611,'Signal, ITMS &amp; Lighting Items'!$A$5:$G$468,4,FALSE)),IF(ISTEXT($B611),(VLOOKUP($B611,'Signal, ITMS &amp; Lighting Items'!$A$5:$G$468,4,FALSE))," "))</f>
        <v xml:space="preserve"> </v>
      </c>
      <c r="F611" s="575" t="str">
        <f>IF(ISNUMBER($B611),(VLOOKUP($B611,'Signal, ITMS &amp; Lighting Items'!$A$5:$G$468,3,FALSE)),IF(ISTEXT($B611),(VLOOKUP($B611,'Signal, ITMS &amp; Lighting Items'!$A$5:$G$468,3,FALSE))," "))</f>
        <v xml:space="preserve"> </v>
      </c>
      <c r="G611" s="590" t="str">
        <f>IF(ISNUMBER($B611),(VLOOKUP($B611,'Signal, ITMS &amp; Lighting Items'!$A$5:$G$468,5,FALSE)),IF(ISTEXT($B611),(VLOOKUP($B611,'Signal, ITMS &amp; Lighting Items'!$A$5:$G$468,5,FALSE))," "))</f>
        <v xml:space="preserve"> </v>
      </c>
      <c r="H611" s="590" t="str">
        <f>IF(ISNUMBER($B611),(VLOOKUP($B611,'Signal, ITMS &amp; Lighting Items'!$A$5:$G$468,6,FALSE)),IF(ISTEXT($B611),(VLOOKUP($B611,'Signal, ITMS &amp; Lighting Items'!$A$5:$G$468,6,FALSE))," "))</f>
        <v xml:space="preserve"> </v>
      </c>
      <c r="I611" s="590" t="str">
        <f>IF(ISNUMBER($B611),(VLOOKUP($B611,'Signal, ITMS &amp; Lighting Items'!$A$5:$G$468,7,FALSE)),IF(ISTEXT($B611),(VLOOKUP($B611,'Signal, ITMS &amp; Lighting Items'!$A$5:$G$468,7,FALSE))," "))</f>
        <v xml:space="preserve"> </v>
      </c>
      <c r="J611" s="591" t="str">
        <f t="shared" si="55"/>
        <v/>
      </c>
      <c r="K611" s="591" t="str">
        <f t="shared" si="56"/>
        <v/>
      </c>
      <c r="L611" s="591" t="str">
        <f t="shared" si="54"/>
        <v/>
      </c>
    </row>
    <row r="612" spans="1:12" s="165" customFormat="1" ht="12.75" customHeight="1">
      <c r="A612" s="577">
        <v>18</v>
      </c>
      <c r="B612" s="572"/>
      <c r="C612" s="588" t="str">
        <f>IF(ISNUMBER($B612),(VLOOKUP($B612,'Signal, ITMS &amp; Lighting Items'!$A$5:$G$468,2,FALSE)),IF(ISTEXT($B612),(VLOOKUP($B612,'Signal, ITMS &amp; Lighting Items'!$A$5:$G$468,2,FALSE))," "))</f>
        <v xml:space="preserve"> </v>
      </c>
      <c r="D612" s="576"/>
      <c r="E612" s="589" t="str">
        <f>IF(ISNUMBER($B612),(VLOOKUP($B612,'Signal, ITMS &amp; Lighting Items'!$A$5:$G$468,4,FALSE)),IF(ISTEXT($B612),(VLOOKUP($B612,'Signal, ITMS &amp; Lighting Items'!$A$5:$G$468,4,FALSE))," "))</f>
        <v xml:space="preserve"> </v>
      </c>
      <c r="F612" s="575" t="str">
        <f>IF(ISNUMBER($B612),(VLOOKUP($B612,'Signal, ITMS &amp; Lighting Items'!$A$5:$G$468,3,FALSE)),IF(ISTEXT($B612),(VLOOKUP($B612,'Signal, ITMS &amp; Lighting Items'!$A$5:$G$468,3,FALSE))," "))</f>
        <v xml:space="preserve"> </v>
      </c>
      <c r="G612" s="590" t="str">
        <f>IF(ISNUMBER($B612),(VLOOKUP($B612,'Signal, ITMS &amp; Lighting Items'!$A$5:$G$468,5,FALSE)),IF(ISTEXT($B612),(VLOOKUP($B612,'Signal, ITMS &amp; Lighting Items'!$A$5:$G$468,5,FALSE))," "))</f>
        <v xml:space="preserve"> </v>
      </c>
      <c r="H612" s="590" t="str">
        <f>IF(ISNUMBER($B612),(VLOOKUP($B612,'Signal, ITMS &amp; Lighting Items'!$A$5:$G$468,6,FALSE)),IF(ISTEXT($B612),(VLOOKUP($B612,'Signal, ITMS &amp; Lighting Items'!$A$5:$G$468,6,FALSE))," "))</f>
        <v xml:space="preserve"> </v>
      </c>
      <c r="I612" s="590" t="str">
        <f>IF(ISNUMBER($B612),(VLOOKUP($B612,'Signal, ITMS &amp; Lighting Items'!$A$5:$G$468,7,FALSE)),IF(ISTEXT($B612),(VLOOKUP($B612,'Signal, ITMS &amp; Lighting Items'!$A$5:$G$468,7,FALSE))," "))</f>
        <v xml:space="preserve"> </v>
      </c>
      <c r="J612" s="591" t="str">
        <f t="shared" si="55"/>
        <v/>
      </c>
      <c r="K612" s="591" t="str">
        <f t="shared" si="56"/>
        <v/>
      </c>
      <c r="L612" s="591" t="str">
        <f t="shared" si="54"/>
        <v/>
      </c>
    </row>
    <row r="613" spans="1:12" s="165" customFormat="1" ht="12.75" customHeight="1">
      <c r="A613" s="577">
        <v>19</v>
      </c>
      <c r="B613" s="572"/>
      <c r="C613" s="588" t="str">
        <f>IF(ISNUMBER($B613),(VLOOKUP($B613,'Signal, ITMS &amp; Lighting Items'!$A$5:$G$468,2,FALSE)),IF(ISTEXT($B613),(VLOOKUP($B613,'Signal, ITMS &amp; Lighting Items'!$A$5:$G$468,2,FALSE))," "))</f>
        <v xml:space="preserve"> </v>
      </c>
      <c r="D613" s="576"/>
      <c r="E613" s="589" t="str">
        <f>IF(ISNUMBER($B613),(VLOOKUP($B613,'Signal, ITMS &amp; Lighting Items'!$A$5:$G$468,4,FALSE)),IF(ISTEXT($B613),(VLOOKUP($B613,'Signal, ITMS &amp; Lighting Items'!$A$5:$G$468,4,FALSE))," "))</f>
        <v xml:space="preserve"> </v>
      </c>
      <c r="F613" s="575" t="str">
        <f>IF(ISNUMBER($B613),(VLOOKUP($B613,'Signal, ITMS &amp; Lighting Items'!$A$5:$G$468,3,FALSE)),IF(ISTEXT($B613),(VLOOKUP($B613,'Signal, ITMS &amp; Lighting Items'!$A$5:$G$468,3,FALSE))," "))</f>
        <v xml:space="preserve"> </v>
      </c>
      <c r="G613" s="590" t="str">
        <f>IF(ISNUMBER($B613),(VLOOKUP($B613,'Signal, ITMS &amp; Lighting Items'!$A$5:$G$468,5,FALSE)),IF(ISTEXT($B613),(VLOOKUP($B613,'Signal, ITMS &amp; Lighting Items'!$A$5:$G$468,5,FALSE))," "))</f>
        <v xml:space="preserve"> </v>
      </c>
      <c r="H613" s="590" t="str">
        <f>IF(ISNUMBER($B613),(VLOOKUP($B613,'Signal, ITMS &amp; Lighting Items'!$A$5:$G$468,6,FALSE)),IF(ISTEXT($B613),(VLOOKUP($B613,'Signal, ITMS &amp; Lighting Items'!$A$5:$G$468,6,FALSE))," "))</f>
        <v xml:space="preserve"> </v>
      </c>
      <c r="I613" s="590" t="str">
        <f>IF(ISNUMBER($B613),(VLOOKUP($B613,'Signal, ITMS &amp; Lighting Items'!$A$5:$G$468,7,FALSE)),IF(ISTEXT($B613),(VLOOKUP($B613,'Signal, ITMS &amp; Lighting Items'!$A$5:$G$468,7,FALSE))," "))</f>
        <v xml:space="preserve"> </v>
      </c>
      <c r="J613" s="591" t="str">
        <f t="shared" si="55"/>
        <v/>
      </c>
      <c r="K613" s="591" t="str">
        <f t="shared" si="56"/>
        <v/>
      </c>
      <c r="L613" s="591" t="str">
        <f t="shared" si="54"/>
        <v/>
      </c>
    </row>
    <row r="614" spans="1:12" s="165" customFormat="1" ht="12.75" customHeight="1">
      <c r="A614" s="577">
        <v>20</v>
      </c>
      <c r="B614" s="572"/>
      <c r="C614" s="588" t="str">
        <f>IF(ISNUMBER($B614),(VLOOKUP($B614,'Signal, ITMS &amp; Lighting Items'!$A$5:$G$468,2,FALSE)),IF(ISTEXT($B614),(VLOOKUP($B614,'Signal, ITMS &amp; Lighting Items'!$A$5:$G$468,2,FALSE))," "))</f>
        <v xml:space="preserve"> </v>
      </c>
      <c r="D614" s="576"/>
      <c r="E614" s="589" t="str">
        <f>IF(ISNUMBER($B614),(VLOOKUP($B614,'Signal, ITMS &amp; Lighting Items'!$A$5:$G$468,4,FALSE)),IF(ISTEXT($B614),(VLOOKUP($B614,'Signal, ITMS &amp; Lighting Items'!$A$5:$G$468,4,FALSE))," "))</f>
        <v xml:space="preserve"> </v>
      </c>
      <c r="F614" s="575" t="str">
        <f>IF(ISNUMBER($B614),(VLOOKUP($B614,'Signal, ITMS &amp; Lighting Items'!$A$5:$G$468,3,FALSE)),IF(ISTEXT($B614),(VLOOKUP($B614,'Signal, ITMS &amp; Lighting Items'!$A$5:$G$468,3,FALSE))," "))</f>
        <v xml:space="preserve"> </v>
      </c>
      <c r="G614" s="590" t="str">
        <f>IF(ISNUMBER($B614),(VLOOKUP($B614,'Signal, ITMS &amp; Lighting Items'!$A$5:$G$468,5,FALSE)),IF(ISTEXT($B614),(VLOOKUP($B614,'Signal, ITMS &amp; Lighting Items'!$A$5:$G$468,5,FALSE))," "))</f>
        <v xml:space="preserve"> </v>
      </c>
      <c r="H614" s="590" t="str">
        <f>IF(ISNUMBER($B614),(VLOOKUP($B614,'Signal, ITMS &amp; Lighting Items'!$A$5:$G$468,6,FALSE)),IF(ISTEXT($B614),(VLOOKUP($B614,'Signal, ITMS &amp; Lighting Items'!$A$5:$G$468,6,FALSE))," "))</f>
        <v xml:space="preserve"> </v>
      </c>
      <c r="I614" s="590" t="str">
        <f>IF(ISNUMBER($B614),(VLOOKUP($B614,'Signal, ITMS &amp; Lighting Items'!$A$5:$G$468,7,FALSE)),IF(ISTEXT($B614),(VLOOKUP($B614,'Signal, ITMS &amp; Lighting Items'!$A$5:$G$468,7,FALSE))," "))</f>
        <v xml:space="preserve"> </v>
      </c>
      <c r="J614" s="591" t="str">
        <f t="shared" si="55"/>
        <v/>
      </c>
      <c r="K614" s="591" t="str">
        <f t="shared" si="56"/>
        <v/>
      </c>
      <c r="L614" s="591" t="str">
        <f t="shared" si="54"/>
        <v/>
      </c>
    </row>
    <row r="615" spans="1:12" s="165" customFormat="1" ht="12.75" customHeight="1">
      <c r="A615" s="577">
        <v>21</v>
      </c>
      <c r="B615" s="572"/>
      <c r="C615" s="588" t="str">
        <f>IF(ISNUMBER($B615),(VLOOKUP($B615,'Signal, ITMS &amp; Lighting Items'!$A$5:$G$468,2,FALSE)),IF(ISTEXT($B615),(VLOOKUP($B615,'Signal, ITMS &amp; Lighting Items'!$A$5:$G$468,2,FALSE))," "))</f>
        <v xml:space="preserve"> </v>
      </c>
      <c r="D615" s="576"/>
      <c r="E615" s="589" t="str">
        <f>IF(ISNUMBER($B615),(VLOOKUP($B615,'Signal, ITMS &amp; Lighting Items'!$A$5:$G$468,4,FALSE)),IF(ISTEXT($B615),(VLOOKUP($B615,'Signal, ITMS &amp; Lighting Items'!$A$5:$G$468,4,FALSE))," "))</f>
        <v xml:space="preserve"> </v>
      </c>
      <c r="F615" s="575" t="str">
        <f>IF(ISNUMBER($B615),(VLOOKUP($B615,'Signal, ITMS &amp; Lighting Items'!$A$5:$G$468,3,FALSE)),IF(ISTEXT($B615),(VLOOKUP($B615,'Signal, ITMS &amp; Lighting Items'!$A$5:$G$468,3,FALSE))," "))</f>
        <v xml:space="preserve"> </v>
      </c>
      <c r="G615" s="590" t="str">
        <f>IF(ISNUMBER($B615),(VLOOKUP($B615,'Signal, ITMS &amp; Lighting Items'!$A$5:$G$468,5,FALSE)),IF(ISTEXT($B615),(VLOOKUP($B615,'Signal, ITMS &amp; Lighting Items'!$A$5:$G$468,5,FALSE))," "))</f>
        <v xml:space="preserve"> </v>
      </c>
      <c r="H615" s="590" t="str">
        <f>IF(ISNUMBER($B615),(VLOOKUP($B615,'Signal, ITMS &amp; Lighting Items'!$A$5:$G$468,6,FALSE)),IF(ISTEXT($B615),(VLOOKUP($B615,'Signal, ITMS &amp; Lighting Items'!$A$5:$G$468,6,FALSE))," "))</f>
        <v xml:space="preserve"> </v>
      </c>
      <c r="I615" s="590" t="str">
        <f>IF(ISNUMBER($B615),(VLOOKUP($B615,'Signal, ITMS &amp; Lighting Items'!$A$5:$G$468,7,FALSE)),IF(ISTEXT($B615),(VLOOKUP($B615,'Signal, ITMS &amp; Lighting Items'!$A$5:$G$468,7,FALSE))," "))</f>
        <v xml:space="preserve"> </v>
      </c>
      <c r="J615" s="591" t="str">
        <f t="shared" si="55"/>
        <v/>
      </c>
      <c r="K615" s="591" t="str">
        <f t="shared" si="56"/>
        <v/>
      </c>
      <c r="L615" s="591" t="str">
        <f t="shared" si="54"/>
        <v/>
      </c>
    </row>
    <row r="616" spans="1:12" s="165" customFormat="1" ht="12.75" customHeight="1">
      <c r="A616" s="577">
        <v>22</v>
      </c>
      <c r="B616" s="572"/>
      <c r="C616" s="588" t="str">
        <f>IF(ISNUMBER($B616),(VLOOKUP($B616,'Signal, ITMS &amp; Lighting Items'!$A$5:$G$468,2,FALSE)),IF(ISTEXT($B616),(VLOOKUP($B616,'Signal, ITMS &amp; Lighting Items'!$A$5:$G$468,2,FALSE))," "))</f>
        <v xml:space="preserve"> </v>
      </c>
      <c r="D616" s="576"/>
      <c r="E616" s="589" t="str">
        <f>IF(ISNUMBER($B616),(VLOOKUP($B616,'Signal, ITMS &amp; Lighting Items'!$A$5:$G$468,4,FALSE)),IF(ISTEXT($B616),(VLOOKUP($B616,'Signal, ITMS &amp; Lighting Items'!$A$5:$G$468,4,FALSE))," "))</f>
        <v xml:space="preserve"> </v>
      </c>
      <c r="F616" s="575" t="str">
        <f>IF(ISNUMBER($B616),(VLOOKUP($B616,'Signal, ITMS &amp; Lighting Items'!$A$5:$G$468,3,FALSE)),IF(ISTEXT($B616),(VLOOKUP($B616,'Signal, ITMS &amp; Lighting Items'!$A$5:$G$468,3,FALSE))," "))</f>
        <v xml:space="preserve"> </v>
      </c>
      <c r="G616" s="590" t="str">
        <f>IF(ISNUMBER($B616),(VLOOKUP($B616,'Signal, ITMS &amp; Lighting Items'!$A$5:$G$468,5,FALSE)),IF(ISTEXT($B616),(VLOOKUP($B616,'Signal, ITMS &amp; Lighting Items'!$A$5:$G$468,5,FALSE))," "))</f>
        <v xml:space="preserve"> </v>
      </c>
      <c r="H616" s="590" t="str">
        <f>IF(ISNUMBER($B616),(VLOOKUP($B616,'Signal, ITMS &amp; Lighting Items'!$A$5:$G$468,6,FALSE)),IF(ISTEXT($B616),(VLOOKUP($B616,'Signal, ITMS &amp; Lighting Items'!$A$5:$G$468,6,FALSE))," "))</f>
        <v xml:space="preserve"> </v>
      </c>
      <c r="I616" s="590" t="str">
        <f>IF(ISNUMBER($B616),(VLOOKUP($B616,'Signal, ITMS &amp; Lighting Items'!$A$5:$G$468,7,FALSE)),IF(ISTEXT($B616),(VLOOKUP($B616,'Signal, ITMS &amp; Lighting Items'!$A$5:$G$468,7,FALSE))," "))</f>
        <v xml:space="preserve"> </v>
      </c>
      <c r="J616" s="591" t="str">
        <f t="shared" si="55"/>
        <v/>
      </c>
      <c r="K616" s="591" t="str">
        <f t="shared" si="56"/>
        <v/>
      </c>
      <c r="L616" s="591" t="str">
        <f t="shared" si="54"/>
        <v/>
      </c>
    </row>
    <row r="617" spans="1:12" s="165" customFormat="1" ht="12.75" customHeight="1">
      <c r="A617" s="577">
        <v>23</v>
      </c>
      <c r="B617" s="572"/>
      <c r="C617" s="588" t="str">
        <f>IF(ISNUMBER($B617),(VLOOKUP($B617,'Signal, ITMS &amp; Lighting Items'!$A$5:$G$468,2,FALSE)),IF(ISTEXT($B617),(VLOOKUP($B617,'Signal, ITMS &amp; Lighting Items'!$A$5:$G$468,2,FALSE))," "))</f>
        <v xml:space="preserve"> </v>
      </c>
      <c r="D617" s="576"/>
      <c r="E617" s="589" t="str">
        <f>IF(ISNUMBER($B617),(VLOOKUP($B617,'Signal, ITMS &amp; Lighting Items'!$A$5:$G$468,4,FALSE)),IF(ISTEXT($B617),(VLOOKUP($B617,'Signal, ITMS &amp; Lighting Items'!$A$5:$G$468,4,FALSE))," "))</f>
        <v xml:space="preserve"> </v>
      </c>
      <c r="F617" s="575" t="str">
        <f>IF(ISNUMBER($B617),(VLOOKUP($B617,'Signal, ITMS &amp; Lighting Items'!$A$5:$G$468,3,FALSE)),IF(ISTEXT($B617),(VLOOKUP($B617,'Signal, ITMS &amp; Lighting Items'!$A$5:$G$468,3,FALSE))," "))</f>
        <v xml:space="preserve"> </v>
      </c>
      <c r="G617" s="590" t="str">
        <f>IF(ISNUMBER($B617),(VLOOKUP($B617,'Signal, ITMS &amp; Lighting Items'!$A$5:$G$468,5,FALSE)),IF(ISTEXT($B617),(VLOOKUP($B617,'Signal, ITMS &amp; Lighting Items'!$A$5:$G$468,5,FALSE))," "))</f>
        <v xml:space="preserve"> </v>
      </c>
      <c r="H617" s="590" t="str">
        <f>IF(ISNUMBER($B617),(VLOOKUP($B617,'Signal, ITMS &amp; Lighting Items'!$A$5:$G$468,6,FALSE)),IF(ISTEXT($B617),(VLOOKUP($B617,'Signal, ITMS &amp; Lighting Items'!$A$5:$G$468,6,FALSE))," "))</f>
        <v xml:space="preserve"> </v>
      </c>
      <c r="I617" s="590" t="str">
        <f>IF(ISNUMBER($B617),(VLOOKUP($B617,'Signal, ITMS &amp; Lighting Items'!$A$5:$G$468,7,FALSE)),IF(ISTEXT($B617),(VLOOKUP($B617,'Signal, ITMS &amp; Lighting Items'!$A$5:$G$468,7,FALSE))," "))</f>
        <v xml:space="preserve"> </v>
      </c>
      <c r="J617" s="591" t="str">
        <f t="shared" si="55"/>
        <v/>
      </c>
      <c r="K617" s="591" t="str">
        <f t="shared" si="56"/>
        <v/>
      </c>
      <c r="L617" s="591" t="str">
        <f t="shared" si="54"/>
        <v/>
      </c>
    </row>
    <row r="618" spans="1:12" s="165" customFormat="1" ht="12.75" customHeight="1">
      <c r="A618" s="577">
        <v>24</v>
      </c>
      <c r="B618" s="572"/>
      <c r="C618" s="588" t="str">
        <f>IF(ISNUMBER($B618),(VLOOKUP($B618,'Signal, ITMS &amp; Lighting Items'!$A$5:$G$468,2,FALSE)),IF(ISTEXT($B618),(VLOOKUP($B618,'Signal, ITMS &amp; Lighting Items'!$A$5:$G$468,2,FALSE))," "))</f>
        <v xml:space="preserve"> </v>
      </c>
      <c r="D618" s="576"/>
      <c r="E618" s="589" t="str">
        <f>IF(ISNUMBER($B618),(VLOOKUP($B618,'Signal, ITMS &amp; Lighting Items'!$A$5:$G$468,4,FALSE)),IF(ISTEXT($B618),(VLOOKUP($B618,'Signal, ITMS &amp; Lighting Items'!$A$5:$G$468,4,FALSE))," "))</f>
        <v xml:space="preserve"> </v>
      </c>
      <c r="F618" s="575" t="str">
        <f>IF(ISNUMBER($B618),(VLOOKUP($B618,'Signal, ITMS &amp; Lighting Items'!$A$5:$G$468,3,FALSE)),IF(ISTEXT($B618),(VLOOKUP($B618,'Signal, ITMS &amp; Lighting Items'!$A$5:$G$468,3,FALSE))," "))</f>
        <v xml:space="preserve"> </v>
      </c>
      <c r="G618" s="590" t="str">
        <f>IF(ISNUMBER($B618),(VLOOKUP($B618,'Signal, ITMS &amp; Lighting Items'!$A$5:$G$468,5,FALSE)),IF(ISTEXT($B618),(VLOOKUP($B618,'Signal, ITMS &amp; Lighting Items'!$A$5:$G$468,5,FALSE))," "))</f>
        <v xml:space="preserve"> </v>
      </c>
      <c r="H618" s="590" t="str">
        <f>IF(ISNUMBER($B618),(VLOOKUP($B618,'Signal, ITMS &amp; Lighting Items'!$A$5:$G$468,6,FALSE)),IF(ISTEXT($B618),(VLOOKUP($B618,'Signal, ITMS &amp; Lighting Items'!$A$5:$G$468,6,FALSE))," "))</f>
        <v xml:space="preserve"> </v>
      </c>
      <c r="I618" s="590" t="str">
        <f>IF(ISNUMBER($B618),(VLOOKUP($B618,'Signal, ITMS &amp; Lighting Items'!$A$5:$G$468,7,FALSE)),IF(ISTEXT($B618),(VLOOKUP($B618,'Signal, ITMS &amp; Lighting Items'!$A$5:$G$468,7,FALSE))," "))</f>
        <v xml:space="preserve"> </v>
      </c>
      <c r="J618" s="591" t="str">
        <f t="shared" si="55"/>
        <v/>
      </c>
      <c r="K618" s="591" t="str">
        <f t="shared" si="56"/>
        <v/>
      </c>
      <c r="L618" s="591" t="str">
        <f t="shared" si="54"/>
        <v/>
      </c>
    </row>
    <row r="619" spans="1:12" s="165" customFormat="1" ht="12.75" customHeight="1">
      <c r="A619" s="577">
        <v>25</v>
      </c>
      <c r="B619" s="572"/>
      <c r="C619" s="588" t="str">
        <f>IF(ISNUMBER($B619),(VLOOKUP($B619,'Signal, ITMS &amp; Lighting Items'!$A$5:$G$468,2,FALSE)),IF(ISTEXT($B619),(VLOOKUP($B619,'Signal, ITMS &amp; Lighting Items'!$A$5:$G$468,2,FALSE))," "))</f>
        <v xml:space="preserve"> </v>
      </c>
      <c r="D619" s="576"/>
      <c r="E619" s="589" t="str">
        <f>IF(ISNUMBER($B619),(VLOOKUP($B619,'Signal, ITMS &amp; Lighting Items'!$A$5:$G$468,4,FALSE)),IF(ISTEXT($B619),(VLOOKUP($B619,'Signal, ITMS &amp; Lighting Items'!$A$5:$G$468,4,FALSE))," "))</f>
        <v xml:space="preserve"> </v>
      </c>
      <c r="F619" s="575" t="str">
        <f>IF(ISNUMBER($B619),(VLOOKUP($B619,'Signal, ITMS &amp; Lighting Items'!$A$5:$G$468,3,FALSE)),IF(ISTEXT($B619),(VLOOKUP($B619,'Signal, ITMS &amp; Lighting Items'!$A$5:$G$468,3,FALSE))," "))</f>
        <v xml:space="preserve"> </v>
      </c>
      <c r="G619" s="590" t="str">
        <f>IF(ISNUMBER($B619),(VLOOKUP($B619,'Signal, ITMS &amp; Lighting Items'!$A$5:$G$468,5,FALSE)),IF(ISTEXT($B619),(VLOOKUP($B619,'Signal, ITMS &amp; Lighting Items'!$A$5:$G$468,5,FALSE))," "))</f>
        <v xml:space="preserve"> </v>
      </c>
      <c r="H619" s="590" t="str">
        <f>IF(ISNUMBER($B619),(VLOOKUP($B619,'Signal, ITMS &amp; Lighting Items'!$A$5:$G$468,6,FALSE)),IF(ISTEXT($B619),(VLOOKUP($B619,'Signal, ITMS &amp; Lighting Items'!$A$5:$G$468,6,FALSE))," "))</f>
        <v xml:space="preserve"> </v>
      </c>
      <c r="I619" s="590" t="str">
        <f>IF(ISNUMBER($B619),(VLOOKUP($B619,'Signal, ITMS &amp; Lighting Items'!$A$5:$G$468,7,FALSE)),IF(ISTEXT($B619),(VLOOKUP($B619,'Signal, ITMS &amp; Lighting Items'!$A$5:$G$468,7,FALSE))," "))</f>
        <v xml:space="preserve"> </v>
      </c>
      <c r="J619" s="591" t="str">
        <f t="shared" si="55"/>
        <v/>
      </c>
      <c r="K619" s="591" t="str">
        <f t="shared" si="56"/>
        <v/>
      </c>
      <c r="L619" s="591" t="str">
        <f t="shared" si="54"/>
        <v/>
      </c>
    </row>
    <row r="620" spans="1:12" s="165" customFormat="1" ht="12.75" customHeight="1">
      <c r="A620" s="577">
        <v>26</v>
      </c>
      <c r="B620" s="572"/>
      <c r="C620" s="588" t="str">
        <f>IF(ISNUMBER($B620),(VLOOKUP($B620,'Signal, ITMS &amp; Lighting Items'!$A$5:$G$468,2,FALSE)),IF(ISTEXT($B620),(VLOOKUP($B620,'Signal, ITMS &amp; Lighting Items'!$A$5:$G$468,2,FALSE))," "))</f>
        <v xml:space="preserve"> </v>
      </c>
      <c r="D620" s="576"/>
      <c r="E620" s="589" t="str">
        <f>IF(ISNUMBER($B620),(VLOOKUP($B620,'Signal, ITMS &amp; Lighting Items'!$A$5:$G$468,4,FALSE)),IF(ISTEXT($B620),(VLOOKUP($B620,'Signal, ITMS &amp; Lighting Items'!$A$5:$G$468,4,FALSE))," "))</f>
        <v xml:space="preserve"> </v>
      </c>
      <c r="F620" s="575" t="str">
        <f>IF(ISNUMBER($B620),(VLOOKUP($B620,'Signal, ITMS &amp; Lighting Items'!$A$5:$G$468,3,FALSE)),IF(ISTEXT($B620),(VLOOKUP($B620,'Signal, ITMS &amp; Lighting Items'!$A$5:$G$468,3,FALSE))," "))</f>
        <v xml:space="preserve"> </v>
      </c>
      <c r="G620" s="590" t="str">
        <f>IF(ISNUMBER($B620),(VLOOKUP($B620,'Signal, ITMS &amp; Lighting Items'!$A$5:$G$468,5,FALSE)),IF(ISTEXT($B620),(VLOOKUP($B620,'Signal, ITMS &amp; Lighting Items'!$A$5:$G$468,5,FALSE))," "))</f>
        <v xml:space="preserve"> </v>
      </c>
      <c r="H620" s="590" t="str">
        <f>IF(ISNUMBER($B620),(VLOOKUP($B620,'Signal, ITMS &amp; Lighting Items'!$A$5:$G$468,6,FALSE)),IF(ISTEXT($B620),(VLOOKUP($B620,'Signal, ITMS &amp; Lighting Items'!$A$5:$G$468,6,FALSE))," "))</f>
        <v xml:space="preserve"> </v>
      </c>
      <c r="I620" s="590" t="str">
        <f>IF(ISNUMBER($B620),(VLOOKUP($B620,'Signal, ITMS &amp; Lighting Items'!$A$5:$G$468,7,FALSE)),IF(ISTEXT($B620),(VLOOKUP($B620,'Signal, ITMS &amp; Lighting Items'!$A$5:$G$468,7,FALSE))," "))</f>
        <v xml:space="preserve"> </v>
      </c>
      <c r="J620" s="591" t="str">
        <f t="shared" si="55"/>
        <v/>
      </c>
      <c r="K620" s="591" t="str">
        <f t="shared" si="56"/>
        <v/>
      </c>
      <c r="L620" s="591" t="str">
        <f t="shared" si="54"/>
        <v/>
      </c>
    </row>
    <row r="621" spans="1:12" s="165" customFormat="1" ht="12.75" customHeight="1">
      <c r="A621" s="577">
        <v>27</v>
      </c>
      <c r="B621" s="572"/>
      <c r="C621" s="588" t="str">
        <f>IF(ISNUMBER($B621),(VLOOKUP($B621,'Signal, ITMS &amp; Lighting Items'!$A$5:$G$468,2,FALSE)),IF(ISTEXT($B621),(VLOOKUP($B621,'Signal, ITMS &amp; Lighting Items'!$A$5:$G$468,2,FALSE))," "))</f>
        <v xml:space="preserve"> </v>
      </c>
      <c r="D621" s="576"/>
      <c r="E621" s="589" t="str">
        <f>IF(ISNUMBER($B621),(VLOOKUP($B621,'Signal, ITMS &amp; Lighting Items'!$A$5:$G$468,4,FALSE)),IF(ISTEXT($B621),(VLOOKUP($B621,'Signal, ITMS &amp; Lighting Items'!$A$5:$G$468,4,FALSE))," "))</f>
        <v xml:space="preserve"> </v>
      </c>
      <c r="F621" s="575" t="str">
        <f>IF(ISNUMBER($B621),(VLOOKUP($B621,'Signal, ITMS &amp; Lighting Items'!$A$5:$G$468,3,FALSE)),IF(ISTEXT($B621),(VLOOKUP($B621,'Signal, ITMS &amp; Lighting Items'!$A$5:$G$468,3,FALSE))," "))</f>
        <v xml:space="preserve"> </v>
      </c>
      <c r="G621" s="590" t="str">
        <f>IF(ISNUMBER($B621),(VLOOKUP($B621,'Signal, ITMS &amp; Lighting Items'!$A$5:$G$468,5,FALSE)),IF(ISTEXT($B621),(VLOOKUP($B621,'Signal, ITMS &amp; Lighting Items'!$A$5:$G$468,5,FALSE))," "))</f>
        <v xml:space="preserve"> </v>
      </c>
      <c r="H621" s="590" t="str">
        <f>IF(ISNUMBER($B621),(VLOOKUP($B621,'Signal, ITMS &amp; Lighting Items'!$A$5:$G$468,6,FALSE)),IF(ISTEXT($B621),(VLOOKUP($B621,'Signal, ITMS &amp; Lighting Items'!$A$5:$G$468,6,FALSE))," "))</f>
        <v xml:space="preserve"> </v>
      </c>
      <c r="I621" s="590" t="str">
        <f>IF(ISNUMBER($B621),(VLOOKUP($B621,'Signal, ITMS &amp; Lighting Items'!$A$5:$G$468,7,FALSE)),IF(ISTEXT($B621),(VLOOKUP($B621,'Signal, ITMS &amp; Lighting Items'!$A$5:$G$468,7,FALSE))," "))</f>
        <v xml:space="preserve"> </v>
      </c>
      <c r="J621" s="591" t="str">
        <f t="shared" si="55"/>
        <v/>
      </c>
      <c r="K621" s="591" t="str">
        <f t="shared" si="56"/>
        <v/>
      </c>
      <c r="L621" s="591" t="str">
        <f t="shared" si="54"/>
        <v/>
      </c>
    </row>
    <row r="622" spans="1:12" s="165" customFormat="1" ht="12.75" customHeight="1">
      <c r="A622" s="577">
        <v>28</v>
      </c>
      <c r="B622" s="572"/>
      <c r="C622" s="588" t="str">
        <f>IF(ISNUMBER($B622),(VLOOKUP($B622,'Signal, ITMS &amp; Lighting Items'!$A$5:$G$468,2,FALSE)),IF(ISTEXT($B622),(VLOOKUP($B622,'Signal, ITMS &amp; Lighting Items'!$A$5:$G$468,2,FALSE))," "))</f>
        <v xml:space="preserve"> </v>
      </c>
      <c r="D622" s="576"/>
      <c r="E622" s="589" t="str">
        <f>IF(ISNUMBER($B622),(VLOOKUP($B622,'Signal, ITMS &amp; Lighting Items'!$A$5:$G$468,4,FALSE)),IF(ISTEXT($B622),(VLOOKUP($B622,'Signal, ITMS &amp; Lighting Items'!$A$5:$G$468,4,FALSE))," "))</f>
        <v xml:space="preserve"> </v>
      </c>
      <c r="F622" s="575" t="str">
        <f>IF(ISNUMBER($B622),(VLOOKUP($B622,'Signal, ITMS &amp; Lighting Items'!$A$5:$G$468,3,FALSE)),IF(ISTEXT($B622),(VLOOKUP($B622,'Signal, ITMS &amp; Lighting Items'!$A$5:$G$468,3,FALSE))," "))</f>
        <v xml:space="preserve"> </v>
      </c>
      <c r="G622" s="590" t="str">
        <f>IF(ISNUMBER($B622),(VLOOKUP($B622,'Signal, ITMS &amp; Lighting Items'!$A$5:$G$468,5,FALSE)),IF(ISTEXT($B622),(VLOOKUP($B622,'Signal, ITMS &amp; Lighting Items'!$A$5:$G$468,5,FALSE))," "))</f>
        <v xml:space="preserve"> </v>
      </c>
      <c r="H622" s="590" t="str">
        <f>IF(ISNUMBER($B622),(VLOOKUP($B622,'Signal, ITMS &amp; Lighting Items'!$A$5:$G$468,6,FALSE)),IF(ISTEXT($B622),(VLOOKUP($B622,'Signal, ITMS &amp; Lighting Items'!$A$5:$G$468,6,FALSE))," "))</f>
        <v xml:space="preserve"> </v>
      </c>
      <c r="I622" s="590" t="str">
        <f>IF(ISNUMBER($B622),(VLOOKUP($B622,'Signal, ITMS &amp; Lighting Items'!$A$5:$G$468,7,FALSE)),IF(ISTEXT($B622),(VLOOKUP($B622,'Signal, ITMS &amp; Lighting Items'!$A$5:$G$468,7,FALSE))," "))</f>
        <v xml:space="preserve"> </v>
      </c>
      <c r="J622" s="591" t="str">
        <f t="shared" si="55"/>
        <v/>
      </c>
      <c r="K622" s="591" t="str">
        <f t="shared" si="56"/>
        <v/>
      </c>
      <c r="L622" s="591" t="str">
        <f t="shared" si="54"/>
        <v/>
      </c>
    </row>
    <row r="623" spans="1:12" s="165" customFormat="1" ht="12.75" customHeight="1">
      <c r="A623" s="577">
        <v>29</v>
      </c>
      <c r="B623" s="572"/>
      <c r="C623" s="588" t="str">
        <f>IF(ISNUMBER($B623),(VLOOKUP($B623,'Signal, ITMS &amp; Lighting Items'!$A$5:$G$468,2,FALSE)),IF(ISTEXT($B623),(VLOOKUP($B623,'Signal, ITMS &amp; Lighting Items'!$A$5:$G$468,2,FALSE))," "))</f>
        <v xml:space="preserve"> </v>
      </c>
      <c r="D623" s="576"/>
      <c r="E623" s="589" t="str">
        <f>IF(ISNUMBER($B623),(VLOOKUP($B623,'Signal, ITMS &amp; Lighting Items'!$A$5:$G$468,4,FALSE)),IF(ISTEXT($B623),(VLOOKUP($B623,'Signal, ITMS &amp; Lighting Items'!$A$5:$G$468,4,FALSE))," "))</f>
        <v xml:space="preserve"> </v>
      </c>
      <c r="F623" s="575" t="str">
        <f>IF(ISNUMBER($B623),(VLOOKUP($B623,'Signal, ITMS &amp; Lighting Items'!$A$5:$G$468,3,FALSE)),IF(ISTEXT($B623),(VLOOKUP($B623,'Signal, ITMS &amp; Lighting Items'!$A$5:$G$468,3,FALSE))," "))</f>
        <v xml:space="preserve"> </v>
      </c>
      <c r="G623" s="590" t="str">
        <f>IF(ISNUMBER($B623),(VLOOKUP($B623,'Signal, ITMS &amp; Lighting Items'!$A$5:$G$468,5,FALSE)),IF(ISTEXT($B623),(VLOOKUP($B623,'Signal, ITMS &amp; Lighting Items'!$A$5:$G$468,5,FALSE))," "))</f>
        <v xml:space="preserve"> </v>
      </c>
      <c r="H623" s="590" t="str">
        <f>IF(ISNUMBER($B623),(VLOOKUP($B623,'Signal, ITMS &amp; Lighting Items'!$A$5:$G$468,6,FALSE)),IF(ISTEXT($B623),(VLOOKUP($B623,'Signal, ITMS &amp; Lighting Items'!$A$5:$G$468,6,FALSE))," "))</f>
        <v xml:space="preserve"> </v>
      </c>
      <c r="I623" s="590" t="str">
        <f>IF(ISNUMBER($B623),(VLOOKUP($B623,'Signal, ITMS &amp; Lighting Items'!$A$5:$G$468,7,FALSE)),IF(ISTEXT($B623),(VLOOKUP($B623,'Signal, ITMS &amp; Lighting Items'!$A$5:$G$468,7,FALSE))," "))</f>
        <v xml:space="preserve"> </v>
      </c>
      <c r="J623" s="591" t="str">
        <f t="shared" si="55"/>
        <v/>
      </c>
      <c r="K623" s="591" t="str">
        <f t="shared" si="56"/>
        <v/>
      </c>
      <c r="L623" s="591" t="str">
        <f t="shared" si="54"/>
        <v/>
      </c>
    </row>
    <row r="624" spans="1:12" s="165" customFormat="1" ht="12.75" customHeight="1" thickBot="1">
      <c r="A624" s="600">
        <v>30</v>
      </c>
      <c r="B624" s="592"/>
      <c r="C624" s="593" t="str">
        <f>IF(ISNUMBER($B624),(VLOOKUP($B624,'Signal, ITMS &amp; Lighting Items'!$A$5:$G$468,2,FALSE)),IF(ISTEXT($B624),(VLOOKUP($B624,'Signal, ITMS &amp; Lighting Items'!$A$5:$G$468,2,FALSE))," "))</f>
        <v xml:space="preserve"> </v>
      </c>
      <c r="D624" s="594"/>
      <c r="E624" s="595" t="str">
        <f>IF(ISNUMBER($B624),(VLOOKUP($B624,'Signal, ITMS &amp; Lighting Items'!$A$5:$G$468,4,FALSE)),IF(ISTEXT($B624),(VLOOKUP($B624,'Signal, ITMS &amp; Lighting Items'!$A$5:$G$468,4,FALSE))," "))</f>
        <v xml:space="preserve"> </v>
      </c>
      <c r="F624" s="596" t="str">
        <f>IF(ISNUMBER($B624),(VLOOKUP($B624,'Signal, ITMS &amp; Lighting Items'!$A$5:$G$468,3,FALSE)),IF(ISTEXT($B624),(VLOOKUP($B624,'Signal, ITMS &amp; Lighting Items'!$A$5:$G$468,3,FALSE))," "))</f>
        <v xml:space="preserve"> </v>
      </c>
      <c r="G624" s="597" t="str">
        <f>IF(ISNUMBER($B624),(VLOOKUP($B624,'Signal, ITMS &amp; Lighting Items'!$A$5:$G$468,5,FALSE)),IF(ISTEXT($B624),(VLOOKUP($B624,'Signal, ITMS &amp; Lighting Items'!$A$5:$G$468,5,FALSE))," "))</f>
        <v xml:space="preserve"> </v>
      </c>
      <c r="H624" s="597" t="str">
        <f>IF(ISNUMBER($B624),(VLOOKUP($B624,'Signal, ITMS &amp; Lighting Items'!$A$5:$G$468,6,FALSE)),IF(ISTEXT($B624),(VLOOKUP($B624,'Signal, ITMS &amp; Lighting Items'!$A$5:$G$468,6,FALSE))," "))</f>
        <v xml:space="preserve"> </v>
      </c>
      <c r="I624" s="597" t="str">
        <f>IF(ISNUMBER($B624),(VLOOKUP($B624,'Signal, ITMS &amp; Lighting Items'!$A$5:$G$468,7,FALSE)),IF(ISTEXT($B624),(VLOOKUP($B624,'Signal, ITMS &amp; Lighting Items'!$A$5:$G$468,7,FALSE))," "))</f>
        <v xml:space="preserve"> </v>
      </c>
      <c r="J624" s="598" t="str">
        <f t="shared" si="55"/>
        <v/>
      </c>
      <c r="K624" s="598" t="str">
        <f t="shared" si="56"/>
        <v/>
      </c>
      <c r="L624" s="598" t="str">
        <f t="shared" si="54"/>
        <v/>
      </c>
    </row>
    <row r="625" spans="1:12" s="165" customFormat="1" ht="12.75" customHeight="1" thickTop="1">
      <c r="A625" s="629"/>
      <c r="B625" s="629"/>
      <c r="C625" s="629" t="s">
        <v>576</v>
      </c>
      <c r="D625" s="629"/>
      <c r="E625" s="630"/>
      <c r="F625" s="640" t="s">
        <v>437</v>
      </c>
      <c r="G625" s="204" t="s">
        <v>202</v>
      </c>
      <c r="H625" s="614"/>
      <c r="I625" s="204" t="s">
        <v>202</v>
      </c>
      <c r="J625" s="607">
        <f>SUM(J595:J624)</f>
        <v>0</v>
      </c>
      <c r="K625" s="607">
        <f>SUM(K595:K624)</f>
        <v>0</v>
      </c>
      <c r="L625" s="603">
        <f>SUM(L595:L624)</f>
        <v>0</v>
      </c>
    </row>
    <row r="626" spans="1:12" s="165" customFormat="1" ht="12.75" customHeight="1">
      <c r="A626" s="629"/>
      <c r="B626" s="629"/>
      <c r="C626" s="629"/>
      <c r="D626" s="629"/>
      <c r="E626" s="630"/>
      <c r="F626" s="631"/>
      <c r="G626" s="632"/>
      <c r="H626" s="632"/>
      <c r="I626" s="640"/>
      <c r="J626" s="641"/>
      <c r="K626" s="641"/>
      <c r="L626" s="635"/>
    </row>
    <row r="627" spans="1:12" s="165" customFormat="1" ht="12.75" customHeight="1">
      <c r="E627" s="213" t="s">
        <v>234</v>
      </c>
      <c r="F627" s="67" t="str">
        <f>F559</f>
        <v>[Insert Signal Name and Number]</v>
      </c>
      <c r="G627" s="848" t="s">
        <v>574</v>
      </c>
      <c r="H627" s="848"/>
      <c r="I627" s="849"/>
      <c r="J627" s="850" t="s">
        <v>575</v>
      </c>
      <c r="K627" s="850"/>
      <c r="L627" s="851"/>
    </row>
    <row r="628" spans="1:12" s="165" customFormat="1" ht="12.75" customHeight="1">
      <c r="A628" s="166" t="s">
        <v>571</v>
      </c>
      <c r="B628" s="166" t="s">
        <v>10</v>
      </c>
      <c r="C628" s="166" t="s">
        <v>572</v>
      </c>
      <c r="D628" s="166" t="s">
        <v>573</v>
      </c>
      <c r="E628" s="166" t="s">
        <v>9</v>
      </c>
      <c r="F628" s="214" t="s">
        <v>436</v>
      </c>
      <c r="G628" s="193" t="s">
        <v>352</v>
      </c>
      <c r="H628" s="193" t="s">
        <v>351</v>
      </c>
      <c r="I628" s="193" t="s">
        <v>4692</v>
      </c>
      <c r="J628" s="71" t="s">
        <v>352</v>
      </c>
      <c r="K628" s="71" t="s">
        <v>351</v>
      </c>
      <c r="L628" s="71" t="s">
        <v>4692</v>
      </c>
    </row>
    <row r="629" spans="1:12" s="167" customFormat="1" ht="12.75" customHeight="1">
      <c r="A629" s="577">
        <v>1</v>
      </c>
      <c r="B629" s="572"/>
      <c r="C629" s="588" t="str">
        <f>IF(ISNUMBER($B629),(VLOOKUP($B629,'Signal, ITMS &amp; Lighting Items'!$A$5:$G$468,2,FALSE)),IF(ISTEXT($B629),(VLOOKUP($B629,'Signal, ITMS &amp; Lighting Items'!$A$5:$G$468,2,FALSE))," "))</f>
        <v xml:space="preserve"> </v>
      </c>
      <c r="D629" s="576"/>
      <c r="E629" s="589" t="str">
        <f>IF(ISNUMBER($B629),(VLOOKUP($B629,'Signal, ITMS &amp; Lighting Items'!$A$5:$G$468,4,FALSE)),IF(ISTEXT($B629),(VLOOKUP($B629,'Signal, ITMS &amp; Lighting Items'!$A$5:$G$468,4,FALSE))," "))</f>
        <v xml:space="preserve"> </v>
      </c>
      <c r="F629" s="575" t="str">
        <f>IF(ISNUMBER($B629),(VLOOKUP($B629,'Signal, ITMS &amp; Lighting Items'!$A$5:$G$468,3,FALSE)),IF(ISTEXT($B629),(VLOOKUP($B629,'Signal, ITMS &amp; Lighting Items'!$A$5:$G$468,3,FALSE))," "))</f>
        <v xml:space="preserve"> </v>
      </c>
      <c r="G629" s="590" t="str">
        <f>IF(ISNUMBER($B629),(VLOOKUP($B629,'Signal, ITMS &amp; Lighting Items'!$A$5:$G$468,5,FALSE)),IF(ISTEXT($B629),(VLOOKUP($B629,'Signal, ITMS &amp; Lighting Items'!$A$5:$G$468,5,FALSE))," "))</f>
        <v xml:space="preserve"> </v>
      </c>
      <c r="H629" s="590" t="str">
        <f>IF(ISNUMBER($B629),(VLOOKUP($B629,'Signal, ITMS &amp; Lighting Items'!$A$5:$G$468,6,FALSE)),IF(ISTEXT($B629),(VLOOKUP($B629,'Signal, ITMS &amp; Lighting Items'!$A$5:$G$468,6,FALSE))," "))</f>
        <v xml:space="preserve"> </v>
      </c>
      <c r="I629" s="590" t="str">
        <f>IF(ISNUMBER($B629),(VLOOKUP($B629,'Signal, ITMS &amp; Lighting Items'!$A$5:$G$468,7,FALSE)),IF(ISTEXT($B629),(VLOOKUP($B629,'Signal, ITMS &amp; Lighting Items'!$A$5:$G$468,7,FALSE))," "))</f>
        <v xml:space="preserve"> </v>
      </c>
      <c r="J629" s="591" t="str">
        <f>IF(ISNUMBER($D629),($D629*$G629),"")</f>
        <v/>
      </c>
      <c r="K629" s="591" t="str">
        <f>IF(ISNUMBER($D629),($D629*$H629),"")</f>
        <v/>
      </c>
      <c r="L629" s="591" t="str">
        <f t="shared" ref="L629:L658" si="57">IF(ISNUMBER($D629),($D629*$I629),"")</f>
        <v/>
      </c>
    </row>
    <row r="630" spans="1:12" s="165" customFormat="1" ht="12.75" customHeight="1">
      <c r="A630" s="577">
        <v>2</v>
      </c>
      <c r="B630" s="572"/>
      <c r="C630" s="588" t="str">
        <f>IF(ISNUMBER($B630),(VLOOKUP($B630,'Signal, ITMS &amp; Lighting Items'!$A$5:$G$468,2,FALSE)),IF(ISTEXT($B630),(VLOOKUP($B630,'Signal, ITMS &amp; Lighting Items'!$A$5:$G$468,2,FALSE))," "))</f>
        <v xml:space="preserve"> </v>
      </c>
      <c r="D630" s="576"/>
      <c r="E630" s="589" t="str">
        <f>IF(ISNUMBER($B630),(VLOOKUP($B630,'Signal, ITMS &amp; Lighting Items'!$A$5:$G$468,4,FALSE)),IF(ISTEXT($B630),(VLOOKUP($B630,'Signal, ITMS &amp; Lighting Items'!$A$5:$G$468,4,FALSE))," "))</f>
        <v xml:space="preserve"> </v>
      </c>
      <c r="F630" s="575" t="str">
        <f>IF(ISNUMBER($B630),(VLOOKUP($B630,'Signal, ITMS &amp; Lighting Items'!$A$5:$G$468,3,FALSE)),IF(ISTEXT($B630),(VLOOKUP($B630,'Signal, ITMS &amp; Lighting Items'!$A$5:$G$468,3,FALSE))," "))</f>
        <v xml:space="preserve"> </v>
      </c>
      <c r="G630" s="590" t="str">
        <f>IF(ISNUMBER($B630),(VLOOKUP($B630,'Signal, ITMS &amp; Lighting Items'!$A$5:$G$468,5,FALSE)),IF(ISTEXT($B630),(VLOOKUP($B630,'Signal, ITMS &amp; Lighting Items'!$A$5:$G$468,5,FALSE))," "))</f>
        <v xml:space="preserve"> </v>
      </c>
      <c r="H630" s="590" t="str">
        <f>IF(ISNUMBER($B630),(VLOOKUP($B630,'Signal, ITMS &amp; Lighting Items'!$A$5:$G$468,6,FALSE)),IF(ISTEXT($B630),(VLOOKUP($B630,'Signal, ITMS &amp; Lighting Items'!$A$5:$G$468,6,FALSE))," "))</f>
        <v xml:space="preserve"> </v>
      </c>
      <c r="I630" s="590" t="str">
        <f>IF(ISNUMBER($B630),(VLOOKUP($B630,'Signal, ITMS &amp; Lighting Items'!$A$5:$G$468,7,FALSE)),IF(ISTEXT($B630),(VLOOKUP($B630,'Signal, ITMS &amp; Lighting Items'!$A$5:$G$468,7,FALSE))," "))</f>
        <v xml:space="preserve"> </v>
      </c>
      <c r="J630" s="591" t="str">
        <f t="shared" ref="J630:J658" si="58">IF(ISNUMBER($D630),($D630*$G630),"")</f>
        <v/>
      </c>
      <c r="K630" s="591" t="str">
        <f t="shared" ref="K630:K658" si="59">IF(ISNUMBER($D630),($D630*$H630),"")</f>
        <v/>
      </c>
      <c r="L630" s="591" t="str">
        <f t="shared" si="57"/>
        <v/>
      </c>
    </row>
    <row r="631" spans="1:12" s="165" customFormat="1" ht="12.75" customHeight="1">
      <c r="A631" s="577">
        <v>3</v>
      </c>
      <c r="B631" s="572"/>
      <c r="C631" s="588" t="str">
        <f>IF(ISNUMBER($B631),(VLOOKUP($B631,'Signal, ITMS &amp; Lighting Items'!$A$5:$G$468,2,FALSE)),IF(ISTEXT($B631),(VLOOKUP($B631,'Signal, ITMS &amp; Lighting Items'!$A$5:$G$468,2,FALSE))," "))</f>
        <v xml:space="preserve"> </v>
      </c>
      <c r="D631" s="576"/>
      <c r="E631" s="589" t="str">
        <f>IF(ISNUMBER($B631),(VLOOKUP($B631,'Signal, ITMS &amp; Lighting Items'!$A$5:$G$468,4,FALSE)),IF(ISTEXT($B631),(VLOOKUP($B631,'Signal, ITMS &amp; Lighting Items'!$A$5:$G$468,4,FALSE))," "))</f>
        <v xml:space="preserve"> </v>
      </c>
      <c r="F631" s="575" t="str">
        <f>IF(ISNUMBER($B631),(VLOOKUP($B631,'Signal, ITMS &amp; Lighting Items'!$A$5:$G$468,3,FALSE)),IF(ISTEXT($B631),(VLOOKUP($B631,'Signal, ITMS &amp; Lighting Items'!$A$5:$G$468,3,FALSE))," "))</f>
        <v xml:space="preserve"> </v>
      </c>
      <c r="G631" s="590" t="str">
        <f>IF(ISNUMBER($B631),(VLOOKUP($B631,'Signal, ITMS &amp; Lighting Items'!$A$5:$G$468,5,FALSE)),IF(ISTEXT($B631),(VLOOKUP($B631,'Signal, ITMS &amp; Lighting Items'!$A$5:$G$468,5,FALSE))," "))</f>
        <v xml:space="preserve"> </v>
      </c>
      <c r="H631" s="590" t="str">
        <f>IF(ISNUMBER($B631),(VLOOKUP($B631,'Signal, ITMS &amp; Lighting Items'!$A$5:$G$468,6,FALSE)),IF(ISTEXT($B631),(VLOOKUP($B631,'Signal, ITMS &amp; Lighting Items'!$A$5:$G$468,6,FALSE))," "))</f>
        <v xml:space="preserve"> </v>
      </c>
      <c r="I631" s="590" t="str">
        <f>IF(ISNUMBER($B631),(VLOOKUP($B631,'Signal, ITMS &amp; Lighting Items'!$A$5:$G$468,7,FALSE)),IF(ISTEXT($B631),(VLOOKUP($B631,'Signal, ITMS &amp; Lighting Items'!$A$5:$G$468,7,FALSE))," "))</f>
        <v xml:space="preserve"> </v>
      </c>
      <c r="J631" s="591" t="str">
        <f t="shared" si="58"/>
        <v/>
      </c>
      <c r="K631" s="591" t="str">
        <f t="shared" si="59"/>
        <v/>
      </c>
      <c r="L631" s="591" t="str">
        <f t="shared" si="57"/>
        <v/>
      </c>
    </row>
    <row r="632" spans="1:12" s="165" customFormat="1" ht="12.75" customHeight="1">
      <c r="A632" s="577">
        <v>4</v>
      </c>
      <c r="B632" s="572"/>
      <c r="C632" s="588" t="str">
        <f>IF(ISNUMBER($B632),(VLOOKUP($B632,'Signal, ITMS &amp; Lighting Items'!$A$5:$G$468,2,FALSE)),IF(ISTEXT($B632),(VLOOKUP($B632,'Signal, ITMS &amp; Lighting Items'!$A$5:$G$468,2,FALSE))," "))</f>
        <v xml:space="preserve"> </v>
      </c>
      <c r="D632" s="576"/>
      <c r="E632" s="589" t="str">
        <f>IF(ISNUMBER($B632),(VLOOKUP($B632,'Signal, ITMS &amp; Lighting Items'!$A$5:$G$468,4,FALSE)),IF(ISTEXT($B632),(VLOOKUP($B632,'Signal, ITMS &amp; Lighting Items'!$A$5:$G$468,4,FALSE))," "))</f>
        <v xml:space="preserve"> </v>
      </c>
      <c r="F632" s="575" t="str">
        <f>IF(ISNUMBER($B632),(VLOOKUP($B632,'Signal, ITMS &amp; Lighting Items'!$A$5:$G$468,3,FALSE)),IF(ISTEXT($B632),(VLOOKUP($B632,'Signal, ITMS &amp; Lighting Items'!$A$5:$G$468,3,FALSE))," "))</f>
        <v xml:space="preserve"> </v>
      </c>
      <c r="G632" s="590" t="str">
        <f>IF(ISNUMBER($B632),(VLOOKUP($B632,'Signal, ITMS &amp; Lighting Items'!$A$5:$G$468,5,FALSE)),IF(ISTEXT($B632),(VLOOKUP($B632,'Signal, ITMS &amp; Lighting Items'!$A$5:$G$468,5,FALSE))," "))</f>
        <v xml:space="preserve"> </v>
      </c>
      <c r="H632" s="590" t="str">
        <f>IF(ISNUMBER($B632),(VLOOKUP($B632,'Signal, ITMS &amp; Lighting Items'!$A$5:$G$468,6,FALSE)),IF(ISTEXT($B632),(VLOOKUP($B632,'Signal, ITMS &amp; Lighting Items'!$A$5:$G$468,6,FALSE))," "))</f>
        <v xml:space="preserve"> </v>
      </c>
      <c r="I632" s="590" t="str">
        <f>IF(ISNUMBER($B632),(VLOOKUP($B632,'Signal, ITMS &amp; Lighting Items'!$A$5:$G$468,7,FALSE)),IF(ISTEXT($B632),(VLOOKUP($B632,'Signal, ITMS &amp; Lighting Items'!$A$5:$G$468,7,FALSE))," "))</f>
        <v xml:space="preserve"> </v>
      </c>
      <c r="J632" s="591" t="str">
        <f t="shared" si="58"/>
        <v/>
      </c>
      <c r="K632" s="591" t="str">
        <f t="shared" si="59"/>
        <v/>
      </c>
      <c r="L632" s="591" t="str">
        <f t="shared" si="57"/>
        <v/>
      </c>
    </row>
    <row r="633" spans="1:12" s="165" customFormat="1" ht="12.75" customHeight="1">
      <c r="A633" s="577">
        <v>5</v>
      </c>
      <c r="B633" s="572"/>
      <c r="C633" s="588" t="str">
        <f>IF(ISNUMBER($B633),(VLOOKUP($B633,'Signal, ITMS &amp; Lighting Items'!$A$5:$G$468,2,FALSE)),IF(ISTEXT($B633),(VLOOKUP($B633,'Signal, ITMS &amp; Lighting Items'!$A$5:$G$468,2,FALSE))," "))</f>
        <v xml:space="preserve"> </v>
      </c>
      <c r="D633" s="576"/>
      <c r="E633" s="589" t="str">
        <f>IF(ISNUMBER($B633),(VLOOKUP($B633,'Signal, ITMS &amp; Lighting Items'!$A$5:$G$468,4,FALSE)),IF(ISTEXT($B633),(VLOOKUP($B633,'Signal, ITMS &amp; Lighting Items'!$A$5:$G$468,4,FALSE))," "))</f>
        <v xml:space="preserve"> </v>
      </c>
      <c r="F633" s="575" t="str">
        <f>IF(ISNUMBER($B633),(VLOOKUP($B633,'Signal, ITMS &amp; Lighting Items'!$A$5:$G$468,3,FALSE)),IF(ISTEXT($B633),(VLOOKUP($B633,'Signal, ITMS &amp; Lighting Items'!$A$5:$G$468,3,FALSE))," "))</f>
        <v xml:space="preserve"> </v>
      </c>
      <c r="G633" s="590" t="str">
        <f>IF(ISNUMBER($B633),(VLOOKUP($B633,'Signal, ITMS &amp; Lighting Items'!$A$5:$G$468,5,FALSE)),IF(ISTEXT($B633),(VLOOKUP($B633,'Signal, ITMS &amp; Lighting Items'!$A$5:$G$468,5,FALSE))," "))</f>
        <v xml:space="preserve"> </v>
      </c>
      <c r="H633" s="590" t="str">
        <f>IF(ISNUMBER($B633),(VLOOKUP($B633,'Signal, ITMS &amp; Lighting Items'!$A$5:$G$468,6,FALSE)),IF(ISTEXT($B633),(VLOOKUP($B633,'Signal, ITMS &amp; Lighting Items'!$A$5:$G$468,6,FALSE))," "))</f>
        <v xml:space="preserve"> </v>
      </c>
      <c r="I633" s="590" t="str">
        <f>IF(ISNUMBER($B633),(VLOOKUP($B633,'Signal, ITMS &amp; Lighting Items'!$A$5:$G$468,7,FALSE)),IF(ISTEXT($B633),(VLOOKUP($B633,'Signal, ITMS &amp; Lighting Items'!$A$5:$G$468,7,FALSE))," "))</f>
        <v xml:space="preserve"> </v>
      </c>
      <c r="J633" s="591" t="str">
        <f t="shared" si="58"/>
        <v/>
      </c>
      <c r="K633" s="591" t="str">
        <f t="shared" si="59"/>
        <v/>
      </c>
      <c r="L633" s="591" t="str">
        <f t="shared" si="57"/>
        <v/>
      </c>
    </row>
    <row r="634" spans="1:12" s="165" customFormat="1" ht="12.75" customHeight="1">
      <c r="A634" s="577">
        <v>6</v>
      </c>
      <c r="B634" s="572"/>
      <c r="C634" s="588" t="str">
        <f>IF(ISNUMBER($B634),(VLOOKUP($B634,'Signal, ITMS &amp; Lighting Items'!$A$5:$G$468,2,FALSE)),IF(ISTEXT($B634),(VLOOKUP($B634,'Signal, ITMS &amp; Lighting Items'!$A$5:$G$468,2,FALSE))," "))</f>
        <v xml:space="preserve"> </v>
      </c>
      <c r="D634" s="576"/>
      <c r="E634" s="589" t="str">
        <f>IF(ISNUMBER($B634),(VLOOKUP($B634,'Signal, ITMS &amp; Lighting Items'!$A$5:$G$468,4,FALSE)),IF(ISTEXT($B634),(VLOOKUP($B634,'Signal, ITMS &amp; Lighting Items'!$A$5:$G$468,4,FALSE))," "))</f>
        <v xml:space="preserve"> </v>
      </c>
      <c r="F634" s="575" t="str">
        <f>IF(ISNUMBER($B634),(VLOOKUP($B634,'Signal, ITMS &amp; Lighting Items'!$A$5:$G$468,3,FALSE)),IF(ISTEXT($B634),(VLOOKUP($B634,'Signal, ITMS &amp; Lighting Items'!$A$5:$G$468,3,FALSE))," "))</f>
        <v xml:space="preserve"> </v>
      </c>
      <c r="G634" s="590" t="str">
        <f>IF(ISNUMBER($B634),(VLOOKUP($B634,'Signal, ITMS &amp; Lighting Items'!$A$5:$G$468,5,FALSE)),IF(ISTEXT($B634),(VLOOKUP($B634,'Signal, ITMS &amp; Lighting Items'!$A$5:$G$468,5,FALSE))," "))</f>
        <v xml:space="preserve"> </v>
      </c>
      <c r="H634" s="590" t="str">
        <f>IF(ISNUMBER($B634),(VLOOKUP($B634,'Signal, ITMS &amp; Lighting Items'!$A$5:$G$468,6,FALSE)),IF(ISTEXT($B634),(VLOOKUP($B634,'Signal, ITMS &amp; Lighting Items'!$A$5:$G$468,6,FALSE))," "))</f>
        <v xml:space="preserve"> </v>
      </c>
      <c r="I634" s="590" t="str">
        <f>IF(ISNUMBER($B634),(VLOOKUP($B634,'Signal, ITMS &amp; Lighting Items'!$A$5:$G$468,7,FALSE)),IF(ISTEXT($B634),(VLOOKUP($B634,'Signal, ITMS &amp; Lighting Items'!$A$5:$G$468,7,FALSE))," "))</f>
        <v xml:space="preserve"> </v>
      </c>
      <c r="J634" s="591" t="str">
        <f t="shared" si="58"/>
        <v/>
      </c>
      <c r="K634" s="591" t="str">
        <f t="shared" si="59"/>
        <v/>
      </c>
      <c r="L634" s="591" t="str">
        <f t="shared" si="57"/>
        <v/>
      </c>
    </row>
    <row r="635" spans="1:12" s="165" customFormat="1" ht="12.75" customHeight="1">
      <c r="A635" s="577">
        <v>7</v>
      </c>
      <c r="B635" s="572"/>
      <c r="C635" s="588" t="str">
        <f>IF(ISNUMBER($B635),(VLOOKUP($B635,'Signal, ITMS &amp; Lighting Items'!$A$5:$G$468,2,FALSE)),IF(ISTEXT($B635),(VLOOKUP($B635,'Signal, ITMS &amp; Lighting Items'!$A$5:$G$468,2,FALSE))," "))</f>
        <v xml:space="preserve"> </v>
      </c>
      <c r="D635" s="576"/>
      <c r="E635" s="589" t="str">
        <f>IF(ISNUMBER($B635),(VLOOKUP($B635,'Signal, ITMS &amp; Lighting Items'!$A$5:$G$468,4,FALSE)),IF(ISTEXT($B635),(VLOOKUP($B635,'Signal, ITMS &amp; Lighting Items'!$A$5:$G$468,4,FALSE))," "))</f>
        <v xml:space="preserve"> </v>
      </c>
      <c r="F635" s="575" t="str">
        <f>IF(ISNUMBER($B635),(VLOOKUP($B635,'Signal, ITMS &amp; Lighting Items'!$A$5:$G$468,3,FALSE)),IF(ISTEXT($B635),(VLOOKUP($B635,'Signal, ITMS &amp; Lighting Items'!$A$5:$G$468,3,FALSE))," "))</f>
        <v xml:space="preserve"> </v>
      </c>
      <c r="G635" s="590" t="str">
        <f>IF(ISNUMBER($B635),(VLOOKUP($B635,'Signal, ITMS &amp; Lighting Items'!$A$5:$G$468,5,FALSE)),IF(ISTEXT($B635),(VLOOKUP($B635,'Signal, ITMS &amp; Lighting Items'!$A$5:$G$468,5,FALSE))," "))</f>
        <v xml:space="preserve"> </v>
      </c>
      <c r="H635" s="590" t="str">
        <f>IF(ISNUMBER($B635),(VLOOKUP($B635,'Signal, ITMS &amp; Lighting Items'!$A$5:$G$468,6,FALSE)),IF(ISTEXT($B635),(VLOOKUP($B635,'Signal, ITMS &amp; Lighting Items'!$A$5:$G$468,6,FALSE))," "))</f>
        <v xml:space="preserve"> </v>
      </c>
      <c r="I635" s="590" t="str">
        <f>IF(ISNUMBER($B635),(VLOOKUP($B635,'Signal, ITMS &amp; Lighting Items'!$A$5:$G$468,7,FALSE)),IF(ISTEXT($B635),(VLOOKUP($B635,'Signal, ITMS &amp; Lighting Items'!$A$5:$G$468,7,FALSE))," "))</f>
        <v xml:space="preserve"> </v>
      </c>
      <c r="J635" s="591" t="str">
        <f t="shared" si="58"/>
        <v/>
      </c>
      <c r="K635" s="591" t="str">
        <f t="shared" si="59"/>
        <v/>
      </c>
      <c r="L635" s="591" t="str">
        <f t="shared" si="57"/>
        <v/>
      </c>
    </row>
    <row r="636" spans="1:12" s="165" customFormat="1" ht="12.75" customHeight="1">
      <c r="A636" s="577">
        <v>8</v>
      </c>
      <c r="B636" s="572"/>
      <c r="C636" s="588" t="str">
        <f>IF(ISNUMBER($B636),(VLOOKUP($B636,'Signal, ITMS &amp; Lighting Items'!$A$5:$G$468,2,FALSE)),IF(ISTEXT($B636),(VLOOKUP($B636,'Signal, ITMS &amp; Lighting Items'!$A$5:$G$468,2,FALSE))," "))</f>
        <v xml:space="preserve"> </v>
      </c>
      <c r="D636" s="576"/>
      <c r="E636" s="589" t="str">
        <f>IF(ISNUMBER($B636),(VLOOKUP($B636,'Signal, ITMS &amp; Lighting Items'!$A$5:$G$468,4,FALSE)),IF(ISTEXT($B636),(VLOOKUP($B636,'Signal, ITMS &amp; Lighting Items'!$A$5:$G$468,4,FALSE))," "))</f>
        <v xml:space="preserve"> </v>
      </c>
      <c r="F636" s="575" t="str">
        <f>IF(ISNUMBER($B636),(VLOOKUP($B636,'Signal, ITMS &amp; Lighting Items'!$A$5:$G$468,3,FALSE)),IF(ISTEXT($B636),(VLOOKUP($B636,'Signal, ITMS &amp; Lighting Items'!$A$5:$G$468,3,FALSE))," "))</f>
        <v xml:space="preserve"> </v>
      </c>
      <c r="G636" s="590" t="str">
        <f>IF(ISNUMBER($B636),(VLOOKUP($B636,'Signal, ITMS &amp; Lighting Items'!$A$5:$G$468,5,FALSE)),IF(ISTEXT($B636),(VLOOKUP($B636,'Signal, ITMS &amp; Lighting Items'!$A$5:$G$468,5,FALSE))," "))</f>
        <v xml:space="preserve"> </v>
      </c>
      <c r="H636" s="590" t="str">
        <f>IF(ISNUMBER($B636),(VLOOKUP($B636,'Signal, ITMS &amp; Lighting Items'!$A$5:$G$468,6,FALSE)),IF(ISTEXT($B636),(VLOOKUP($B636,'Signal, ITMS &amp; Lighting Items'!$A$5:$G$468,6,FALSE))," "))</f>
        <v xml:space="preserve"> </v>
      </c>
      <c r="I636" s="590" t="str">
        <f>IF(ISNUMBER($B636),(VLOOKUP($B636,'Signal, ITMS &amp; Lighting Items'!$A$5:$G$468,7,FALSE)),IF(ISTEXT($B636),(VLOOKUP($B636,'Signal, ITMS &amp; Lighting Items'!$A$5:$G$468,7,FALSE))," "))</f>
        <v xml:space="preserve"> </v>
      </c>
      <c r="J636" s="591" t="str">
        <f t="shared" si="58"/>
        <v/>
      </c>
      <c r="K636" s="591" t="str">
        <f t="shared" si="59"/>
        <v/>
      </c>
      <c r="L636" s="591" t="str">
        <f t="shared" si="57"/>
        <v/>
      </c>
    </row>
    <row r="637" spans="1:12" s="165" customFormat="1" ht="12.75" customHeight="1">
      <c r="A637" s="577">
        <v>9</v>
      </c>
      <c r="B637" s="572"/>
      <c r="C637" s="588" t="str">
        <f>IF(ISNUMBER($B637),(VLOOKUP($B637,'Signal, ITMS &amp; Lighting Items'!$A$5:$G$468,2,FALSE)),IF(ISTEXT($B637),(VLOOKUP($B637,'Signal, ITMS &amp; Lighting Items'!$A$5:$G$468,2,FALSE))," "))</f>
        <v xml:space="preserve"> </v>
      </c>
      <c r="D637" s="576"/>
      <c r="E637" s="589" t="str">
        <f>IF(ISNUMBER($B637),(VLOOKUP($B637,'Signal, ITMS &amp; Lighting Items'!$A$5:$G$468,4,FALSE)),IF(ISTEXT($B637),(VLOOKUP($B637,'Signal, ITMS &amp; Lighting Items'!$A$5:$G$468,4,FALSE))," "))</f>
        <v xml:space="preserve"> </v>
      </c>
      <c r="F637" s="575" t="str">
        <f>IF(ISNUMBER($B637),(VLOOKUP($B637,'Signal, ITMS &amp; Lighting Items'!$A$5:$G$468,3,FALSE)),IF(ISTEXT($B637),(VLOOKUP($B637,'Signal, ITMS &amp; Lighting Items'!$A$5:$G$468,3,FALSE))," "))</f>
        <v xml:space="preserve"> </v>
      </c>
      <c r="G637" s="590" t="str">
        <f>IF(ISNUMBER($B637),(VLOOKUP($B637,'Signal, ITMS &amp; Lighting Items'!$A$5:$G$468,5,FALSE)),IF(ISTEXT($B637),(VLOOKUP($B637,'Signal, ITMS &amp; Lighting Items'!$A$5:$G$468,5,FALSE))," "))</f>
        <v xml:space="preserve"> </v>
      </c>
      <c r="H637" s="590" t="str">
        <f>IF(ISNUMBER($B637),(VLOOKUP($B637,'Signal, ITMS &amp; Lighting Items'!$A$5:$G$468,6,FALSE)),IF(ISTEXT($B637),(VLOOKUP($B637,'Signal, ITMS &amp; Lighting Items'!$A$5:$G$468,6,FALSE))," "))</f>
        <v xml:space="preserve"> </v>
      </c>
      <c r="I637" s="590" t="str">
        <f>IF(ISNUMBER($B637),(VLOOKUP($B637,'Signal, ITMS &amp; Lighting Items'!$A$5:$G$468,7,FALSE)),IF(ISTEXT($B637),(VLOOKUP($B637,'Signal, ITMS &amp; Lighting Items'!$A$5:$G$468,7,FALSE))," "))</f>
        <v xml:space="preserve"> </v>
      </c>
      <c r="J637" s="591" t="str">
        <f t="shared" si="58"/>
        <v/>
      </c>
      <c r="K637" s="591" t="str">
        <f t="shared" si="59"/>
        <v/>
      </c>
      <c r="L637" s="591" t="str">
        <f t="shared" si="57"/>
        <v/>
      </c>
    </row>
    <row r="638" spans="1:12" s="165" customFormat="1" ht="12.75" customHeight="1">
      <c r="A638" s="577">
        <v>10</v>
      </c>
      <c r="B638" s="572"/>
      <c r="C638" s="588" t="str">
        <f>IF(ISNUMBER($B638),(VLOOKUP($B638,'Signal, ITMS &amp; Lighting Items'!$A$5:$G$468,2,FALSE)),IF(ISTEXT($B638),(VLOOKUP($B638,'Signal, ITMS &amp; Lighting Items'!$A$5:$G$468,2,FALSE))," "))</f>
        <v xml:space="preserve"> </v>
      </c>
      <c r="D638" s="576"/>
      <c r="E638" s="589" t="str">
        <f>IF(ISNUMBER($B638),(VLOOKUP($B638,'Signal, ITMS &amp; Lighting Items'!$A$5:$G$468,4,FALSE)),IF(ISTEXT($B638),(VLOOKUP($B638,'Signal, ITMS &amp; Lighting Items'!$A$5:$G$468,4,FALSE))," "))</f>
        <v xml:space="preserve"> </v>
      </c>
      <c r="F638" s="575" t="str">
        <f>IF(ISNUMBER($B638),(VLOOKUP($B638,'Signal, ITMS &amp; Lighting Items'!$A$5:$G$468,3,FALSE)),IF(ISTEXT($B638),(VLOOKUP($B638,'Signal, ITMS &amp; Lighting Items'!$A$5:$G$468,3,FALSE))," "))</f>
        <v xml:space="preserve"> </v>
      </c>
      <c r="G638" s="590" t="str">
        <f>IF(ISNUMBER($B638),(VLOOKUP($B638,'Signal, ITMS &amp; Lighting Items'!$A$5:$G$468,5,FALSE)),IF(ISTEXT($B638),(VLOOKUP($B638,'Signal, ITMS &amp; Lighting Items'!$A$5:$G$468,5,FALSE))," "))</f>
        <v xml:space="preserve"> </v>
      </c>
      <c r="H638" s="590" t="str">
        <f>IF(ISNUMBER($B638),(VLOOKUP($B638,'Signal, ITMS &amp; Lighting Items'!$A$5:$G$468,6,FALSE)),IF(ISTEXT($B638),(VLOOKUP($B638,'Signal, ITMS &amp; Lighting Items'!$A$5:$G$468,6,FALSE))," "))</f>
        <v xml:space="preserve"> </v>
      </c>
      <c r="I638" s="590" t="str">
        <f>IF(ISNUMBER($B638),(VLOOKUP($B638,'Signal, ITMS &amp; Lighting Items'!$A$5:$G$468,7,FALSE)),IF(ISTEXT($B638),(VLOOKUP($B638,'Signal, ITMS &amp; Lighting Items'!$A$5:$G$468,7,FALSE))," "))</f>
        <v xml:space="preserve"> </v>
      </c>
      <c r="J638" s="591" t="str">
        <f t="shared" si="58"/>
        <v/>
      </c>
      <c r="K638" s="591" t="str">
        <f t="shared" si="59"/>
        <v/>
      </c>
      <c r="L638" s="591" t="str">
        <f t="shared" si="57"/>
        <v/>
      </c>
    </row>
    <row r="639" spans="1:12" s="165" customFormat="1" ht="12.75" customHeight="1">
      <c r="A639" s="577">
        <v>11</v>
      </c>
      <c r="B639" s="572"/>
      <c r="C639" s="588" t="str">
        <f>IF(ISNUMBER($B639),(VLOOKUP($B639,'Signal, ITMS &amp; Lighting Items'!$A$5:$G$468,2,FALSE)),IF(ISTEXT($B639),(VLOOKUP($B639,'Signal, ITMS &amp; Lighting Items'!$A$5:$G$468,2,FALSE))," "))</f>
        <v xml:space="preserve"> </v>
      </c>
      <c r="D639" s="576"/>
      <c r="E639" s="589" t="str">
        <f>IF(ISNUMBER($B639),(VLOOKUP($B639,'Signal, ITMS &amp; Lighting Items'!$A$5:$G$468,4,FALSE)),IF(ISTEXT($B639),(VLOOKUP($B639,'Signal, ITMS &amp; Lighting Items'!$A$5:$G$468,4,FALSE))," "))</f>
        <v xml:space="preserve"> </v>
      </c>
      <c r="F639" s="575" t="str">
        <f>IF(ISNUMBER($B639),(VLOOKUP($B639,'Signal, ITMS &amp; Lighting Items'!$A$5:$G$468,3,FALSE)),IF(ISTEXT($B639),(VLOOKUP($B639,'Signal, ITMS &amp; Lighting Items'!$A$5:$G$468,3,FALSE))," "))</f>
        <v xml:space="preserve"> </v>
      </c>
      <c r="G639" s="590" t="str">
        <f>IF(ISNUMBER($B639),(VLOOKUP($B639,'Signal, ITMS &amp; Lighting Items'!$A$5:$G$468,5,FALSE)),IF(ISTEXT($B639),(VLOOKUP($B639,'Signal, ITMS &amp; Lighting Items'!$A$5:$G$468,5,FALSE))," "))</f>
        <v xml:space="preserve"> </v>
      </c>
      <c r="H639" s="590" t="str">
        <f>IF(ISNUMBER($B639),(VLOOKUP($B639,'Signal, ITMS &amp; Lighting Items'!$A$5:$G$468,6,FALSE)),IF(ISTEXT($B639),(VLOOKUP($B639,'Signal, ITMS &amp; Lighting Items'!$A$5:$G$468,6,FALSE))," "))</f>
        <v xml:space="preserve"> </v>
      </c>
      <c r="I639" s="590" t="str">
        <f>IF(ISNUMBER($B639),(VLOOKUP($B639,'Signal, ITMS &amp; Lighting Items'!$A$5:$G$468,7,FALSE)),IF(ISTEXT($B639),(VLOOKUP($B639,'Signal, ITMS &amp; Lighting Items'!$A$5:$G$468,7,FALSE))," "))</f>
        <v xml:space="preserve"> </v>
      </c>
      <c r="J639" s="591" t="str">
        <f t="shared" si="58"/>
        <v/>
      </c>
      <c r="K639" s="591" t="str">
        <f t="shared" si="59"/>
        <v/>
      </c>
      <c r="L639" s="591" t="str">
        <f t="shared" si="57"/>
        <v/>
      </c>
    </row>
    <row r="640" spans="1:12" s="165" customFormat="1" ht="12.75" customHeight="1">
      <c r="A640" s="577">
        <v>12</v>
      </c>
      <c r="B640" s="572"/>
      <c r="C640" s="588" t="str">
        <f>IF(ISNUMBER($B640),(VLOOKUP($B640,'Signal, ITMS &amp; Lighting Items'!$A$5:$G$468,2,FALSE)),IF(ISTEXT($B640),(VLOOKUP($B640,'Signal, ITMS &amp; Lighting Items'!$A$5:$G$468,2,FALSE))," "))</f>
        <v xml:space="preserve"> </v>
      </c>
      <c r="D640" s="576"/>
      <c r="E640" s="589" t="str">
        <f>IF(ISNUMBER($B640),(VLOOKUP($B640,'Signal, ITMS &amp; Lighting Items'!$A$5:$G$468,4,FALSE)),IF(ISTEXT($B640),(VLOOKUP($B640,'Signal, ITMS &amp; Lighting Items'!$A$5:$G$468,4,FALSE))," "))</f>
        <v xml:space="preserve"> </v>
      </c>
      <c r="F640" s="575" t="str">
        <f>IF(ISNUMBER($B640),(VLOOKUP($B640,'Signal, ITMS &amp; Lighting Items'!$A$5:$G$468,3,FALSE)),IF(ISTEXT($B640),(VLOOKUP($B640,'Signal, ITMS &amp; Lighting Items'!$A$5:$G$468,3,FALSE))," "))</f>
        <v xml:space="preserve"> </v>
      </c>
      <c r="G640" s="590" t="str">
        <f>IF(ISNUMBER($B640),(VLOOKUP($B640,'Signal, ITMS &amp; Lighting Items'!$A$5:$G$468,5,FALSE)),IF(ISTEXT($B640),(VLOOKUP($B640,'Signal, ITMS &amp; Lighting Items'!$A$5:$G$468,5,FALSE))," "))</f>
        <v xml:space="preserve"> </v>
      </c>
      <c r="H640" s="590" t="str">
        <f>IF(ISNUMBER($B640),(VLOOKUP($B640,'Signal, ITMS &amp; Lighting Items'!$A$5:$G$468,6,FALSE)),IF(ISTEXT($B640),(VLOOKUP($B640,'Signal, ITMS &amp; Lighting Items'!$A$5:$G$468,6,FALSE))," "))</f>
        <v xml:space="preserve"> </v>
      </c>
      <c r="I640" s="590" t="str">
        <f>IF(ISNUMBER($B640),(VLOOKUP($B640,'Signal, ITMS &amp; Lighting Items'!$A$5:$G$468,7,FALSE)),IF(ISTEXT($B640),(VLOOKUP($B640,'Signal, ITMS &amp; Lighting Items'!$A$5:$G$468,7,FALSE))," "))</f>
        <v xml:space="preserve"> </v>
      </c>
      <c r="J640" s="591" t="str">
        <f t="shared" si="58"/>
        <v/>
      </c>
      <c r="K640" s="591" t="str">
        <f t="shared" si="59"/>
        <v/>
      </c>
      <c r="L640" s="591" t="str">
        <f t="shared" si="57"/>
        <v/>
      </c>
    </row>
    <row r="641" spans="1:12" s="165" customFormat="1" ht="12.75" customHeight="1">
      <c r="A641" s="577">
        <v>13</v>
      </c>
      <c r="B641" s="572"/>
      <c r="C641" s="588" t="str">
        <f>IF(ISNUMBER($B641),(VLOOKUP($B641,'Signal, ITMS &amp; Lighting Items'!$A$5:$G$468,2,FALSE)),IF(ISTEXT($B641),(VLOOKUP($B641,'Signal, ITMS &amp; Lighting Items'!$A$5:$G$468,2,FALSE))," "))</f>
        <v xml:space="preserve"> </v>
      </c>
      <c r="D641" s="576"/>
      <c r="E641" s="589" t="str">
        <f>IF(ISNUMBER($B641),(VLOOKUP($B641,'Signal, ITMS &amp; Lighting Items'!$A$5:$G$468,4,FALSE)),IF(ISTEXT($B641),(VLOOKUP($B641,'Signal, ITMS &amp; Lighting Items'!$A$5:$G$468,4,FALSE))," "))</f>
        <v xml:space="preserve"> </v>
      </c>
      <c r="F641" s="575" t="str">
        <f>IF(ISNUMBER($B641),(VLOOKUP($B641,'Signal, ITMS &amp; Lighting Items'!$A$5:$G$468,3,FALSE)),IF(ISTEXT($B641),(VLOOKUP($B641,'Signal, ITMS &amp; Lighting Items'!$A$5:$G$468,3,FALSE))," "))</f>
        <v xml:space="preserve"> </v>
      </c>
      <c r="G641" s="590" t="str">
        <f>IF(ISNUMBER($B641),(VLOOKUP($B641,'Signal, ITMS &amp; Lighting Items'!$A$5:$G$468,5,FALSE)),IF(ISTEXT($B641),(VLOOKUP($B641,'Signal, ITMS &amp; Lighting Items'!$A$5:$G$468,5,FALSE))," "))</f>
        <v xml:space="preserve"> </v>
      </c>
      <c r="H641" s="590" t="str">
        <f>IF(ISNUMBER($B641),(VLOOKUP($B641,'Signal, ITMS &amp; Lighting Items'!$A$5:$G$468,6,FALSE)),IF(ISTEXT($B641),(VLOOKUP($B641,'Signal, ITMS &amp; Lighting Items'!$A$5:$G$468,6,FALSE))," "))</f>
        <v xml:space="preserve"> </v>
      </c>
      <c r="I641" s="590" t="str">
        <f>IF(ISNUMBER($B641),(VLOOKUP($B641,'Signal, ITMS &amp; Lighting Items'!$A$5:$G$468,7,FALSE)),IF(ISTEXT($B641),(VLOOKUP($B641,'Signal, ITMS &amp; Lighting Items'!$A$5:$G$468,7,FALSE))," "))</f>
        <v xml:space="preserve"> </v>
      </c>
      <c r="J641" s="591" t="str">
        <f t="shared" si="58"/>
        <v/>
      </c>
      <c r="K641" s="591" t="str">
        <f t="shared" si="59"/>
        <v/>
      </c>
      <c r="L641" s="591" t="str">
        <f t="shared" si="57"/>
        <v/>
      </c>
    </row>
    <row r="642" spans="1:12" s="165" customFormat="1" ht="12.75" customHeight="1">
      <c r="A642" s="577">
        <v>14</v>
      </c>
      <c r="B642" s="572"/>
      <c r="C642" s="588" t="str">
        <f>IF(ISNUMBER($B642),(VLOOKUP($B642,'Signal, ITMS &amp; Lighting Items'!$A$5:$G$468,2,FALSE)),IF(ISTEXT($B642),(VLOOKUP($B642,'Signal, ITMS &amp; Lighting Items'!$A$5:$G$468,2,FALSE))," "))</f>
        <v xml:space="preserve"> </v>
      </c>
      <c r="D642" s="576"/>
      <c r="E642" s="589" t="str">
        <f>IF(ISNUMBER($B642),(VLOOKUP($B642,'Signal, ITMS &amp; Lighting Items'!$A$5:$G$468,4,FALSE)),IF(ISTEXT($B642),(VLOOKUP($B642,'Signal, ITMS &amp; Lighting Items'!$A$5:$G$468,4,FALSE))," "))</f>
        <v xml:space="preserve"> </v>
      </c>
      <c r="F642" s="575" t="str">
        <f>IF(ISNUMBER($B642),(VLOOKUP($B642,'Signal, ITMS &amp; Lighting Items'!$A$5:$G$468,3,FALSE)),IF(ISTEXT($B642),(VLOOKUP($B642,'Signal, ITMS &amp; Lighting Items'!$A$5:$G$468,3,FALSE))," "))</f>
        <v xml:space="preserve"> </v>
      </c>
      <c r="G642" s="590" t="str">
        <f>IF(ISNUMBER($B642),(VLOOKUP($B642,'Signal, ITMS &amp; Lighting Items'!$A$5:$G$468,5,FALSE)),IF(ISTEXT($B642),(VLOOKUP($B642,'Signal, ITMS &amp; Lighting Items'!$A$5:$G$468,5,FALSE))," "))</f>
        <v xml:space="preserve"> </v>
      </c>
      <c r="H642" s="590" t="str">
        <f>IF(ISNUMBER($B642),(VLOOKUP($B642,'Signal, ITMS &amp; Lighting Items'!$A$5:$G$468,6,FALSE)),IF(ISTEXT($B642),(VLOOKUP($B642,'Signal, ITMS &amp; Lighting Items'!$A$5:$G$468,6,FALSE))," "))</f>
        <v xml:space="preserve"> </v>
      </c>
      <c r="I642" s="590" t="str">
        <f>IF(ISNUMBER($B642),(VLOOKUP($B642,'Signal, ITMS &amp; Lighting Items'!$A$5:$G$468,7,FALSE)),IF(ISTEXT($B642),(VLOOKUP($B642,'Signal, ITMS &amp; Lighting Items'!$A$5:$G$468,7,FALSE))," "))</f>
        <v xml:space="preserve"> </v>
      </c>
      <c r="J642" s="591" t="str">
        <f t="shared" si="58"/>
        <v/>
      </c>
      <c r="K642" s="591" t="str">
        <f t="shared" si="59"/>
        <v/>
      </c>
      <c r="L642" s="591" t="str">
        <f t="shared" si="57"/>
        <v/>
      </c>
    </row>
    <row r="643" spans="1:12" s="165" customFormat="1" ht="12.75" customHeight="1">
      <c r="A643" s="577">
        <v>15</v>
      </c>
      <c r="B643" s="572"/>
      <c r="C643" s="588" t="str">
        <f>IF(ISNUMBER($B643),(VLOOKUP($B643,'Signal, ITMS &amp; Lighting Items'!$A$5:$G$468,2,FALSE)),IF(ISTEXT($B643),(VLOOKUP($B643,'Signal, ITMS &amp; Lighting Items'!$A$5:$G$468,2,FALSE))," "))</f>
        <v xml:space="preserve"> </v>
      </c>
      <c r="D643" s="576"/>
      <c r="E643" s="589" t="str">
        <f>IF(ISNUMBER($B643),(VLOOKUP($B643,'Signal, ITMS &amp; Lighting Items'!$A$5:$G$468,4,FALSE)),IF(ISTEXT($B643),(VLOOKUP($B643,'Signal, ITMS &amp; Lighting Items'!$A$5:$G$468,4,FALSE))," "))</f>
        <v xml:space="preserve"> </v>
      </c>
      <c r="F643" s="575" t="str">
        <f>IF(ISNUMBER($B643),(VLOOKUP($B643,'Signal, ITMS &amp; Lighting Items'!$A$5:$G$468,3,FALSE)),IF(ISTEXT($B643),(VLOOKUP($B643,'Signal, ITMS &amp; Lighting Items'!$A$5:$G$468,3,FALSE))," "))</f>
        <v xml:space="preserve"> </v>
      </c>
      <c r="G643" s="590" t="str">
        <f>IF(ISNUMBER($B643),(VLOOKUP($B643,'Signal, ITMS &amp; Lighting Items'!$A$5:$G$468,5,FALSE)),IF(ISTEXT($B643),(VLOOKUP($B643,'Signal, ITMS &amp; Lighting Items'!$A$5:$G$468,5,FALSE))," "))</f>
        <v xml:space="preserve"> </v>
      </c>
      <c r="H643" s="590" t="str">
        <f>IF(ISNUMBER($B643),(VLOOKUP($B643,'Signal, ITMS &amp; Lighting Items'!$A$5:$G$468,6,FALSE)),IF(ISTEXT($B643),(VLOOKUP($B643,'Signal, ITMS &amp; Lighting Items'!$A$5:$G$468,6,FALSE))," "))</f>
        <v xml:space="preserve"> </v>
      </c>
      <c r="I643" s="590" t="str">
        <f>IF(ISNUMBER($B643),(VLOOKUP($B643,'Signal, ITMS &amp; Lighting Items'!$A$5:$G$468,7,FALSE)),IF(ISTEXT($B643),(VLOOKUP($B643,'Signal, ITMS &amp; Lighting Items'!$A$5:$G$468,7,FALSE))," "))</f>
        <v xml:space="preserve"> </v>
      </c>
      <c r="J643" s="591" t="str">
        <f t="shared" si="58"/>
        <v/>
      </c>
      <c r="K643" s="591" t="str">
        <f t="shared" si="59"/>
        <v/>
      </c>
      <c r="L643" s="591" t="str">
        <f t="shared" si="57"/>
        <v/>
      </c>
    </row>
    <row r="644" spans="1:12" s="165" customFormat="1" ht="12.75" customHeight="1">
      <c r="A644" s="577">
        <v>16</v>
      </c>
      <c r="B644" s="572"/>
      <c r="C644" s="588" t="str">
        <f>IF(ISNUMBER($B644),(VLOOKUP($B644,'Signal, ITMS &amp; Lighting Items'!$A$5:$G$468,2,FALSE)),IF(ISTEXT($B644),(VLOOKUP($B644,'Signal, ITMS &amp; Lighting Items'!$A$5:$G$468,2,FALSE))," "))</f>
        <v xml:space="preserve"> </v>
      </c>
      <c r="D644" s="576"/>
      <c r="E644" s="589" t="str">
        <f>IF(ISNUMBER($B644),(VLOOKUP($B644,'Signal, ITMS &amp; Lighting Items'!$A$5:$G$468,4,FALSE)),IF(ISTEXT($B644),(VLOOKUP($B644,'Signal, ITMS &amp; Lighting Items'!$A$5:$G$468,4,FALSE))," "))</f>
        <v xml:space="preserve"> </v>
      </c>
      <c r="F644" s="575" t="str">
        <f>IF(ISNUMBER($B644),(VLOOKUP($B644,'Signal, ITMS &amp; Lighting Items'!$A$5:$G$468,3,FALSE)),IF(ISTEXT($B644),(VLOOKUP($B644,'Signal, ITMS &amp; Lighting Items'!$A$5:$G$468,3,FALSE))," "))</f>
        <v xml:space="preserve"> </v>
      </c>
      <c r="G644" s="590" t="str">
        <f>IF(ISNUMBER($B644),(VLOOKUP($B644,'Signal, ITMS &amp; Lighting Items'!$A$5:$G$468,5,FALSE)),IF(ISTEXT($B644),(VLOOKUP($B644,'Signal, ITMS &amp; Lighting Items'!$A$5:$G$468,5,FALSE))," "))</f>
        <v xml:space="preserve"> </v>
      </c>
      <c r="H644" s="590" t="str">
        <f>IF(ISNUMBER($B644),(VLOOKUP($B644,'Signal, ITMS &amp; Lighting Items'!$A$5:$G$468,6,FALSE)),IF(ISTEXT($B644),(VLOOKUP($B644,'Signal, ITMS &amp; Lighting Items'!$A$5:$G$468,6,FALSE))," "))</f>
        <v xml:space="preserve"> </v>
      </c>
      <c r="I644" s="590" t="str">
        <f>IF(ISNUMBER($B644),(VLOOKUP($B644,'Signal, ITMS &amp; Lighting Items'!$A$5:$G$468,7,FALSE)),IF(ISTEXT($B644),(VLOOKUP($B644,'Signal, ITMS &amp; Lighting Items'!$A$5:$G$468,7,FALSE))," "))</f>
        <v xml:space="preserve"> </v>
      </c>
      <c r="J644" s="591" t="str">
        <f t="shared" si="58"/>
        <v/>
      </c>
      <c r="K644" s="591" t="str">
        <f t="shared" si="59"/>
        <v/>
      </c>
      <c r="L644" s="591" t="str">
        <f t="shared" si="57"/>
        <v/>
      </c>
    </row>
    <row r="645" spans="1:12" s="165" customFormat="1" ht="12.75" customHeight="1">
      <c r="A645" s="577">
        <v>17</v>
      </c>
      <c r="B645" s="572"/>
      <c r="C645" s="588" t="str">
        <f>IF(ISNUMBER($B645),(VLOOKUP($B645,'Signal, ITMS &amp; Lighting Items'!$A$5:$G$468,2,FALSE)),IF(ISTEXT($B645),(VLOOKUP($B645,'Signal, ITMS &amp; Lighting Items'!$A$5:$G$468,2,FALSE))," "))</f>
        <v xml:space="preserve"> </v>
      </c>
      <c r="D645" s="576"/>
      <c r="E645" s="589" t="str">
        <f>IF(ISNUMBER($B645),(VLOOKUP($B645,'Signal, ITMS &amp; Lighting Items'!$A$5:$G$468,4,FALSE)),IF(ISTEXT($B645),(VLOOKUP($B645,'Signal, ITMS &amp; Lighting Items'!$A$5:$G$468,4,FALSE))," "))</f>
        <v xml:space="preserve"> </v>
      </c>
      <c r="F645" s="575" t="str">
        <f>IF(ISNUMBER($B645),(VLOOKUP($B645,'Signal, ITMS &amp; Lighting Items'!$A$5:$G$468,3,FALSE)),IF(ISTEXT($B645),(VLOOKUP($B645,'Signal, ITMS &amp; Lighting Items'!$A$5:$G$468,3,FALSE))," "))</f>
        <v xml:space="preserve"> </v>
      </c>
      <c r="G645" s="590" t="str">
        <f>IF(ISNUMBER($B645),(VLOOKUP($B645,'Signal, ITMS &amp; Lighting Items'!$A$5:$G$468,5,FALSE)),IF(ISTEXT($B645),(VLOOKUP($B645,'Signal, ITMS &amp; Lighting Items'!$A$5:$G$468,5,FALSE))," "))</f>
        <v xml:space="preserve"> </v>
      </c>
      <c r="H645" s="590" t="str">
        <f>IF(ISNUMBER($B645),(VLOOKUP($B645,'Signal, ITMS &amp; Lighting Items'!$A$5:$G$468,6,FALSE)),IF(ISTEXT($B645),(VLOOKUP($B645,'Signal, ITMS &amp; Lighting Items'!$A$5:$G$468,6,FALSE))," "))</f>
        <v xml:space="preserve"> </v>
      </c>
      <c r="I645" s="590" t="str">
        <f>IF(ISNUMBER($B645),(VLOOKUP($B645,'Signal, ITMS &amp; Lighting Items'!$A$5:$G$468,7,FALSE)),IF(ISTEXT($B645),(VLOOKUP($B645,'Signal, ITMS &amp; Lighting Items'!$A$5:$G$468,7,FALSE))," "))</f>
        <v xml:space="preserve"> </v>
      </c>
      <c r="J645" s="591" t="str">
        <f t="shared" si="58"/>
        <v/>
      </c>
      <c r="K645" s="591" t="str">
        <f t="shared" si="59"/>
        <v/>
      </c>
      <c r="L645" s="591" t="str">
        <f t="shared" si="57"/>
        <v/>
      </c>
    </row>
    <row r="646" spans="1:12" s="165" customFormat="1" ht="12.75" customHeight="1">
      <c r="A646" s="577">
        <v>18</v>
      </c>
      <c r="B646" s="572"/>
      <c r="C646" s="588" t="str">
        <f>IF(ISNUMBER($B646),(VLOOKUP($B646,'Signal, ITMS &amp; Lighting Items'!$A$5:$G$468,2,FALSE)),IF(ISTEXT($B646),(VLOOKUP($B646,'Signal, ITMS &amp; Lighting Items'!$A$5:$G$468,2,FALSE))," "))</f>
        <v xml:space="preserve"> </v>
      </c>
      <c r="D646" s="576"/>
      <c r="E646" s="589" t="str">
        <f>IF(ISNUMBER($B646),(VLOOKUP($B646,'Signal, ITMS &amp; Lighting Items'!$A$5:$G$468,4,FALSE)),IF(ISTEXT($B646),(VLOOKUP($B646,'Signal, ITMS &amp; Lighting Items'!$A$5:$G$468,4,FALSE))," "))</f>
        <v xml:space="preserve"> </v>
      </c>
      <c r="F646" s="575" t="str">
        <f>IF(ISNUMBER($B646),(VLOOKUP($B646,'Signal, ITMS &amp; Lighting Items'!$A$5:$G$468,3,FALSE)),IF(ISTEXT($B646),(VLOOKUP($B646,'Signal, ITMS &amp; Lighting Items'!$A$5:$G$468,3,FALSE))," "))</f>
        <v xml:space="preserve"> </v>
      </c>
      <c r="G646" s="590" t="str">
        <f>IF(ISNUMBER($B646),(VLOOKUP($B646,'Signal, ITMS &amp; Lighting Items'!$A$5:$G$468,5,FALSE)),IF(ISTEXT($B646),(VLOOKUP($B646,'Signal, ITMS &amp; Lighting Items'!$A$5:$G$468,5,FALSE))," "))</f>
        <v xml:space="preserve"> </v>
      </c>
      <c r="H646" s="590" t="str">
        <f>IF(ISNUMBER($B646),(VLOOKUP($B646,'Signal, ITMS &amp; Lighting Items'!$A$5:$G$468,6,FALSE)),IF(ISTEXT($B646),(VLOOKUP($B646,'Signal, ITMS &amp; Lighting Items'!$A$5:$G$468,6,FALSE))," "))</f>
        <v xml:space="preserve"> </v>
      </c>
      <c r="I646" s="590" t="str">
        <f>IF(ISNUMBER($B646),(VLOOKUP($B646,'Signal, ITMS &amp; Lighting Items'!$A$5:$G$468,7,FALSE)),IF(ISTEXT($B646),(VLOOKUP($B646,'Signal, ITMS &amp; Lighting Items'!$A$5:$G$468,7,FALSE))," "))</f>
        <v xml:space="preserve"> </v>
      </c>
      <c r="J646" s="591" t="str">
        <f t="shared" si="58"/>
        <v/>
      </c>
      <c r="K646" s="591" t="str">
        <f t="shared" si="59"/>
        <v/>
      </c>
      <c r="L646" s="591" t="str">
        <f t="shared" si="57"/>
        <v/>
      </c>
    </row>
    <row r="647" spans="1:12" s="165" customFormat="1" ht="12.75" customHeight="1">
      <c r="A647" s="577">
        <v>19</v>
      </c>
      <c r="B647" s="572"/>
      <c r="C647" s="588" t="str">
        <f>IF(ISNUMBER($B647),(VLOOKUP($B647,'Signal, ITMS &amp; Lighting Items'!$A$5:$G$468,2,FALSE)),IF(ISTEXT($B647),(VLOOKUP($B647,'Signal, ITMS &amp; Lighting Items'!$A$5:$G$468,2,FALSE))," "))</f>
        <v xml:space="preserve"> </v>
      </c>
      <c r="D647" s="576"/>
      <c r="E647" s="589" t="str">
        <f>IF(ISNUMBER($B647),(VLOOKUP($B647,'Signal, ITMS &amp; Lighting Items'!$A$5:$G$468,4,FALSE)),IF(ISTEXT($B647),(VLOOKUP($B647,'Signal, ITMS &amp; Lighting Items'!$A$5:$G$468,4,FALSE))," "))</f>
        <v xml:space="preserve"> </v>
      </c>
      <c r="F647" s="575" t="str">
        <f>IF(ISNUMBER($B647),(VLOOKUP($B647,'Signal, ITMS &amp; Lighting Items'!$A$5:$G$468,3,FALSE)),IF(ISTEXT($B647),(VLOOKUP($B647,'Signal, ITMS &amp; Lighting Items'!$A$5:$G$468,3,FALSE))," "))</f>
        <v xml:space="preserve"> </v>
      </c>
      <c r="G647" s="590" t="str">
        <f>IF(ISNUMBER($B647),(VLOOKUP($B647,'Signal, ITMS &amp; Lighting Items'!$A$5:$G$468,5,FALSE)),IF(ISTEXT($B647),(VLOOKUP($B647,'Signal, ITMS &amp; Lighting Items'!$A$5:$G$468,5,FALSE))," "))</f>
        <v xml:space="preserve"> </v>
      </c>
      <c r="H647" s="590" t="str">
        <f>IF(ISNUMBER($B647),(VLOOKUP($B647,'Signal, ITMS &amp; Lighting Items'!$A$5:$G$468,6,FALSE)),IF(ISTEXT($B647),(VLOOKUP($B647,'Signal, ITMS &amp; Lighting Items'!$A$5:$G$468,6,FALSE))," "))</f>
        <v xml:space="preserve"> </v>
      </c>
      <c r="I647" s="590" t="str">
        <f>IF(ISNUMBER($B647),(VLOOKUP($B647,'Signal, ITMS &amp; Lighting Items'!$A$5:$G$468,7,FALSE)),IF(ISTEXT($B647),(VLOOKUP($B647,'Signal, ITMS &amp; Lighting Items'!$A$5:$G$468,7,FALSE))," "))</f>
        <v xml:space="preserve"> </v>
      </c>
      <c r="J647" s="591" t="str">
        <f t="shared" si="58"/>
        <v/>
      </c>
      <c r="K647" s="591" t="str">
        <f t="shared" si="59"/>
        <v/>
      </c>
      <c r="L647" s="591" t="str">
        <f t="shared" si="57"/>
        <v/>
      </c>
    </row>
    <row r="648" spans="1:12" s="165" customFormat="1" ht="12.75" customHeight="1">
      <c r="A648" s="577">
        <v>20</v>
      </c>
      <c r="B648" s="572"/>
      <c r="C648" s="588" t="str">
        <f>IF(ISNUMBER($B648),(VLOOKUP($B648,'Signal, ITMS &amp; Lighting Items'!$A$5:$G$468,2,FALSE)),IF(ISTEXT($B648),(VLOOKUP($B648,'Signal, ITMS &amp; Lighting Items'!$A$5:$G$468,2,FALSE))," "))</f>
        <v xml:space="preserve"> </v>
      </c>
      <c r="D648" s="576"/>
      <c r="E648" s="589" t="str">
        <f>IF(ISNUMBER($B648),(VLOOKUP($B648,'Signal, ITMS &amp; Lighting Items'!$A$5:$G$468,4,FALSE)),IF(ISTEXT($B648),(VLOOKUP($B648,'Signal, ITMS &amp; Lighting Items'!$A$5:$G$468,4,FALSE))," "))</f>
        <v xml:space="preserve"> </v>
      </c>
      <c r="F648" s="575" t="str">
        <f>IF(ISNUMBER($B648),(VLOOKUP($B648,'Signal, ITMS &amp; Lighting Items'!$A$5:$G$468,3,FALSE)),IF(ISTEXT($B648),(VLOOKUP($B648,'Signal, ITMS &amp; Lighting Items'!$A$5:$G$468,3,FALSE))," "))</f>
        <v xml:space="preserve"> </v>
      </c>
      <c r="G648" s="590" t="str">
        <f>IF(ISNUMBER($B648),(VLOOKUP($B648,'Signal, ITMS &amp; Lighting Items'!$A$5:$G$468,5,FALSE)),IF(ISTEXT($B648),(VLOOKUP($B648,'Signal, ITMS &amp; Lighting Items'!$A$5:$G$468,5,FALSE))," "))</f>
        <v xml:space="preserve"> </v>
      </c>
      <c r="H648" s="590" t="str">
        <f>IF(ISNUMBER($B648),(VLOOKUP($B648,'Signal, ITMS &amp; Lighting Items'!$A$5:$G$468,6,FALSE)),IF(ISTEXT($B648),(VLOOKUP($B648,'Signal, ITMS &amp; Lighting Items'!$A$5:$G$468,6,FALSE))," "))</f>
        <v xml:space="preserve"> </v>
      </c>
      <c r="I648" s="590" t="str">
        <f>IF(ISNUMBER($B648),(VLOOKUP($B648,'Signal, ITMS &amp; Lighting Items'!$A$5:$G$468,7,FALSE)),IF(ISTEXT($B648),(VLOOKUP($B648,'Signal, ITMS &amp; Lighting Items'!$A$5:$G$468,7,FALSE))," "))</f>
        <v xml:space="preserve"> </v>
      </c>
      <c r="J648" s="591" t="str">
        <f t="shared" si="58"/>
        <v/>
      </c>
      <c r="K648" s="591" t="str">
        <f t="shared" si="59"/>
        <v/>
      </c>
      <c r="L648" s="591" t="str">
        <f t="shared" si="57"/>
        <v/>
      </c>
    </row>
    <row r="649" spans="1:12" s="165" customFormat="1" ht="12.75" customHeight="1">
      <c r="A649" s="577">
        <v>21</v>
      </c>
      <c r="B649" s="572"/>
      <c r="C649" s="588" t="str">
        <f>IF(ISNUMBER($B649),(VLOOKUP($B649,'Signal, ITMS &amp; Lighting Items'!$A$5:$G$468,2,FALSE)),IF(ISTEXT($B649),(VLOOKUP($B649,'Signal, ITMS &amp; Lighting Items'!$A$5:$G$468,2,FALSE))," "))</f>
        <v xml:space="preserve"> </v>
      </c>
      <c r="D649" s="576"/>
      <c r="E649" s="589" t="str">
        <f>IF(ISNUMBER($B649),(VLOOKUP($B649,'Signal, ITMS &amp; Lighting Items'!$A$5:$G$468,4,FALSE)),IF(ISTEXT($B649),(VLOOKUP($B649,'Signal, ITMS &amp; Lighting Items'!$A$5:$G$468,4,FALSE))," "))</f>
        <v xml:space="preserve"> </v>
      </c>
      <c r="F649" s="575" t="str">
        <f>IF(ISNUMBER($B649),(VLOOKUP($B649,'Signal, ITMS &amp; Lighting Items'!$A$5:$G$468,3,FALSE)),IF(ISTEXT($B649),(VLOOKUP($B649,'Signal, ITMS &amp; Lighting Items'!$A$5:$G$468,3,FALSE))," "))</f>
        <v xml:space="preserve"> </v>
      </c>
      <c r="G649" s="590" t="str">
        <f>IF(ISNUMBER($B649),(VLOOKUP($B649,'Signal, ITMS &amp; Lighting Items'!$A$5:$G$468,5,FALSE)),IF(ISTEXT($B649),(VLOOKUP($B649,'Signal, ITMS &amp; Lighting Items'!$A$5:$G$468,5,FALSE))," "))</f>
        <v xml:space="preserve"> </v>
      </c>
      <c r="H649" s="590" t="str">
        <f>IF(ISNUMBER($B649),(VLOOKUP($B649,'Signal, ITMS &amp; Lighting Items'!$A$5:$G$468,6,FALSE)),IF(ISTEXT($B649),(VLOOKUP($B649,'Signal, ITMS &amp; Lighting Items'!$A$5:$G$468,6,FALSE))," "))</f>
        <v xml:space="preserve"> </v>
      </c>
      <c r="I649" s="590" t="str">
        <f>IF(ISNUMBER($B649),(VLOOKUP($B649,'Signal, ITMS &amp; Lighting Items'!$A$5:$G$468,7,FALSE)),IF(ISTEXT($B649),(VLOOKUP($B649,'Signal, ITMS &amp; Lighting Items'!$A$5:$G$468,7,FALSE))," "))</f>
        <v xml:space="preserve"> </v>
      </c>
      <c r="J649" s="591" t="str">
        <f t="shared" si="58"/>
        <v/>
      </c>
      <c r="K649" s="591" t="str">
        <f t="shared" si="59"/>
        <v/>
      </c>
      <c r="L649" s="591" t="str">
        <f t="shared" si="57"/>
        <v/>
      </c>
    </row>
    <row r="650" spans="1:12" s="165" customFormat="1" ht="12.75" customHeight="1">
      <c r="A650" s="577">
        <v>22</v>
      </c>
      <c r="B650" s="572"/>
      <c r="C650" s="588" t="str">
        <f>IF(ISNUMBER($B650),(VLOOKUP($B650,'Signal, ITMS &amp; Lighting Items'!$A$5:$G$468,2,FALSE)),IF(ISTEXT($B650),(VLOOKUP($B650,'Signal, ITMS &amp; Lighting Items'!$A$5:$G$468,2,FALSE))," "))</f>
        <v xml:space="preserve"> </v>
      </c>
      <c r="D650" s="576"/>
      <c r="E650" s="589" t="str">
        <f>IF(ISNUMBER($B650),(VLOOKUP($B650,'Signal, ITMS &amp; Lighting Items'!$A$5:$G$468,4,FALSE)),IF(ISTEXT($B650),(VLOOKUP($B650,'Signal, ITMS &amp; Lighting Items'!$A$5:$G$468,4,FALSE))," "))</f>
        <v xml:space="preserve"> </v>
      </c>
      <c r="F650" s="575" t="str">
        <f>IF(ISNUMBER($B650),(VLOOKUP($B650,'Signal, ITMS &amp; Lighting Items'!$A$5:$G$468,3,FALSE)),IF(ISTEXT($B650),(VLOOKUP($B650,'Signal, ITMS &amp; Lighting Items'!$A$5:$G$468,3,FALSE))," "))</f>
        <v xml:space="preserve"> </v>
      </c>
      <c r="G650" s="590" t="str">
        <f>IF(ISNUMBER($B650),(VLOOKUP($B650,'Signal, ITMS &amp; Lighting Items'!$A$5:$G$468,5,FALSE)),IF(ISTEXT($B650),(VLOOKUP($B650,'Signal, ITMS &amp; Lighting Items'!$A$5:$G$468,5,FALSE))," "))</f>
        <v xml:space="preserve"> </v>
      </c>
      <c r="H650" s="590" t="str">
        <f>IF(ISNUMBER($B650),(VLOOKUP($B650,'Signal, ITMS &amp; Lighting Items'!$A$5:$G$468,6,FALSE)),IF(ISTEXT($B650),(VLOOKUP($B650,'Signal, ITMS &amp; Lighting Items'!$A$5:$G$468,6,FALSE))," "))</f>
        <v xml:space="preserve"> </v>
      </c>
      <c r="I650" s="590" t="str">
        <f>IF(ISNUMBER($B650),(VLOOKUP($B650,'Signal, ITMS &amp; Lighting Items'!$A$5:$G$468,7,FALSE)),IF(ISTEXT($B650),(VLOOKUP($B650,'Signal, ITMS &amp; Lighting Items'!$A$5:$G$468,7,FALSE))," "))</f>
        <v xml:space="preserve"> </v>
      </c>
      <c r="J650" s="591" t="str">
        <f t="shared" si="58"/>
        <v/>
      </c>
      <c r="K650" s="591" t="str">
        <f t="shared" si="59"/>
        <v/>
      </c>
      <c r="L650" s="591" t="str">
        <f t="shared" si="57"/>
        <v/>
      </c>
    </row>
    <row r="651" spans="1:12" s="165" customFormat="1" ht="12.75" customHeight="1">
      <c r="A651" s="577">
        <v>23</v>
      </c>
      <c r="B651" s="572"/>
      <c r="C651" s="588" t="str">
        <f>IF(ISNUMBER($B651),(VLOOKUP($B651,'Signal, ITMS &amp; Lighting Items'!$A$5:$G$468,2,FALSE)),IF(ISTEXT($B651),(VLOOKUP($B651,'Signal, ITMS &amp; Lighting Items'!$A$5:$G$468,2,FALSE))," "))</f>
        <v xml:space="preserve"> </v>
      </c>
      <c r="D651" s="576"/>
      <c r="E651" s="589" t="str">
        <f>IF(ISNUMBER($B651),(VLOOKUP($B651,'Signal, ITMS &amp; Lighting Items'!$A$5:$G$468,4,FALSE)),IF(ISTEXT($B651),(VLOOKUP($B651,'Signal, ITMS &amp; Lighting Items'!$A$5:$G$468,4,FALSE))," "))</f>
        <v xml:space="preserve"> </v>
      </c>
      <c r="F651" s="575" t="str">
        <f>IF(ISNUMBER($B651),(VLOOKUP($B651,'Signal, ITMS &amp; Lighting Items'!$A$5:$G$468,3,FALSE)),IF(ISTEXT($B651),(VLOOKUP($B651,'Signal, ITMS &amp; Lighting Items'!$A$5:$G$468,3,FALSE))," "))</f>
        <v xml:space="preserve"> </v>
      </c>
      <c r="G651" s="590" t="str">
        <f>IF(ISNUMBER($B651),(VLOOKUP($B651,'Signal, ITMS &amp; Lighting Items'!$A$5:$G$468,5,FALSE)),IF(ISTEXT($B651),(VLOOKUP($B651,'Signal, ITMS &amp; Lighting Items'!$A$5:$G$468,5,FALSE))," "))</f>
        <v xml:space="preserve"> </v>
      </c>
      <c r="H651" s="590" t="str">
        <f>IF(ISNUMBER($B651),(VLOOKUP($B651,'Signal, ITMS &amp; Lighting Items'!$A$5:$G$468,6,FALSE)),IF(ISTEXT($B651),(VLOOKUP($B651,'Signal, ITMS &amp; Lighting Items'!$A$5:$G$468,6,FALSE))," "))</f>
        <v xml:space="preserve"> </v>
      </c>
      <c r="I651" s="590" t="str">
        <f>IF(ISNUMBER($B651),(VLOOKUP($B651,'Signal, ITMS &amp; Lighting Items'!$A$5:$G$468,7,FALSE)),IF(ISTEXT($B651),(VLOOKUP($B651,'Signal, ITMS &amp; Lighting Items'!$A$5:$G$468,7,FALSE))," "))</f>
        <v xml:space="preserve"> </v>
      </c>
      <c r="J651" s="591" t="str">
        <f t="shared" si="58"/>
        <v/>
      </c>
      <c r="K651" s="591" t="str">
        <f t="shared" si="59"/>
        <v/>
      </c>
      <c r="L651" s="591" t="str">
        <f t="shared" si="57"/>
        <v/>
      </c>
    </row>
    <row r="652" spans="1:12" s="165" customFormat="1" ht="12.75" customHeight="1">
      <c r="A652" s="577">
        <v>24</v>
      </c>
      <c r="B652" s="572"/>
      <c r="C652" s="588" t="str">
        <f>IF(ISNUMBER($B652),(VLOOKUP($B652,'Signal, ITMS &amp; Lighting Items'!$A$5:$G$468,2,FALSE)),IF(ISTEXT($B652),(VLOOKUP($B652,'Signal, ITMS &amp; Lighting Items'!$A$5:$G$468,2,FALSE))," "))</f>
        <v xml:space="preserve"> </v>
      </c>
      <c r="D652" s="576"/>
      <c r="E652" s="589" t="str">
        <f>IF(ISNUMBER($B652),(VLOOKUP($B652,'Signal, ITMS &amp; Lighting Items'!$A$5:$G$468,4,FALSE)),IF(ISTEXT($B652),(VLOOKUP($B652,'Signal, ITMS &amp; Lighting Items'!$A$5:$G$468,4,FALSE))," "))</f>
        <v xml:space="preserve"> </v>
      </c>
      <c r="F652" s="575" t="str">
        <f>IF(ISNUMBER($B652),(VLOOKUP($B652,'Signal, ITMS &amp; Lighting Items'!$A$5:$G$468,3,FALSE)),IF(ISTEXT($B652),(VLOOKUP($B652,'Signal, ITMS &amp; Lighting Items'!$A$5:$G$468,3,FALSE))," "))</f>
        <v xml:space="preserve"> </v>
      </c>
      <c r="G652" s="590" t="str">
        <f>IF(ISNUMBER($B652),(VLOOKUP($B652,'Signal, ITMS &amp; Lighting Items'!$A$5:$G$468,5,FALSE)),IF(ISTEXT($B652),(VLOOKUP($B652,'Signal, ITMS &amp; Lighting Items'!$A$5:$G$468,5,FALSE))," "))</f>
        <v xml:space="preserve"> </v>
      </c>
      <c r="H652" s="590" t="str">
        <f>IF(ISNUMBER($B652),(VLOOKUP($B652,'Signal, ITMS &amp; Lighting Items'!$A$5:$G$468,6,FALSE)),IF(ISTEXT($B652),(VLOOKUP($B652,'Signal, ITMS &amp; Lighting Items'!$A$5:$G$468,6,FALSE))," "))</f>
        <v xml:space="preserve"> </v>
      </c>
      <c r="I652" s="590" t="str">
        <f>IF(ISNUMBER($B652),(VLOOKUP($B652,'Signal, ITMS &amp; Lighting Items'!$A$5:$G$468,7,FALSE)),IF(ISTEXT($B652),(VLOOKUP($B652,'Signal, ITMS &amp; Lighting Items'!$A$5:$G$468,7,FALSE))," "))</f>
        <v xml:space="preserve"> </v>
      </c>
      <c r="J652" s="591" t="str">
        <f t="shared" si="58"/>
        <v/>
      </c>
      <c r="K652" s="591" t="str">
        <f t="shared" si="59"/>
        <v/>
      </c>
      <c r="L652" s="591" t="str">
        <f t="shared" si="57"/>
        <v/>
      </c>
    </row>
    <row r="653" spans="1:12" s="165" customFormat="1" ht="12.75" customHeight="1">
      <c r="A653" s="577">
        <v>25</v>
      </c>
      <c r="B653" s="572"/>
      <c r="C653" s="588" t="str">
        <f>IF(ISNUMBER($B653),(VLOOKUP($B653,'Signal, ITMS &amp; Lighting Items'!$A$5:$G$468,2,FALSE)),IF(ISTEXT($B653),(VLOOKUP($B653,'Signal, ITMS &amp; Lighting Items'!$A$5:$G$468,2,FALSE))," "))</f>
        <v xml:space="preserve"> </v>
      </c>
      <c r="D653" s="576"/>
      <c r="E653" s="589" t="str">
        <f>IF(ISNUMBER($B653),(VLOOKUP($B653,'Signal, ITMS &amp; Lighting Items'!$A$5:$G$468,4,FALSE)),IF(ISTEXT($B653),(VLOOKUP($B653,'Signal, ITMS &amp; Lighting Items'!$A$5:$G$468,4,FALSE))," "))</f>
        <v xml:space="preserve"> </v>
      </c>
      <c r="F653" s="575" t="str">
        <f>IF(ISNUMBER($B653),(VLOOKUP($B653,'Signal, ITMS &amp; Lighting Items'!$A$5:$G$468,3,FALSE)),IF(ISTEXT($B653),(VLOOKUP($B653,'Signal, ITMS &amp; Lighting Items'!$A$5:$G$468,3,FALSE))," "))</f>
        <v xml:space="preserve"> </v>
      </c>
      <c r="G653" s="590" t="str">
        <f>IF(ISNUMBER($B653),(VLOOKUP($B653,'Signal, ITMS &amp; Lighting Items'!$A$5:$G$468,5,FALSE)),IF(ISTEXT($B653),(VLOOKUP($B653,'Signal, ITMS &amp; Lighting Items'!$A$5:$G$468,5,FALSE))," "))</f>
        <v xml:space="preserve"> </v>
      </c>
      <c r="H653" s="590" t="str">
        <f>IF(ISNUMBER($B653),(VLOOKUP($B653,'Signal, ITMS &amp; Lighting Items'!$A$5:$G$468,6,FALSE)),IF(ISTEXT($B653),(VLOOKUP($B653,'Signal, ITMS &amp; Lighting Items'!$A$5:$G$468,6,FALSE))," "))</f>
        <v xml:space="preserve"> </v>
      </c>
      <c r="I653" s="590" t="str">
        <f>IF(ISNUMBER($B653),(VLOOKUP($B653,'Signal, ITMS &amp; Lighting Items'!$A$5:$G$468,7,FALSE)),IF(ISTEXT($B653),(VLOOKUP($B653,'Signal, ITMS &amp; Lighting Items'!$A$5:$G$468,7,FALSE))," "))</f>
        <v xml:space="preserve"> </v>
      </c>
      <c r="J653" s="591" t="str">
        <f t="shared" si="58"/>
        <v/>
      </c>
      <c r="K653" s="591" t="str">
        <f t="shared" si="59"/>
        <v/>
      </c>
      <c r="L653" s="591" t="str">
        <f t="shared" si="57"/>
        <v/>
      </c>
    </row>
    <row r="654" spans="1:12" s="165" customFormat="1" ht="12.75" customHeight="1">
      <c r="A654" s="577">
        <v>26</v>
      </c>
      <c r="B654" s="572"/>
      <c r="C654" s="588" t="str">
        <f>IF(ISNUMBER($B654),(VLOOKUP($B654,'Signal, ITMS &amp; Lighting Items'!$A$5:$G$468,2,FALSE)),IF(ISTEXT($B654),(VLOOKUP($B654,'Signal, ITMS &amp; Lighting Items'!$A$5:$G$468,2,FALSE))," "))</f>
        <v xml:space="preserve"> </v>
      </c>
      <c r="D654" s="576"/>
      <c r="E654" s="589" t="str">
        <f>IF(ISNUMBER($B654),(VLOOKUP($B654,'Signal, ITMS &amp; Lighting Items'!$A$5:$G$468,4,FALSE)),IF(ISTEXT($B654),(VLOOKUP($B654,'Signal, ITMS &amp; Lighting Items'!$A$5:$G$468,4,FALSE))," "))</f>
        <v xml:space="preserve"> </v>
      </c>
      <c r="F654" s="575" t="str">
        <f>IF(ISNUMBER($B654),(VLOOKUP($B654,'Signal, ITMS &amp; Lighting Items'!$A$5:$G$468,3,FALSE)),IF(ISTEXT($B654),(VLOOKUP($B654,'Signal, ITMS &amp; Lighting Items'!$A$5:$G$468,3,FALSE))," "))</f>
        <v xml:space="preserve"> </v>
      </c>
      <c r="G654" s="590" t="str">
        <f>IF(ISNUMBER($B654),(VLOOKUP($B654,'Signal, ITMS &amp; Lighting Items'!$A$5:$G$468,5,FALSE)),IF(ISTEXT($B654),(VLOOKUP($B654,'Signal, ITMS &amp; Lighting Items'!$A$5:$G$468,5,FALSE))," "))</f>
        <v xml:space="preserve"> </v>
      </c>
      <c r="H654" s="590" t="str">
        <f>IF(ISNUMBER($B654),(VLOOKUP($B654,'Signal, ITMS &amp; Lighting Items'!$A$5:$G$468,6,FALSE)),IF(ISTEXT($B654),(VLOOKUP($B654,'Signal, ITMS &amp; Lighting Items'!$A$5:$G$468,6,FALSE))," "))</f>
        <v xml:space="preserve"> </v>
      </c>
      <c r="I654" s="590" t="str">
        <f>IF(ISNUMBER($B654),(VLOOKUP($B654,'Signal, ITMS &amp; Lighting Items'!$A$5:$G$468,7,FALSE)),IF(ISTEXT($B654),(VLOOKUP($B654,'Signal, ITMS &amp; Lighting Items'!$A$5:$G$468,7,FALSE))," "))</f>
        <v xml:space="preserve"> </v>
      </c>
      <c r="J654" s="591" t="str">
        <f t="shared" si="58"/>
        <v/>
      </c>
      <c r="K654" s="591" t="str">
        <f t="shared" si="59"/>
        <v/>
      </c>
      <c r="L654" s="591" t="str">
        <f t="shared" si="57"/>
        <v/>
      </c>
    </row>
    <row r="655" spans="1:12" s="165" customFormat="1" ht="12.75" customHeight="1">
      <c r="A655" s="577">
        <v>27</v>
      </c>
      <c r="B655" s="572"/>
      <c r="C655" s="588" t="str">
        <f>IF(ISNUMBER($B655),(VLOOKUP($B655,'Signal, ITMS &amp; Lighting Items'!$A$5:$G$468,2,FALSE)),IF(ISTEXT($B655),(VLOOKUP($B655,'Signal, ITMS &amp; Lighting Items'!$A$5:$G$468,2,FALSE))," "))</f>
        <v xml:space="preserve"> </v>
      </c>
      <c r="D655" s="576"/>
      <c r="E655" s="589" t="str">
        <f>IF(ISNUMBER($B655),(VLOOKUP($B655,'Signal, ITMS &amp; Lighting Items'!$A$5:$G$468,4,FALSE)),IF(ISTEXT($B655),(VLOOKUP($B655,'Signal, ITMS &amp; Lighting Items'!$A$5:$G$468,4,FALSE))," "))</f>
        <v xml:space="preserve"> </v>
      </c>
      <c r="F655" s="575" t="str">
        <f>IF(ISNUMBER($B655),(VLOOKUP($B655,'Signal, ITMS &amp; Lighting Items'!$A$5:$G$468,3,FALSE)),IF(ISTEXT($B655),(VLOOKUP($B655,'Signal, ITMS &amp; Lighting Items'!$A$5:$G$468,3,FALSE))," "))</f>
        <v xml:space="preserve"> </v>
      </c>
      <c r="G655" s="590" t="str">
        <f>IF(ISNUMBER($B655),(VLOOKUP($B655,'Signal, ITMS &amp; Lighting Items'!$A$5:$G$468,5,FALSE)),IF(ISTEXT($B655),(VLOOKUP($B655,'Signal, ITMS &amp; Lighting Items'!$A$5:$G$468,5,FALSE))," "))</f>
        <v xml:space="preserve"> </v>
      </c>
      <c r="H655" s="590" t="str">
        <f>IF(ISNUMBER($B655),(VLOOKUP($B655,'Signal, ITMS &amp; Lighting Items'!$A$5:$G$468,6,FALSE)),IF(ISTEXT($B655),(VLOOKUP($B655,'Signal, ITMS &amp; Lighting Items'!$A$5:$G$468,6,FALSE))," "))</f>
        <v xml:space="preserve"> </v>
      </c>
      <c r="I655" s="590" t="str">
        <f>IF(ISNUMBER($B655),(VLOOKUP($B655,'Signal, ITMS &amp; Lighting Items'!$A$5:$G$468,7,FALSE)),IF(ISTEXT($B655),(VLOOKUP($B655,'Signal, ITMS &amp; Lighting Items'!$A$5:$G$468,7,FALSE))," "))</f>
        <v xml:space="preserve"> </v>
      </c>
      <c r="J655" s="591" t="str">
        <f t="shared" si="58"/>
        <v/>
      </c>
      <c r="K655" s="591" t="str">
        <f t="shared" si="59"/>
        <v/>
      </c>
      <c r="L655" s="591" t="str">
        <f t="shared" si="57"/>
        <v/>
      </c>
    </row>
    <row r="656" spans="1:12" s="165" customFormat="1" ht="12.75" customHeight="1">
      <c r="A656" s="577">
        <v>28</v>
      </c>
      <c r="B656" s="572"/>
      <c r="C656" s="588" t="str">
        <f>IF(ISNUMBER($B656),(VLOOKUP($B656,'Signal, ITMS &amp; Lighting Items'!$A$5:$G$468,2,FALSE)),IF(ISTEXT($B656),(VLOOKUP($B656,'Signal, ITMS &amp; Lighting Items'!$A$5:$G$468,2,FALSE))," "))</f>
        <v xml:space="preserve"> </v>
      </c>
      <c r="D656" s="576"/>
      <c r="E656" s="589" t="str">
        <f>IF(ISNUMBER($B656),(VLOOKUP($B656,'Signal, ITMS &amp; Lighting Items'!$A$5:$G$468,4,FALSE)),IF(ISTEXT($B656),(VLOOKUP($B656,'Signal, ITMS &amp; Lighting Items'!$A$5:$G$468,4,FALSE))," "))</f>
        <v xml:space="preserve"> </v>
      </c>
      <c r="F656" s="575" t="str">
        <f>IF(ISNUMBER($B656),(VLOOKUP($B656,'Signal, ITMS &amp; Lighting Items'!$A$5:$G$468,3,FALSE)),IF(ISTEXT($B656),(VLOOKUP($B656,'Signal, ITMS &amp; Lighting Items'!$A$5:$G$468,3,FALSE))," "))</f>
        <v xml:space="preserve"> </v>
      </c>
      <c r="G656" s="590" t="str">
        <f>IF(ISNUMBER($B656),(VLOOKUP($B656,'Signal, ITMS &amp; Lighting Items'!$A$5:$G$468,5,FALSE)),IF(ISTEXT($B656),(VLOOKUP($B656,'Signal, ITMS &amp; Lighting Items'!$A$5:$G$468,5,FALSE))," "))</f>
        <v xml:space="preserve"> </v>
      </c>
      <c r="H656" s="590" t="str">
        <f>IF(ISNUMBER($B656),(VLOOKUP($B656,'Signal, ITMS &amp; Lighting Items'!$A$5:$G$468,6,FALSE)),IF(ISTEXT($B656),(VLOOKUP($B656,'Signal, ITMS &amp; Lighting Items'!$A$5:$G$468,6,FALSE))," "))</f>
        <v xml:space="preserve"> </v>
      </c>
      <c r="I656" s="590" t="str">
        <f>IF(ISNUMBER($B656),(VLOOKUP($B656,'Signal, ITMS &amp; Lighting Items'!$A$5:$G$468,7,FALSE)),IF(ISTEXT($B656),(VLOOKUP($B656,'Signal, ITMS &amp; Lighting Items'!$A$5:$G$468,7,FALSE))," "))</f>
        <v xml:space="preserve"> </v>
      </c>
      <c r="J656" s="591" t="str">
        <f t="shared" si="58"/>
        <v/>
      </c>
      <c r="K656" s="591" t="str">
        <f t="shared" si="59"/>
        <v/>
      </c>
      <c r="L656" s="591" t="str">
        <f t="shared" si="57"/>
        <v/>
      </c>
    </row>
    <row r="657" spans="1:12" s="165" customFormat="1" ht="12.75" customHeight="1">
      <c r="A657" s="577">
        <v>29</v>
      </c>
      <c r="B657" s="572"/>
      <c r="C657" s="588" t="str">
        <f>IF(ISNUMBER($B657),(VLOOKUP($B657,'Signal, ITMS &amp; Lighting Items'!$A$5:$G$468,2,FALSE)),IF(ISTEXT($B657),(VLOOKUP($B657,'Signal, ITMS &amp; Lighting Items'!$A$5:$G$468,2,FALSE))," "))</f>
        <v xml:space="preserve"> </v>
      </c>
      <c r="D657" s="576"/>
      <c r="E657" s="589" t="str">
        <f>IF(ISNUMBER($B657),(VLOOKUP($B657,'Signal, ITMS &amp; Lighting Items'!$A$5:$G$468,4,FALSE)),IF(ISTEXT($B657),(VLOOKUP($B657,'Signal, ITMS &amp; Lighting Items'!$A$5:$G$468,4,FALSE))," "))</f>
        <v xml:space="preserve"> </v>
      </c>
      <c r="F657" s="575" t="str">
        <f>IF(ISNUMBER($B657),(VLOOKUP($B657,'Signal, ITMS &amp; Lighting Items'!$A$5:$G$468,3,FALSE)),IF(ISTEXT($B657),(VLOOKUP($B657,'Signal, ITMS &amp; Lighting Items'!$A$5:$G$468,3,FALSE))," "))</f>
        <v xml:space="preserve"> </v>
      </c>
      <c r="G657" s="590" t="str">
        <f>IF(ISNUMBER($B657),(VLOOKUP($B657,'Signal, ITMS &amp; Lighting Items'!$A$5:$G$468,5,FALSE)),IF(ISTEXT($B657),(VLOOKUP($B657,'Signal, ITMS &amp; Lighting Items'!$A$5:$G$468,5,FALSE))," "))</f>
        <v xml:space="preserve"> </v>
      </c>
      <c r="H657" s="590" t="str">
        <f>IF(ISNUMBER($B657),(VLOOKUP($B657,'Signal, ITMS &amp; Lighting Items'!$A$5:$G$468,6,FALSE)),IF(ISTEXT($B657),(VLOOKUP($B657,'Signal, ITMS &amp; Lighting Items'!$A$5:$G$468,6,FALSE))," "))</f>
        <v xml:space="preserve"> </v>
      </c>
      <c r="I657" s="590" t="str">
        <f>IF(ISNUMBER($B657),(VLOOKUP($B657,'Signal, ITMS &amp; Lighting Items'!$A$5:$G$468,7,FALSE)),IF(ISTEXT($B657),(VLOOKUP($B657,'Signal, ITMS &amp; Lighting Items'!$A$5:$G$468,7,FALSE))," "))</f>
        <v xml:space="preserve"> </v>
      </c>
      <c r="J657" s="591" t="str">
        <f t="shared" si="58"/>
        <v/>
      </c>
      <c r="K657" s="591" t="str">
        <f t="shared" si="59"/>
        <v/>
      </c>
      <c r="L657" s="591" t="str">
        <f t="shared" si="57"/>
        <v/>
      </c>
    </row>
    <row r="658" spans="1:12" s="165" customFormat="1" ht="12.75" customHeight="1" thickBot="1">
      <c r="A658" s="600">
        <v>30</v>
      </c>
      <c r="B658" s="592"/>
      <c r="C658" s="593" t="str">
        <f>IF(ISNUMBER($B658),(VLOOKUP($B658,'Signal, ITMS &amp; Lighting Items'!$A$5:$G$468,2,FALSE)),IF(ISTEXT($B658),(VLOOKUP($B658,'Signal, ITMS &amp; Lighting Items'!$A$5:$G$468,2,FALSE))," "))</f>
        <v xml:space="preserve"> </v>
      </c>
      <c r="D658" s="594"/>
      <c r="E658" s="595" t="str">
        <f>IF(ISNUMBER($B658),(VLOOKUP($B658,'Signal, ITMS &amp; Lighting Items'!$A$5:$G$468,4,FALSE)),IF(ISTEXT($B658),(VLOOKUP($B658,'Signal, ITMS &amp; Lighting Items'!$A$5:$G$468,4,FALSE))," "))</f>
        <v xml:space="preserve"> </v>
      </c>
      <c r="F658" s="596" t="str">
        <f>IF(ISNUMBER($B658),(VLOOKUP($B658,'Signal, ITMS &amp; Lighting Items'!$A$5:$G$468,3,FALSE)),IF(ISTEXT($B658),(VLOOKUP($B658,'Signal, ITMS &amp; Lighting Items'!$A$5:$G$468,3,FALSE))," "))</f>
        <v xml:space="preserve"> </v>
      </c>
      <c r="G658" s="597" t="str">
        <f>IF(ISNUMBER($B658),(VLOOKUP($B658,'Signal, ITMS &amp; Lighting Items'!$A$5:$G$468,5,FALSE)),IF(ISTEXT($B658),(VLOOKUP($B658,'Signal, ITMS &amp; Lighting Items'!$A$5:$G$468,5,FALSE))," "))</f>
        <v xml:space="preserve"> </v>
      </c>
      <c r="H658" s="597" t="str">
        <f>IF(ISNUMBER($B658),(VLOOKUP($B658,'Signal, ITMS &amp; Lighting Items'!$A$5:$G$468,6,FALSE)),IF(ISTEXT($B658),(VLOOKUP($B658,'Signal, ITMS &amp; Lighting Items'!$A$5:$G$468,6,FALSE))," "))</f>
        <v xml:space="preserve"> </v>
      </c>
      <c r="I658" s="597" t="str">
        <f>IF(ISNUMBER($B658),(VLOOKUP($B658,'Signal, ITMS &amp; Lighting Items'!$A$5:$G$468,7,FALSE)),IF(ISTEXT($B658),(VLOOKUP($B658,'Signal, ITMS &amp; Lighting Items'!$A$5:$G$468,7,FALSE))," "))</f>
        <v xml:space="preserve"> </v>
      </c>
      <c r="J658" s="598" t="str">
        <f t="shared" si="58"/>
        <v/>
      </c>
      <c r="K658" s="598" t="str">
        <f t="shared" si="59"/>
        <v/>
      </c>
      <c r="L658" s="598" t="str">
        <f t="shared" si="57"/>
        <v/>
      </c>
    </row>
    <row r="659" spans="1:12" s="165" customFormat="1" ht="12.75" customHeight="1" thickTop="1">
      <c r="A659" s="631"/>
      <c r="B659" s="631"/>
      <c r="C659" s="629" t="s">
        <v>576</v>
      </c>
      <c r="D659" s="631"/>
      <c r="E659" s="643"/>
      <c r="F659" s="640" t="s">
        <v>435</v>
      </c>
      <c r="G659" s="204" t="s">
        <v>202</v>
      </c>
      <c r="H659" s="614"/>
      <c r="I659" s="204" t="s">
        <v>202</v>
      </c>
      <c r="J659" s="607">
        <f>SUM(J629:J658)</f>
        <v>0</v>
      </c>
      <c r="K659" s="607">
        <f>SUM(K629:K658)</f>
        <v>0</v>
      </c>
      <c r="L659" s="603">
        <f>SUM(L629:L658)</f>
        <v>0</v>
      </c>
    </row>
    <row r="660" spans="1:12" s="165" customFormat="1" ht="12.75" customHeight="1">
      <c r="A660" s="631"/>
      <c r="B660" s="631"/>
      <c r="C660" s="629"/>
      <c r="D660" s="631"/>
      <c r="E660" s="643"/>
      <c r="F660" s="644"/>
      <c r="G660" s="644"/>
      <c r="H660" s="644"/>
      <c r="I660" s="644"/>
      <c r="J660" s="645"/>
      <c r="K660" s="645"/>
      <c r="L660" s="645"/>
    </row>
    <row r="661" spans="1:12" s="165" customFormat="1" ht="12.75" customHeight="1">
      <c r="A661" s="631"/>
      <c r="B661" s="631"/>
      <c r="C661" s="629"/>
      <c r="D661" s="629"/>
      <c r="E661" s="630"/>
      <c r="F661" s="640" t="s">
        <v>440</v>
      </c>
      <c r="G661" s="204" t="s">
        <v>203</v>
      </c>
      <c r="H661" s="614"/>
      <c r="I661" s="204" t="s">
        <v>203</v>
      </c>
      <c r="J661" s="608">
        <f>J591</f>
        <v>0</v>
      </c>
      <c r="K661" s="608">
        <f>K591</f>
        <v>0</v>
      </c>
      <c r="L661" s="608">
        <f>L591</f>
        <v>0</v>
      </c>
    </row>
    <row r="662" spans="1:12" s="165" customFormat="1" ht="12.75" customHeight="1">
      <c r="A662" s="631"/>
      <c r="B662" s="631"/>
      <c r="C662" s="629"/>
      <c r="D662" s="629"/>
      <c r="E662" s="630"/>
      <c r="F662" s="640" t="s">
        <v>437</v>
      </c>
      <c r="G662" s="204" t="s">
        <v>203</v>
      </c>
      <c r="H662" s="614"/>
      <c r="I662" s="204" t="s">
        <v>203</v>
      </c>
      <c r="J662" s="591">
        <f>J625</f>
        <v>0</v>
      </c>
      <c r="K662" s="591">
        <f>K625</f>
        <v>0</v>
      </c>
      <c r="L662" s="591">
        <f>L625</f>
        <v>0</v>
      </c>
    </row>
    <row r="663" spans="1:12" s="165" customFormat="1" ht="12.75" customHeight="1">
      <c r="A663" s="631"/>
      <c r="B663" s="631"/>
      <c r="C663" s="629"/>
      <c r="D663" s="629"/>
      <c r="E663" s="630"/>
      <c r="F663" s="640" t="s">
        <v>435</v>
      </c>
      <c r="G663" s="204" t="s">
        <v>203</v>
      </c>
      <c r="H663" s="614"/>
      <c r="I663" s="204" t="s">
        <v>203</v>
      </c>
      <c r="J663" s="591">
        <f>J659</f>
        <v>0</v>
      </c>
      <c r="K663" s="591">
        <f>K659</f>
        <v>0</v>
      </c>
      <c r="L663" s="591">
        <f>L659</f>
        <v>0</v>
      </c>
    </row>
    <row r="664" spans="1:12" s="165" customFormat="1" ht="12.75" customHeight="1" thickBot="1">
      <c r="A664" s="631"/>
      <c r="B664" s="631"/>
      <c r="C664" s="629"/>
      <c r="D664" s="629"/>
      <c r="E664" s="630"/>
      <c r="F664" s="642" t="s">
        <v>578</v>
      </c>
      <c r="G664" s="204" t="s">
        <v>203</v>
      </c>
      <c r="H664" s="614"/>
      <c r="I664" s="204" t="s">
        <v>203</v>
      </c>
      <c r="J664" s="591">
        <f>(J661+J662+J663)*$N$2</f>
        <v>0</v>
      </c>
      <c r="K664" s="591">
        <f>(K661+K662+K663)*$N$2</f>
        <v>0</v>
      </c>
      <c r="L664" s="591">
        <f>(L661+L662+L663)*$N$2</f>
        <v>0</v>
      </c>
    </row>
    <row r="665" spans="1:12" s="165" customFormat="1" ht="12.75" customHeight="1" thickTop="1">
      <c r="A665" s="631"/>
      <c r="B665" s="631"/>
      <c r="C665" s="629"/>
      <c r="D665" s="629"/>
      <c r="E665" s="630"/>
      <c r="F665" s="637" t="s">
        <v>579</v>
      </c>
      <c r="G665" s="204" t="s">
        <v>203</v>
      </c>
      <c r="H665" s="614"/>
      <c r="I665" s="204" t="s">
        <v>203</v>
      </c>
      <c r="J665" s="609">
        <f>(J661+J662+J663+J664)</f>
        <v>0</v>
      </c>
      <c r="K665" s="609">
        <f>(K661+K662+K663+K664)</f>
        <v>0</v>
      </c>
      <c r="L665" s="609">
        <f>(L661+L662+L663+L664)</f>
        <v>0</v>
      </c>
    </row>
    <row r="666" spans="1:12" s="165" customFormat="1" ht="12.75" customHeight="1">
      <c r="E666" s="213" t="s">
        <v>235</v>
      </c>
      <c r="F666" s="67" t="s">
        <v>244</v>
      </c>
      <c r="G666" s="842" t="s">
        <v>574</v>
      </c>
      <c r="H666" s="843"/>
      <c r="I666" s="844"/>
      <c r="J666" s="845" t="s">
        <v>575</v>
      </c>
      <c r="K666" s="846"/>
      <c r="L666" s="847"/>
    </row>
    <row r="667" spans="1:12" s="165" customFormat="1" ht="12.75" customHeight="1">
      <c r="A667" s="214" t="s">
        <v>571</v>
      </c>
      <c r="B667" s="166" t="s">
        <v>10</v>
      </c>
      <c r="C667" s="214" t="s">
        <v>572</v>
      </c>
      <c r="D667" s="214" t="s">
        <v>573</v>
      </c>
      <c r="E667" s="166" t="s">
        <v>9</v>
      </c>
      <c r="F667" s="214" t="s">
        <v>439</v>
      </c>
      <c r="G667" s="193" t="s">
        <v>352</v>
      </c>
      <c r="H667" s="193" t="s">
        <v>351</v>
      </c>
      <c r="I667" s="193" t="s">
        <v>4692</v>
      </c>
      <c r="J667" s="71" t="s">
        <v>352</v>
      </c>
      <c r="K667" s="71" t="s">
        <v>351</v>
      </c>
      <c r="L667" s="71" t="s">
        <v>4692</v>
      </c>
    </row>
    <row r="668" spans="1:12" s="165" customFormat="1" ht="12.75" customHeight="1">
      <c r="A668" s="577">
        <v>1</v>
      </c>
      <c r="B668" s="572"/>
      <c r="C668" s="588" t="str">
        <f>IF(ISNUMBER($B668),(VLOOKUP($B668,'Signal, ITMS &amp; Lighting Items'!$A$5:$G$468,2,FALSE)),IF(ISTEXT($B668),(VLOOKUP($B668,'Signal, ITMS &amp; Lighting Items'!$A$5:$G$468,2,FALSE))," "))</f>
        <v xml:space="preserve"> </v>
      </c>
      <c r="D668" s="576"/>
      <c r="E668" s="589" t="str">
        <f>IF(ISNUMBER($B668),(VLOOKUP($B668,'Signal, ITMS &amp; Lighting Items'!$A$5:$G$468,4,FALSE)),IF(ISTEXT($B668),(VLOOKUP($B668,'Signal, ITMS &amp; Lighting Items'!$A$5:$G$468,4,FALSE))," "))</f>
        <v xml:space="preserve"> </v>
      </c>
      <c r="F668" s="575" t="str">
        <f>IF(ISNUMBER($B668),(VLOOKUP($B668,'Signal, ITMS &amp; Lighting Items'!$A$5:$G$468,3,FALSE)),IF(ISTEXT($B668),(VLOOKUP($B668,'Signal, ITMS &amp; Lighting Items'!$A$5:$G$468,3,FALSE))," "))</f>
        <v xml:space="preserve"> </v>
      </c>
      <c r="G668" s="580" t="str">
        <f>IF(ISNUMBER($B668),(VLOOKUP($B668,'Signal, ITMS &amp; Lighting Items'!$A$5:$G$468,5,FALSE)),IF(ISTEXT($B668),(VLOOKUP($B668,'Signal, ITMS &amp; Lighting Items'!$A$5:$G$468,5,FALSE))," "))</f>
        <v xml:space="preserve"> </v>
      </c>
      <c r="H668" s="580" t="str">
        <f>IF(ISNUMBER($B668),(VLOOKUP($B668,'Signal, ITMS &amp; Lighting Items'!$A$5:$G$468,6,FALSE)),IF(ISTEXT($B668),(VLOOKUP($B668,'Signal, ITMS &amp; Lighting Items'!$A$5:$G$468,6,FALSE))," "))</f>
        <v xml:space="preserve"> </v>
      </c>
      <c r="I668" s="580" t="str">
        <f>IF(ISNUMBER($B668),(VLOOKUP($B668,'Signal, ITMS &amp; Lighting Items'!$A$5:$G$468,7,FALSE)),IF(ISTEXT($B668),(VLOOKUP($B668,'Signal, ITMS &amp; Lighting Items'!$A$5:$G$468,7,FALSE))," "))</f>
        <v xml:space="preserve"> </v>
      </c>
      <c r="J668" s="581" t="str">
        <f>IF(ISNUMBER($D668),($D668*$G668),"")</f>
        <v/>
      </c>
      <c r="K668" s="581" t="str">
        <f>IF(ISNUMBER($D668),($D668*$H668),"")</f>
        <v/>
      </c>
      <c r="L668" s="581" t="str">
        <f t="shared" ref="L668:L697" si="60">IF(ISNUMBER($D668),($D668*$I668),"")</f>
        <v/>
      </c>
    </row>
    <row r="669" spans="1:12" s="165" customFormat="1" ht="12.75" customHeight="1">
      <c r="A669" s="577">
        <v>2</v>
      </c>
      <c r="B669" s="572"/>
      <c r="C669" s="588" t="str">
        <f>IF(ISNUMBER($B669),(VLOOKUP($B669,'Signal, ITMS &amp; Lighting Items'!$A$5:$G$468,2,FALSE)),IF(ISTEXT($B669),(VLOOKUP($B669,'Signal, ITMS &amp; Lighting Items'!$A$5:$G$468,2,FALSE))," "))</f>
        <v xml:space="preserve"> </v>
      </c>
      <c r="D669" s="576"/>
      <c r="E669" s="589" t="str">
        <f>IF(ISNUMBER($B669),(VLOOKUP($B669,'Signal, ITMS &amp; Lighting Items'!$A$5:$G$468,4,FALSE)),IF(ISTEXT($B669),(VLOOKUP($B669,'Signal, ITMS &amp; Lighting Items'!$A$5:$G$468,4,FALSE))," "))</f>
        <v xml:space="preserve"> </v>
      </c>
      <c r="F669" s="575" t="str">
        <f>IF(ISNUMBER($B669),(VLOOKUP($B669,'Signal, ITMS &amp; Lighting Items'!$A$5:$G$468,3,FALSE)),IF(ISTEXT($B669),(VLOOKUP($B669,'Signal, ITMS &amp; Lighting Items'!$A$5:$G$468,3,FALSE))," "))</f>
        <v xml:space="preserve"> </v>
      </c>
      <c r="G669" s="580" t="str">
        <f>IF(ISNUMBER($B669),(VLOOKUP($B669,'Signal, ITMS &amp; Lighting Items'!$A$5:$G$468,5,FALSE)),IF(ISTEXT($B669),(VLOOKUP($B669,'Signal, ITMS &amp; Lighting Items'!$A$5:$G$468,5,FALSE))," "))</f>
        <v xml:space="preserve"> </v>
      </c>
      <c r="H669" s="580" t="str">
        <f>IF(ISNUMBER($B669),(VLOOKUP($B669,'Signal, ITMS &amp; Lighting Items'!$A$5:$G$468,6,FALSE)),IF(ISTEXT($B669),(VLOOKUP($B669,'Signal, ITMS &amp; Lighting Items'!$A$5:$G$468,6,FALSE))," "))</f>
        <v xml:space="preserve"> </v>
      </c>
      <c r="I669" s="580" t="str">
        <f>IF(ISNUMBER($B669),(VLOOKUP($B669,'Signal, ITMS &amp; Lighting Items'!$A$5:$G$468,7,FALSE)),IF(ISTEXT($B669),(VLOOKUP($B669,'Signal, ITMS &amp; Lighting Items'!$A$5:$G$468,7,FALSE))," "))</f>
        <v xml:space="preserve"> </v>
      </c>
      <c r="J669" s="581" t="str">
        <f t="shared" ref="J669:J697" si="61">IF(ISNUMBER($D669),($D669*$G669),"")</f>
        <v/>
      </c>
      <c r="K669" s="581" t="str">
        <f t="shared" ref="K669:K697" si="62">IF(ISNUMBER($D669),($D669*$H669),"")</f>
        <v/>
      </c>
      <c r="L669" s="581" t="str">
        <f t="shared" si="60"/>
        <v/>
      </c>
    </row>
    <row r="670" spans="1:12" s="165" customFormat="1" ht="12.75" customHeight="1">
      <c r="A670" s="577">
        <v>3</v>
      </c>
      <c r="B670" s="572"/>
      <c r="C670" s="588" t="str">
        <f>IF(ISNUMBER($B670),(VLOOKUP($B670,'Signal, ITMS &amp; Lighting Items'!$A$5:$G$468,2,FALSE)),IF(ISTEXT($B670),(VLOOKUP($B670,'Signal, ITMS &amp; Lighting Items'!$A$5:$G$468,2,FALSE))," "))</f>
        <v xml:space="preserve"> </v>
      </c>
      <c r="D670" s="576"/>
      <c r="E670" s="589" t="str">
        <f>IF(ISNUMBER($B670),(VLOOKUP($B670,'Signal, ITMS &amp; Lighting Items'!$A$5:$G$468,4,FALSE)),IF(ISTEXT($B670),(VLOOKUP($B670,'Signal, ITMS &amp; Lighting Items'!$A$5:$G$468,4,FALSE))," "))</f>
        <v xml:space="preserve"> </v>
      </c>
      <c r="F670" s="575" t="str">
        <f>IF(ISNUMBER($B670),(VLOOKUP($B670,'Signal, ITMS &amp; Lighting Items'!$A$5:$G$468,3,FALSE)),IF(ISTEXT($B670),(VLOOKUP($B670,'Signal, ITMS &amp; Lighting Items'!$A$5:$G$468,3,FALSE))," "))</f>
        <v xml:space="preserve"> </v>
      </c>
      <c r="G670" s="580" t="str">
        <f>IF(ISNUMBER($B670),(VLOOKUP($B670,'Signal, ITMS &amp; Lighting Items'!$A$5:$G$468,5,FALSE)),IF(ISTEXT($B670),(VLOOKUP($B670,'Signal, ITMS &amp; Lighting Items'!$A$5:$G$468,5,FALSE))," "))</f>
        <v xml:space="preserve"> </v>
      </c>
      <c r="H670" s="580" t="str">
        <f>IF(ISNUMBER($B670),(VLOOKUP($B670,'Signal, ITMS &amp; Lighting Items'!$A$5:$G$468,6,FALSE)),IF(ISTEXT($B670),(VLOOKUP($B670,'Signal, ITMS &amp; Lighting Items'!$A$5:$G$468,6,FALSE))," "))</f>
        <v xml:space="preserve"> </v>
      </c>
      <c r="I670" s="580" t="str">
        <f>IF(ISNUMBER($B670),(VLOOKUP($B670,'Signal, ITMS &amp; Lighting Items'!$A$5:$G$468,7,FALSE)),IF(ISTEXT($B670),(VLOOKUP($B670,'Signal, ITMS &amp; Lighting Items'!$A$5:$G$468,7,FALSE))," "))</f>
        <v xml:space="preserve"> </v>
      </c>
      <c r="J670" s="581" t="str">
        <f t="shared" si="61"/>
        <v/>
      </c>
      <c r="K670" s="581" t="str">
        <f t="shared" si="62"/>
        <v/>
      </c>
      <c r="L670" s="581" t="str">
        <f t="shared" si="60"/>
        <v/>
      </c>
    </row>
    <row r="671" spans="1:12" s="165" customFormat="1" ht="12.75" customHeight="1">
      <c r="A671" s="577">
        <v>4</v>
      </c>
      <c r="B671" s="572"/>
      <c r="C671" s="588" t="str">
        <f>IF(ISNUMBER($B671),(VLOOKUP($B671,'Signal, ITMS &amp; Lighting Items'!$A$5:$G$468,2,FALSE)),IF(ISTEXT($B671),(VLOOKUP($B671,'Signal, ITMS &amp; Lighting Items'!$A$5:$G$468,2,FALSE))," "))</f>
        <v xml:space="preserve"> </v>
      </c>
      <c r="D671" s="576"/>
      <c r="E671" s="589" t="str">
        <f>IF(ISNUMBER($B671),(VLOOKUP($B671,'Signal, ITMS &amp; Lighting Items'!$A$5:$G$468,4,FALSE)),IF(ISTEXT($B671),(VLOOKUP($B671,'Signal, ITMS &amp; Lighting Items'!$A$5:$G$468,4,FALSE))," "))</f>
        <v xml:space="preserve"> </v>
      </c>
      <c r="F671" s="575" t="str">
        <f>IF(ISNUMBER($B671),(VLOOKUP($B671,'Signal, ITMS &amp; Lighting Items'!$A$5:$G$468,3,FALSE)),IF(ISTEXT($B671),(VLOOKUP($B671,'Signal, ITMS &amp; Lighting Items'!$A$5:$G$468,3,FALSE))," "))</f>
        <v xml:space="preserve"> </v>
      </c>
      <c r="G671" s="580" t="str">
        <f>IF(ISNUMBER($B671),(VLOOKUP($B671,'Signal, ITMS &amp; Lighting Items'!$A$5:$G$468,5,FALSE)),IF(ISTEXT($B671),(VLOOKUP($B671,'Signal, ITMS &amp; Lighting Items'!$A$5:$G$468,5,FALSE))," "))</f>
        <v xml:space="preserve"> </v>
      </c>
      <c r="H671" s="580" t="str">
        <f>IF(ISNUMBER($B671),(VLOOKUP($B671,'Signal, ITMS &amp; Lighting Items'!$A$5:$G$468,6,FALSE)),IF(ISTEXT($B671),(VLOOKUP($B671,'Signal, ITMS &amp; Lighting Items'!$A$5:$G$468,6,FALSE))," "))</f>
        <v xml:space="preserve"> </v>
      </c>
      <c r="I671" s="580" t="str">
        <f>IF(ISNUMBER($B671),(VLOOKUP($B671,'Signal, ITMS &amp; Lighting Items'!$A$5:$G$468,7,FALSE)),IF(ISTEXT($B671),(VLOOKUP($B671,'Signal, ITMS &amp; Lighting Items'!$A$5:$G$468,7,FALSE))," "))</f>
        <v xml:space="preserve"> </v>
      </c>
      <c r="J671" s="581" t="str">
        <f t="shared" si="61"/>
        <v/>
      </c>
      <c r="K671" s="581" t="str">
        <f t="shared" si="62"/>
        <v/>
      </c>
      <c r="L671" s="581" t="str">
        <f t="shared" si="60"/>
        <v/>
      </c>
    </row>
    <row r="672" spans="1:12" s="165" customFormat="1" ht="12.75" customHeight="1">
      <c r="A672" s="577">
        <v>5</v>
      </c>
      <c r="B672" s="572"/>
      <c r="C672" s="588" t="str">
        <f>IF(ISNUMBER($B672),(VLOOKUP($B672,'Signal, ITMS &amp; Lighting Items'!$A$5:$G$468,2,FALSE)),IF(ISTEXT($B672),(VLOOKUP($B672,'Signal, ITMS &amp; Lighting Items'!$A$5:$G$468,2,FALSE))," "))</f>
        <v xml:space="preserve"> </v>
      </c>
      <c r="D672" s="576"/>
      <c r="E672" s="589" t="str">
        <f>IF(ISNUMBER($B672),(VLOOKUP($B672,'Signal, ITMS &amp; Lighting Items'!$A$5:$G$468,4,FALSE)),IF(ISTEXT($B672),(VLOOKUP($B672,'Signal, ITMS &amp; Lighting Items'!$A$5:$G$468,4,FALSE))," "))</f>
        <v xml:space="preserve"> </v>
      </c>
      <c r="F672" s="575" t="str">
        <f>IF(ISNUMBER($B672),(VLOOKUP($B672,'Signal, ITMS &amp; Lighting Items'!$A$5:$G$468,3,FALSE)),IF(ISTEXT($B672),(VLOOKUP($B672,'Signal, ITMS &amp; Lighting Items'!$A$5:$G$468,3,FALSE))," "))</f>
        <v xml:space="preserve"> </v>
      </c>
      <c r="G672" s="580" t="str">
        <f>IF(ISNUMBER($B672),(VLOOKUP($B672,'Signal, ITMS &amp; Lighting Items'!$A$5:$G$468,5,FALSE)),IF(ISTEXT($B672),(VLOOKUP($B672,'Signal, ITMS &amp; Lighting Items'!$A$5:$G$468,5,FALSE))," "))</f>
        <v xml:space="preserve"> </v>
      </c>
      <c r="H672" s="580" t="str">
        <f>IF(ISNUMBER($B672),(VLOOKUP($B672,'Signal, ITMS &amp; Lighting Items'!$A$5:$G$468,6,FALSE)),IF(ISTEXT($B672),(VLOOKUP($B672,'Signal, ITMS &amp; Lighting Items'!$A$5:$G$468,6,FALSE))," "))</f>
        <v xml:space="preserve"> </v>
      </c>
      <c r="I672" s="580" t="str">
        <f>IF(ISNUMBER($B672),(VLOOKUP($B672,'Signal, ITMS &amp; Lighting Items'!$A$5:$G$468,7,FALSE)),IF(ISTEXT($B672),(VLOOKUP($B672,'Signal, ITMS &amp; Lighting Items'!$A$5:$G$468,7,FALSE))," "))</f>
        <v xml:space="preserve"> </v>
      </c>
      <c r="J672" s="581" t="str">
        <f t="shared" si="61"/>
        <v/>
      </c>
      <c r="K672" s="581" t="str">
        <f t="shared" si="62"/>
        <v/>
      </c>
      <c r="L672" s="581" t="str">
        <f t="shared" si="60"/>
        <v/>
      </c>
    </row>
    <row r="673" spans="1:12" s="165" customFormat="1" ht="12.75" customHeight="1">
      <c r="A673" s="577">
        <v>6</v>
      </c>
      <c r="B673" s="572"/>
      <c r="C673" s="588" t="str">
        <f>IF(ISNUMBER($B673),(VLOOKUP($B673,'Signal, ITMS &amp; Lighting Items'!$A$5:$G$468,2,FALSE)),IF(ISTEXT($B673),(VLOOKUP($B673,'Signal, ITMS &amp; Lighting Items'!$A$5:$G$468,2,FALSE))," "))</f>
        <v xml:space="preserve"> </v>
      </c>
      <c r="D673" s="576"/>
      <c r="E673" s="589" t="str">
        <f>IF(ISNUMBER($B673),(VLOOKUP($B673,'Signal, ITMS &amp; Lighting Items'!$A$5:$G$468,4,FALSE)),IF(ISTEXT($B673),(VLOOKUP($B673,'Signal, ITMS &amp; Lighting Items'!$A$5:$G$468,4,FALSE))," "))</f>
        <v xml:space="preserve"> </v>
      </c>
      <c r="F673" s="575" t="str">
        <f>IF(ISNUMBER($B673),(VLOOKUP($B673,'Signal, ITMS &amp; Lighting Items'!$A$5:$G$468,3,FALSE)),IF(ISTEXT($B673),(VLOOKUP($B673,'Signal, ITMS &amp; Lighting Items'!$A$5:$G$468,3,FALSE))," "))</f>
        <v xml:space="preserve"> </v>
      </c>
      <c r="G673" s="580" t="str">
        <f>IF(ISNUMBER($B673),(VLOOKUP($B673,'Signal, ITMS &amp; Lighting Items'!$A$5:$G$468,5,FALSE)),IF(ISTEXT($B673),(VLOOKUP($B673,'Signal, ITMS &amp; Lighting Items'!$A$5:$G$468,5,FALSE))," "))</f>
        <v xml:space="preserve"> </v>
      </c>
      <c r="H673" s="580" t="str">
        <f>IF(ISNUMBER($B673),(VLOOKUP($B673,'Signal, ITMS &amp; Lighting Items'!$A$5:$G$468,6,FALSE)),IF(ISTEXT($B673),(VLOOKUP($B673,'Signal, ITMS &amp; Lighting Items'!$A$5:$G$468,6,FALSE))," "))</f>
        <v xml:space="preserve"> </v>
      </c>
      <c r="I673" s="580" t="str">
        <f>IF(ISNUMBER($B673),(VLOOKUP($B673,'Signal, ITMS &amp; Lighting Items'!$A$5:$G$468,7,FALSE)),IF(ISTEXT($B673),(VLOOKUP($B673,'Signal, ITMS &amp; Lighting Items'!$A$5:$G$468,7,FALSE))," "))</f>
        <v xml:space="preserve"> </v>
      </c>
      <c r="J673" s="581" t="str">
        <f t="shared" si="61"/>
        <v/>
      </c>
      <c r="K673" s="581" t="str">
        <f t="shared" si="62"/>
        <v/>
      </c>
      <c r="L673" s="581" t="str">
        <f t="shared" si="60"/>
        <v/>
      </c>
    </row>
    <row r="674" spans="1:12" s="165" customFormat="1" ht="12.75" customHeight="1">
      <c r="A674" s="577">
        <v>7</v>
      </c>
      <c r="B674" s="572"/>
      <c r="C674" s="588" t="str">
        <f>IF(ISNUMBER($B674),(VLOOKUP($B674,'Signal, ITMS &amp; Lighting Items'!$A$5:$G$468,2,FALSE)),IF(ISTEXT($B674),(VLOOKUP($B674,'Signal, ITMS &amp; Lighting Items'!$A$5:$G$468,2,FALSE))," "))</f>
        <v xml:space="preserve"> </v>
      </c>
      <c r="D674" s="576"/>
      <c r="E674" s="589" t="str">
        <f>IF(ISNUMBER($B674),(VLOOKUP($B674,'Signal, ITMS &amp; Lighting Items'!$A$5:$G$468,4,FALSE)),IF(ISTEXT($B674),(VLOOKUP($B674,'Signal, ITMS &amp; Lighting Items'!$A$5:$G$468,4,FALSE))," "))</f>
        <v xml:space="preserve"> </v>
      </c>
      <c r="F674" s="575" t="str">
        <f>IF(ISNUMBER($B674),(VLOOKUP($B674,'Signal, ITMS &amp; Lighting Items'!$A$5:$G$468,3,FALSE)),IF(ISTEXT($B674),(VLOOKUP($B674,'Signal, ITMS &amp; Lighting Items'!$A$5:$G$468,3,FALSE))," "))</f>
        <v xml:space="preserve"> </v>
      </c>
      <c r="G674" s="580" t="str">
        <f>IF(ISNUMBER($B674),(VLOOKUP($B674,'Signal, ITMS &amp; Lighting Items'!$A$5:$G$468,5,FALSE)),IF(ISTEXT($B674),(VLOOKUP($B674,'Signal, ITMS &amp; Lighting Items'!$A$5:$G$468,5,FALSE))," "))</f>
        <v xml:space="preserve"> </v>
      </c>
      <c r="H674" s="580" t="str">
        <f>IF(ISNUMBER($B674),(VLOOKUP($B674,'Signal, ITMS &amp; Lighting Items'!$A$5:$G$468,6,FALSE)),IF(ISTEXT($B674),(VLOOKUP($B674,'Signal, ITMS &amp; Lighting Items'!$A$5:$G$468,6,FALSE))," "))</f>
        <v xml:space="preserve"> </v>
      </c>
      <c r="I674" s="580" t="str">
        <f>IF(ISNUMBER($B674),(VLOOKUP($B674,'Signal, ITMS &amp; Lighting Items'!$A$5:$G$468,7,FALSE)),IF(ISTEXT($B674),(VLOOKUP($B674,'Signal, ITMS &amp; Lighting Items'!$A$5:$G$468,7,FALSE))," "))</f>
        <v xml:space="preserve"> </v>
      </c>
      <c r="J674" s="581" t="str">
        <f t="shared" si="61"/>
        <v/>
      </c>
      <c r="K674" s="581" t="str">
        <f t="shared" si="62"/>
        <v/>
      </c>
      <c r="L674" s="581" t="str">
        <f t="shared" si="60"/>
        <v/>
      </c>
    </row>
    <row r="675" spans="1:12" s="165" customFormat="1" ht="12.75" customHeight="1">
      <c r="A675" s="577">
        <v>8</v>
      </c>
      <c r="B675" s="572"/>
      <c r="C675" s="588" t="str">
        <f>IF(ISNUMBER($B675),(VLOOKUP($B675,'Signal, ITMS &amp; Lighting Items'!$A$5:$G$468,2,FALSE)),IF(ISTEXT($B675),(VLOOKUP($B675,'Signal, ITMS &amp; Lighting Items'!$A$5:$G$468,2,FALSE))," "))</f>
        <v xml:space="preserve"> </v>
      </c>
      <c r="D675" s="576"/>
      <c r="E675" s="589" t="str">
        <f>IF(ISNUMBER($B675),(VLOOKUP($B675,'Signal, ITMS &amp; Lighting Items'!$A$5:$G$468,4,FALSE)),IF(ISTEXT($B675),(VLOOKUP($B675,'Signal, ITMS &amp; Lighting Items'!$A$5:$G$468,4,FALSE))," "))</f>
        <v xml:space="preserve"> </v>
      </c>
      <c r="F675" s="575" t="str">
        <f>IF(ISNUMBER($B675),(VLOOKUP($B675,'Signal, ITMS &amp; Lighting Items'!$A$5:$G$468,3,FALSE)),IF(ISTEXT($B675),(VLOOKUP($B675,'Signal, ITMS &amp; Lighting Items'!$A$5:$G$468,3,FALSE))," "))</f>
        <v xml:space="preserve"> </v>
      </c>
      <c r="G675" s="580" t="str">
        <f>IF(ISNUMBER($B675),(VLOOKUP($B675,'Signal, ITMS &amp; Lighting Items'!$A$5:$G$468,5,FALSE)),IF(ISTEXT($B675),(VLOOKUP($B675,'Signal, ITMS &amp; Lighting Items'!$A$5:$G$468,5,FALSE))," "))</f>
        <v xml:space="preserve"> </v>
      </c>
      <c r="H675" s="580" t="str">
        <f>IF(ISNUMBER($B675),(VLOOKUP($B675,'Signal, ITMS &amp; Lighting Items'!$A$5:$G$468,6,FALSE)),IF(ISTEXT($B675),(VLOOKUP($B675,'Signal, ITMS &amp; Lighting Items'!$A$5:$G$468,6,FALSE))," "))</f>
        <v xml:space="preserve"> </v>
      </c>
      <c r="I675" s="580" t="str">
        <f>IF(ISNUMBER($B675),(VLOOKUP($B675,'Signal, ITMS &amp; Lighting Items'!$A$5:$G$468,7,FALSE)),IF(ISTEXT($B675),(VLOOKUP($B675,'Signal, ITMS &amp; Lighting Items'!$A$5:$G$468,7,FALSE))," "))</f>
        <v xml:space="preserve"> </v>
      </c>
      <c r="J675" s="581" t="str">
        <f t="shared" si="61"/>
        <v/>
      </c>
      <c r="K675" s="581" t="str">
        <f t="shared" si="62"/>
        <v/>
      </c>
      <c r="L675" s="581" t="str">
        <f t="shared" si="60"/>
        <v/>
      </c>
    </row>
    <row r="676" spans="1:12" s="165" customFormat="1" ht="12.75" customHeight="1">
      <c r="A676" s="577">
        <v>9</v>
      </c>
      <c r="B676" s="572"/>
      <c r="C676" s="588" t="str">
        <f>IF(ISNUMBER($B676),(VLOOKUP($B676,'Signal, ITMS &amp; Lighting Items'!$A$5:$G$468,2,FALSE)),IF(ISTEXT($B676),(VLOOKUP($B676,'Signal, ITMS &amp; Lighting Items'!$A$5:$G$468,2,FALSE))," "))</f>
        <v xml:space="preserve"> </v>
      </c>
      <c r="D676" s="576"/>
      <c r="E676" s="589" t="str">
        <f>IF(ISNUMBER($B676),(VLOOKUP($B676,'Signal, ITMS &amp; Lighting Items'!$A$5:$G$468,4,FALSE)),IF(ISTEXT($B676),(VLOOKUP($B676,'Signal, ITMS &amp; Lighting Items'!$A$5:$G$468,4,FALSE))," "))</f>
        <v xml:space="preserve"> </v>
      </c>
      <c r="F676" s="575" t="str">
        <f>IF(ISNUMBER($B676),(VLOOKUP($B676,'Signal, ITMS &amp; Lighting Items'!$A$5:$G$468,3,FALSE)),IF(ISTEXT($B676),(VLOOKUP($B676,'Signal, ITMS &amp; Lighting Items'!$A$5:$G$468,3,FALSE))," "))</f>
        <v xml:space="preserve"> </v>
      </c>
      <c r="G676" s="580" t="str">
        <f>IF(ISNUMBER($B676),(VLOOKUP($B676,'Signal, ITMS &amp; Lighting Items'!$A$5:$G$468,5,FALSE)),IF(ISTEXT($B676),(VLOOKUP($B676,'Signal, ITMS &amp; Lighting Items'!$A$5:$G$468,5,FALSE))," "))</f>
        <v xml:space="preserve"> </v>
      </c>
      <c r="H676" s="580" t="str">
        <f>IF(ISNUMBER($B676),(VLOOKUP($B676,'Signal, ITMS &amp; Lighting Items'!$A$5:$G$468,6,FALSE)),IF(ISTEXT($B676),(VLOOKUP($B676,'Signal, ITMS &amp; Lighting Items'!$A$5:$G$468,6,FALSE))," "))</f>
        <v xml:space="preserve"> </v>
      </c>
      <c r="I676" s="580" t="str">
        <f>IF(ISNUMBER($B676),(VLOOKUP($B676,'Signal, ITMS &amp; Lighting Items'!$A$5:$G$468,7,FALSE)),IF(ISTEXT($B676),(VLOOKUP($B676,'Signal, ITMS &amp; Lighting Items'!$A$5:$G$468,7,FALSE))," "))</f>
        <v xml:space="preserve"> </v>
      </c>
      <c r="J676" s="581" t="str">
        <f t="shared" si="61"/>
        <v/>
      </c>
      <c r="K676" s="581" t="str">
        <f t="shared" si="62"/>
        <v/>
      </c>
      <c r="L676" s="581" t="str">
        <f t="shared" si="60"/>
        <v/>
      </c>
    </row>
    <row r="677" spans="1:12" s="165" customFormat="1" ht="12.75" customHeight="1">
      <c r="A677" s="577">
        <v>10</v>
      </c>
      <c r="B677" s="572"/>
      <c r="C677" s="588" t="str">
        <f>IF(ISNUMBER($B677),(VLOOKUP($B677,'Signal, ITMS &amp; Lighting Items'!$A$5:$G$468,2,FALSE)),IF(ISTEXT($B677),(VLOOKUP($B677,'Signal, ITMS &amp; Lighting Items'!$A$5:$G$468,2,FALSE))," "))</f>
        <v xml:space="preserve"> </v>
      </c>
      <c r="D677" s="576"/>
      <c r="E677" s="589" t="str">
        <f>IF(ISNUMBER($B677),(VLOOKUP($B677,'Signal, ITMS &amp; Lighting Items'!$A$5:$G$468,4,FALSE)),IF(ISTEXT($B677),(VLOOKUP($B677,'Signal, ITMS &amp; Lighting Items'!$A$5:$G$468,4,FALSE))," "))</f>
        <v xml:space="preserve"> </v>
      </c>
      <c r="F677" s="575" t="str">
        <f>IF(ISNUMBER($B677),(VLOOKUP($B677,'Signal, ITMS &amp; Lighting Items'!$A$5:$G$468,3,FALSE)),IF(ISTEXT($B677),(VLOOKUP($B677,'Signal, ITMS &amp; Lighting Items'!$A$5:$G$468,3,FALSE))," "))</f>
        <v xml:space="preserve"> </v>
      </c>
      <c r="G677" s="580" t="str">
        <f>IF(ISNUMBER($B677),(VLOOKUP($B677,'Signal, ITMS &amp; Lighting Items'!$A$5:$G$468,5,FALSE)),IF(ISTEXT($B677),(VLOOKUP($B677,'Signal, ITMS &amp; Lighting Items'!$A$5:$G$468,5,FALSE))," "))</f>
        <v xml:space="preserve"> </v>
      </c>
      <c r="H677" s="580" t="str">
        <f>IF(ISNUMBER($B677),(VLOOKUP($B677,'Signal, ITMS &amp; Lighting Items'!$A$5:$G$468,6,FALSE)),IF(ISTEXT($B677),(VLOOKUP($B677,'Signal, ITMS &amp; Lighting Items'!$A$5:$G$468,6,FALSE))," "))</f>
        <v xml:space="preserve"> </v>
      </c>
      <c r="I677" s="580" t="str">
        <f>IF(ISNUMBER($B677),(VLOOKUP($B677,'Signal, ITMS &amp; Lighting Items'!$A$5:$G$468,7,FALSE)),IF(ISTEXT($B677),(VLOOKUP($B677,'Signal, ITMS &amp; Lighting Items'!$A$5:$G$468,7,FALSE))," "))</f>
        <v xml:space="preserve"> </v>
      </c>
      <c r="J677" s="581" t="str">
        <f t="shared" si="61"/>
        <v/>
      </c>
      <c r="K677" s="581" t="str">
        <f t="shared" si="62"/>
        <v/>
      </c>
      <c r="L677" s="581" t="str">
        <f t="shared" si="60"/>
        <v/>
      </c>
    </row>
    <row r="678" spans="1:12" s="165" customFormat="1" ht="12.75" customHeight="1">
      <c r="A678" s="577">
        <v>11</v>
      </c>
      <c r="B678" s="572"/>
      <c r="C678" s="588" t="str">
        <f>IF(ISNUMBER($B678),(VLOOKUP($B678,'Signal, ITMS &amp; Lighting Items'!$A$5:$G$468,2,FALSE)),IF(ISTEXT($B678),(VLOOKUP($B678,'Signal, ITMS &amp; Lighting Items'!$A$5:$G$468,2,FALSE))," "))</f>
        <v xml:space="preserve"> </v>
      </c>
      <c r="D678" s="576"/>
      <c r="E678" s="589" t="str">
        <f>IF(ISNUMBER($B678),(VLOOKUP($B678,'Signal, ITMS &amp; Lighting Items'!$A$5:$G$468,4,FALSE)),IF(ISTEXT($B678),(VLOOKUP($B678,'Signal, ITMS &amp; Lighting Items'!$A$5:$G$468,4,FALSE))," "))</f>
        <v xml:space="preserve"> </v>
      </c>
      <c r="F678" s="575" t="str">
        <f>IF(ISNUMBER($B678),(VLOOKUP($B678,'Signal, ITMS &amp; Lighting Items'!$A$5:$G$468,3,FALSE)),IF(ISTEXT($B678),(VLOOKUP($B678,'Signal, ITMS &amp; Lighting Items'!$A$5:$G$468,3,FALSE))," "))</f>
        <v xml:space="preserve"> </v>
      </c>
      <c r="G678" s="580" t="str">
        <f>IF(ISNUMBER($B678),(VLOOKUP($B678,'Signal, ITMS &amp; Lighting Items'!$A$5:$G$468,5,FALSE)),IF(ISTEXT($B678),(VLOOKUP($B678,'Signal, ITMS &amp; Lighting Items'!$A$5:$G$468,5,FALSE))," "))</f>
        <v xml:space="preserve"> </v>
      </c>
      <c r="H678" s="580" t="str">
        <f>IF(ISNUMBER($B678),(VLOOKUP($B678,'Signal, ITMS &amp; Lighting Items'!$A$5:$G$468,6,FALSE)),IF(ISTEXT($B678),(VLOOKUP($B678,'Signal, ITMS &amp; Lighting Items'!$A$5:$G$468,6,FALSE))," "))</f>
        <v xml:space="preserve"> </v>
      </c>
      <c r="I678" s="580" t="str">
        <f>IF(ISNUMBER($B678),(VLOOKUP($B678,'Signal, ITMS &amp; Lighting Items'!$A$5:$G$468,7,FALSE)),IF(ISTEXT($B678),(VLOOKUP($B678,'Signal, ITMS &amp; Lighting Items'!$A$5:$G$468,7,FALSE))," "))</f>
        <v xml:space="preserve"> </v>
      </c>
      <c r="J678" s="581" t="str">
        <f t="shared" si="61"/>
        <v/>
      </c>
      <c r="K678" s="581" t="str">
        <f t="shared" si="62"/>
        <v/>
      </c>
      <c r="L678" s="581" t="str">
        <f t="shared" si="60"/>
        <v/>
      </c>
    </row>
    <row r="679" spans="1:12" s="165" customFormat="1" ht="12.75" customHeight="1">
      <c r="A679" s="577">
        <v>12</v>
      </c>
      <c r="B679" s="572"/>
      <c r="C679" s="588" t="str">
        <f>IF(ISNUMBER($B679),(VLOOKUP($B679,'Signal, ITMS &amp; Lighting Items'!$A$5:$G$468,2,FALSE)),IF(ISTEXT($B679),(VLOOKUP($B679,'Signal, ITMS &amp; Lighting Items'!$A$5:$G$468,2,FALSE))," "))</f>
        <v xml:space="preserve"> </v>
      </c>
      <c r="D679" s="576"/>
      <c r="E679" s="589" t="str">
        <f>IF(ISNUMBER($B679),(VLOOKUP($B679,'Signal, ITMS &amp; Lighting Items'!$A$5:$G$468,4,FALSE)),IF(ISTEXT($B679),(VLOOKUP($B679,'Signal, ITMS &amp; Lighting Items'!$A$5:$G$468,4,FALSE))," "))</f>
        <v xml:space="preserve"> </v>
      </c>
      <c r="F679" s="575" t="str">
        <f>IF(ISNUMBER($B679),(VLOOKUP($B679,'Signal, ITMS &amp; Lighting Items'!$A$5:$G$468,3,FALSE)),IF(ISTEXT($B679),(VLOOKUP($B679,'Signal, ITMS &amp; Lighting Items'!$A$5:$G$468,3,FALSE))," "))</f>
        <v xml:space="preserve"> </v>
      </c>
      <c r="G679" s="580" t="str">
        <f>IF(ISNUMBER($B679),(VLOOKUP($B679,'Signal, ITMS &amp; Lighting Items'!$A$5:$G$468,5,FALSE)),IF(ISTEXT($B679),(VLOOKUP($B679,'Signal, ITMS &amp; Lighting Items'!$A$5:$G$468,5,FALSE))," "))</f>
        <v xml:space="preserve"> </v>
      </c>
      <c r="H679" s="580" t="str">
        <f>IF(ISNUMBER($B679),(VLOOKUP($B679,'Signal, ITMS &amp; Lighting Items'!$A$5:$G$468,6,FALSE)),IF(ISTEXT($B679),(VLOOKUP($B679,'Signal, ITMS &amp; Lighting Items'!$A$5:$G$468,6,FALSE))," "))</f>
        <v xml:space="preserve"> </v>
      </c>
      <c r="I679" s="580" t="str">
        <f>IF(ISNUMBER($B679),(VLOOKUP($B679,'Signal, ITMS &amp; Lighting Items'!$A$5:$G$468,7,FALSE)),IF(ISTEXT($B679),(VLOOKUP($B679,'Signal, ITMS &amp; Lighting Items'!$A$5:$G$468,7,FALSE))," "))</f>
        <v xml:space="preserve"> </v>
      </c>
      <c r="J679" s="581" t="str">
        <f t="shared" si="61"/>
        <v/>
      </c>
      <c r="K679" s="581" t="str">
        <f t="shared" si="62"/>
        <v/>
      </c>
      <c r="L679" s="581" t="str">
        <f t="shared" si="60"/>
        <v/>
      </c>
    </row>
    <row r="680" spans="1:12" s="165" customFormat="1" ht="12.75" customHeight="1">
      <c r="A680" s="577">
        <v>13</v>
      </c>
      <c r="B680" s="572"/>
      <c r="C680" s="588" t="str">
        <f>IF(ISNUMBER($B680),(VLOOKUP($B680,'Signal, ITMS &amp; Lighting Items'!$A$5:$G$468,2,FALSE)),IF(ISTEXT($B680),(VLOOKUP($B680,'Signal, ITMS &amp; Lighting Items'!$A$5:$G$468,2,FALSE))," "))</f>
        <v xml:space="preserve"> </v>
      </c>
      <c r="D680" s="576"/>
      <c r="E680" s="589" t="str">
        <f>IF(ISNUMBER($B680),(VLOOKUP($B680,'Signal, ITMS &amp; Lighting Items'!$A$5:$G$468,4,FALSE)),IF(ISTEXT($B680),(VLOOKUP($B680,'Signal, ITMS &amp; Lighting Items'!$A$5:$G$468,4,FALSE))," "))</f>
        <v xml:space="preserve"> </v>
      </c>
      <c r="F680" s="575" t="str">
        <f>IF(ISNUMBER($B680),(VLOOKUP($B680,'Signal, ITMS &amp; Lighting Items'!$A$5:$G$468,3,FALSE)),IF(ISTEXT($B680),(VLOOKUP($B680,'Signal, ITMS &amp; Lighting Items'!$A$5:$G$468,3,FALSE))," "))</f>
        <v xml:space="preserve"> </v>
      </c>
      <c r="G680" s="580" t="str">
        <f>IF(ISNUMBER($B680),(VLOOKUP($B680,'Signal, ITMS &amp; Lighting Items'!$A$5:$G$468,5,FALSE)),IF(ISTEXT($B680),(VLOOKUP($B680,'Signal, ITMS &amp; Lighting Items'!$A$5:$G$468,5,FALSE))," "))</f>
        <v xml:space="preserve"> </v>
      </c>
      <c r="H680" s="580" t="str">
        <f>IF(ISNUMBER($B680),(VLOOKUP($B680,'Signal, ITMS &amp; Lighting Items'!$A$5:$G$468,6,FALSE)),IF(ISTEXT($B680),(VLOOKUP($B680,'Signal, ITMS &amp; Lighting Items'!$A$5:$G$468,6,FALSE))," "))</f>
        <v xml:space="preserve"> </v>
      </c>
      <c r="I680" s="580" t="str">
        <f>IF(ISNUMBER($B680),(VLOOKUP($B680,'Signal, ITMS &amp; Lighting Items'!$A$5:$G$468,7,FALSE)),IF(ISTEXT($B680),(VLOOKUP($B680,'Signal, ITMS &amp; Lighting Items'!$A$5:$G$468,7,FALSE))," "))</f>
        <v xml:space="preserve"> </v>
      </c>
      <c r="J680" s="581" t="str">
        <f t="shared" si="61"/>
        <v/>
      </c>
      <c r="K680" s="581" t="str">
        <f t="shared" si="62"/>
        <v/>
      </c>
      <c r="L680" s="581" t="str">
        <f t="shared" si="60"/>
        <v/>
      </c>
    </row>
    <row r="681" spans="1:12" s="165" customFormat="1" ht="12.75" customHeight="1">
      <c r="A681" s="577">
        <v>14</v>
      </c>
      <c r="B681" s="572"/>
      <c r="C681" s="588" t="str">
        <f>IF(ISNUMBER($B681),(VLOOKUP($B681,'Signal, ITMS &amp; Lighting Items'!$A$5:$G$468,2,FALSE)),IF(ISTEXT($B681),(VLOOKUP($B681,'Signal, ITMS &amp; Lighting Items'!$A$5:$G$468,2,FALSE))," "))</f>
        <v xml:space="preserve"> </v>
      </c>
      <c r="D681" s="576"/>
      <c r="E681" s="589" t="str">
        <f>IF(ISNUMBER($B681),(VLOOKUP($B681,'Signal, ITMS &amp; Lighting Items'!$A$5:$G$468,4,FALSE)),IF(ISTEXT($B681),(VLOOKUP($B681,'Signal, ITMS &amp; Lighting Items'!$A$5:$G$468,4,FALSE))," "))</f>
        <v xml:space="preserve"> </v>
      </c>
      <c r="F681" s="575" t="str">
        <f>IF(ISNUMBER($B681),(VLOOKUP($B681,'Signal, ITMS &amp; Lighting Items'!$A$5:$G$468,3,FALSE)),IF(ISTEXT($B681),(VLOOKUP($B681,'Signal, ITMS &amp; Lighting Items'!$A$5:$G$468,3,FALSE))," "))</f>
        <v xml:space="preserve"> </v>
      </c>
      <c r="G681" s="580" t="str">
        <f>IF(ISNUMBER($B681),(VLOOKUP($B681,'Signal, ITMS &amp; Lighting Items'!$A$5:$G$468,5,FALSE)),IF(ISTEXT($B681),(VLOOKUP($B681,'Signal, ITMS &amp; Lighting Items'!$A$5:$G$468,5,FALSE))," "))</f>
        <v xml:space="preserve"> </v>
      </c>
      <c r="H681" s="580" t="str">
        <f>IF(ISNUMBER($B681),(VLOOKUP($B681,'Signal, ITMS &amp; Lighting Items'!$A$5:$G$468,6,FALSE)),IF(ISTEXT($B681),(VLOOKUP($B681,'Signal, ITMS &amp; Lighting Items'!$A$5:$G$468,6,FALSE))," "))</f>
        <v xml:space="preserve"> </v>
      </c>
      <c r="I681" s="580" t="str">
        <f>IF(ISNUMBER($B681),(VLOOKUP($B681,'Signal, ITMS &amp; Lighting Items'!$A$5:$G$468,7,FALSE)),IF(ISTEXT($B681),(VLOOKUP($B681,'Signal, ITMS &amp; Lighting Items'!$A$5:$G$468,7,FALSE))," "))</f>
        <v xml:space="preserve"> </v>
      </c>
      <c r="J681" s="581" t="str">
        <f t="shared" si="61"/>
        <v/>
      </c>
      <c r="K681" s="581" t="str">
        <f t="shared" si="62"/>
        <v/>
      </c>
      <c r="L681" s="581" t="str">
        <f t="shared" si="60"/>
        <v/>
      </c>
    </row>
    <row r="682" spans="1:12" s="165" customFormat="1" ht="12.75" customHeight="1">
      <c r="A682" s="577">
        <v>15</v>
      </c>
      <c r="B682" s="572"/>
      <c r="C682" s="588" t="str">
        <f>IF(ISNUMBER($B682),(VLOOKUP($B682,'Signal, ITMS &amp; Lighting Items'!$A$5:$G$468,2,FALSE)),IF(ISTEXT($B682),(VLOOKUP($B682,'Signal, ITMS &amp; Lighting Items'!$A$5:$G$468,2,FALSE))," "))</f>
        <v xml:space="preserve"> </v>
      </c>
      <c r="D682" s="576"/>
      <c r="E682" s="589" t="str">
        <f>IF(ISNUMBER($B682),(VLOOKUP($B682,'Signal, ITMS &amp; Lighting Items'!$A$5:$G$468,4,FALSE)),IF(ISTEXT($B682),(VLOOKUP($B682,'Signal, ITMS &amp; Lighting Items'!$A$5:$G$468,4,FALSE))," "))</f>
        <v xml:space="preserve"> </v>
      </c>
      <c r="F682" s="575" t="str">
        <f>IF(ISNUMBER($B682),(VLOOKUP($B682,'Signal, ITMS &amp; Lighting Items'!$A$5:$G$468,3,FALSE)),IF(ISTEXT($B682),(VLOOKUP($B682,'Signal, ITMS &amp; Lighting Items'!$A$5:$G$468,3,FALSE))," "))</f>
        <v xml:space="preserve"> </v>
      </c>
      <c r="G682" s="580" t="str">
        <f>IF(ISNUMBER($B682),(VLOOKUP($B682,'Signal, ITMS &amp; Lighting Items'!$A$5:$G$468,5,FALSE)),IF(ISTEXT($B682),(VLOOKUP($B682,'Signal, ITMS &amp; Lighting Items'!$A$5:$G$468,5,FALSE))," "))</f>
        <v xml:space="preserve"> </v>
      </c>
      <c r="H682" s="580" t="str">
        <f>IF(ISNUMBER($B682),(VLOOKUP($B682,'Signal, ITMS &amp; Lighting Items'!$A$5:$G$468,6,FALSE)),IF(ISTEXT($B682),(VLOOKUP($B682,'Signal, ITMS &amp; Lighting Items'!$A$5:$G$468,6,FALSE))," "))</f>
        <v xml:space="preserve"> </v>
      </c>
      <c r="I682" s="580" t="str">
        <f>IF(ISNUMBER($B682),(VLOOKUP($B682,'Signal, ITMS &amp; Lighting Items'!$A$5:$G$468,7,FALSE)),IF(ISTEXT($B682),(VLOOKUP($B682,'Signal, ITMS &amp; Lighting Items'!$A$5:$G$468,7,FALSE))," "))</f>
        <v xml:space="preserve"> </v>
      </c>
      <c r="J682" s="581" t="str">
        <f t="shared" si="61"/>
        <v/>
      </c>
      <c r="K682" s="581" t="str">
        <f t="shared" si="62"/>
        <v/>
      </c>
      <c r="L682" s="581" t="str">
        <f t="shared" si="60"/>
        <v/>
      </c>
    </row>
    <row r="683" spans="1:12" s="165" customFormat="1" ht="12.75" customHeight="1">
      <c r="A683" s="577">
        <v>16</v>
      </c>
      <c r="B683" s="572"/>
      <c r="C683" s="588" t="str">
        <f>IF(ISNUMBER($B683),(VLOOKUP($B683,'Signal, ITMS &amp; Lighting Items'!$A$5:$G$468,2,FALSE)),IF(ISTEXT($B683),(VLOOKUP($B683,'Signal, ITMS &amp; Lighting Items'!$A$5:$G$468,2,FALSE))," "))</f>
        <v xml:space="preserve"> </v>
      </c>
      <c r="D683" s="576"/>
      <c r="E683" s="589" t="str">
        <f>IF(ISNUMBER($B683),(VLOOKUP($B683,'Signal, ITMS &amp; Lighting Items'!$A$5:$G$468,4,FALSE)),IF(ISTEXT($B683),(VLOOKUP($B683,'Signal, ITMS &amp; Lighting Items'!$A$5:$G$468,4,FALSE))," "))</f>
        <v xml:space="preserve"> </v>
      </c>
      <c r="F683" s="575" t="str">
        <f>IF(ISNUMBER($B683),(VLOOKUP($B683,'Signal, ITMS &amp; Lighting Items'!$A$5:$G$468,3,FALSE)),IF(ISTEXT($B683),(VLOOKUP($B683,'Signal, ITMS &amp; Lighting Items'!$A$5:$G$468,3,FALSE))," "))</f>
        <v xml:space="preserve"> </v>
      </c>
      <c r="G683" s="580" t="str">
        <f>IF(ISNUMBER($B683),(VLOOKUP($B683,'Signal, ITMS &amp; Lighting Items'!$A$5:$G$468,5,FALSE)),IF(ISTEXT($B683),(VLOOKUP($B683,'Signal, ITMS &amp; Lighting Items'!$A$5:$G$468,5,FALSE))," "))</f>
        <v xml:space="preserve"> </v>
      </c>
      <c r="H683" s="580" t="str">
        <f>IF(ISNUMBER($B683),(VLOOKUP($B683,'Signal, ITMS &amp; Lighting Items'!$A$5:$G$468,6,FALSE)),IF(ISTEXT($B683),(VLOOKUP($B683,'Signal, ITMS &amp; Lighting Items'!$A$5:$G$468,6,FALSE))," "))</f>
        <v xml:space="preserve"> </v>
      </c>
      <c r="I683" s="580" t="str">
        <f>IF(ISNUMBER($B683),(VLOOKUP($B683,'Signal, ITMS &amp; Lighting Items'!$A$5:$G$468,7,FALSE)),IF(ISTEXT($B683),(VLOOKUP($B683,'Signal, ITMS &amp; Lighting Items'!$A$5:$G$468,7,FALSE))," "))</f>
        <v xml:space="preserve"> </v>
      </c>
      <c r="J683" s="581" t="str">
        <f t="shared" si="61"/>
        <v/>
      </c>
      <c r="K683" s="581" t="str">
        <f t="shared" si="62"/>
        <v/>
      </c>
      <c r="L683" s="581" t="str">
        <f t="shared" si="60"/>
        <v/>
      </c>
    </row>
    <row r="684" spans="1:12" s="165" customFormat="1" ht="12.75" customHeight="1">
      <c r="A684" s="577">
        <v>17</v>
      </c>
      <c r="B684" s="572"/>
      <c r="C684" s="588" t="str">
        <f>IF(ISNUMBER($B684),(VLOOKUP($B684,'Signal, ITMS &amp; Lighting Items'!$A$5:$G$468,2,FALSE)),IF(ISTEXT($B684),(VLOOKUP($B684,'Signal, ITMS &amp; Lighting Items'!$A$5:$G$468,2,FALSE))," "))</f>
        <v xml:space="preserve"> </v>
      </c>
      <c r="D684" s="576"/>
      <c r="E684" s="589" t="str">
        <f>IF(ISNUMBER($B684),(VLOOKUP($B684,'Signal, ITMS &amp; Lighting Items'!$A$5:$G$468,4,FALSE)),IF(ISTEXT($B684),(VLOOKUP($B684,'Signal, ITMS &amp; Lighting Items'!$A$5:$G$468,4,FALSE))," "))</f>
        <v xml:space="preserve"> </v>
      </c>
      <c r="F684" s="575" t="str">
        <f>IF(ISNUMBER($B684),(VLOOKUP($B684,'Signal, ITMS &amp; Lighting Items'!$A$5:$G$468,3,FALSE)),IF(ISTEXT($B684),(VLOOKUP($B684,'Signal, ITMS &amp; Lighting Items'!$A$5:$G$468,3,FALSE))," "))</f>
        <v xml:space="preserve"> </v>
      </c>
      <c r="G684" s="580" t="str">
        <f>IF(ISNUMBER($B684),(VLOOKUP($B684,'Signal, ITMS &amp; Lighting Items'!$A$5:$G$468,5,FALSE)),IF(ISTEXT($B684),(VLOOKUP($B684,'Signal, ITMS &amp; Lighting Items'!$A$5:$G$468,5,FALSE))," "))</f>
        <v xml:space="preserve"> </v>
      </c>
      <c r="H684" s="580" t="str">
        <f>IF(ISNUMBER($B684),(VLOOKUP($B684,'Signal, ITMS &amp; Lighting Items'!$A$5:$G$468,6,FALSE)),IF(ISTEXT($B684),(VLOOKUP($B684,'Signal, ITMS &amp; Lighting Items'!$A$5:$G$468,6,FALSE))," "))</f>
        <v xml:space="preserve"> </v>
      </c>
      <c r="I684" s="580" t="str">
        <f>IF(ISNUMBER($B684),(VLOOKUP($B684,'Signal, ITMS &amp; Lighting Items'!$A$5:$G$468,7,FALSE)),IF(ISTEXT($B684),(VLOOKUP($B684,'Signal, ITMS &amp; Lighting Items'!$A$5:$G$468,7,FALSE))," "))</f>
        <v xml:space="preserve"> </v>
      </c>
      <c r="J684" s="581" t="str">
        <f t="shared" si="61"/>
        <v/>
      </c>
      <c r="K684" s="581" t="str">
        <f t="shared" si="62"/>
        <v/>
      </c>
      <c r="L684" s="581" t="str">
        <f t="shared" si="60"/>
        <v/>
      </c>
    </row>
    <row r="685" spans="1:12" s="165" customFormat="1" ht="12.75" customHeight="1">
      <c r="A685" s="577">
        <v>18</v>
      </c>
      <c r="B685" s="572"/>
      <c r="C685" s="588" t="str">
        <f>IF(ISNUMBER($B685),(VLOOKUP($B685,'Signal, ITMS &amp; Lighting Items'!$A$5:$G$468,2,FALSE)),IF(ISTEXT($B685),(VLOOKUP($B685,'Signal, ITMS &amp; Lighting Items'!$A$5:$G$468,2,FALSE))," "))</f>
        <v xml:space="preserve"> </v>
      </c>
      <c r="D685" s="576"/>
      <c r="E685" s="589" t="str">
        <f>IF(ISNUMBER($B685),(VLOOKUP($B685,'Signal, ITMS &amp; Lighting Items'!$A$5:$G$468,4,FALSE)),IF(ISTEXT($B685),(VLOOKUP($B685,'Signal, ITMS &amp; Lighting Items'!$A$5:$G$468,4,FALSE))," "))</f>
        <v xml:space="preserve"> </v>
      </c>
      <c r="F685" s="575" t="str">
        <f>IF(ISNUMBER($B685),(VLOOKUP($B685,'Signal, ITMS &amp; Lighting Items'!$A$5:$G$468,3,FALSE)),IF(ISTEXT($B685),(VLOOKUP($B685,'Signal, ITMS &amp; Lighting Items'!$A$5:$G$468,3,FALSE))," "))</f>
        <v xml:space="preserve"> </v>
      </c>
      <c r="G685" s="580" t="str">
        <f>IF(ISNUMBER($B685),(VLOOKUP($B685,'Signal, ITMS &amp; Lighting Items'!$A$5:$G$468,5,FALSE)),IF(ISTEXT($B685),(VLOOKUP($B685,'Signal, ITMS &amp; Lighting Items'!$A$5:$G$468,5,FALSE))," "))</f>
        <v xml:space="preserve"> </v>
      </c>
      <c r="H685" s="580" t="str">
        <f>IF(ISNUMBER($B685),(VLOOKUP($B685,'Signal, ITMS &amp; Lighting Items'!$A$5:$G$468,6,FALSE)),IF(ISTEXT($B685),(VLOOKUP($B685,'Signal, ITMS &amp; Lighting Items'!$A$5:$G$468,6,FALSE))," "))</f>
        <v xml:space="preserve"> </v>
      </c>
      <c r="I685" s="580" t="str">
        <f>IF(ISNUMBER($B685),(VLOOKUP($B685,'Signal, ITMS &amp; Lighting Items'!$A$5:$G$468,7,FALSE)),IF(ISTEXT($B685),(VLOOKUP($B685,'Signal, ITMS &amp; Lighting Items'!$A$5:$G$468,7,FALSE))," "))</f>
        <v xml:space="preserve"> </v>
      </c>
      <c r="J685" s="581" t="str">
        <f t="shared" si="61"/>
        <v/>
      </c>
      <c r="K685" s="581" t="str">
        <f t="shared" si="62"/>
        <v/>
      </c>
      <c r="L685" s="581" t="str">
        <f t="shared" si="60"/>
        <v/>
      </c>
    </row>
    <row r="686" spans="1:12" s="165" customFormat="1" ht="12.75" customHeight="1">
      <c r="A686" s="577">
        <v>19</v>
      </c>
      <c r="B686" s="572"/>
      <c r="C686" s="588" t="str">
        <f>IF(ISNUMBER($B686),(VLOOKUP($B686,'Signal, ITMS &amp; Lighting Items'!$A$5:$G$468,2,FALSE)),IF(ISTEXT($B686),(VLOOKUP($B686,'Signal, ITMS &amp; Lighting Items'!$A$5:$G$468,2,FALSE))," "))</f>
        <v xml:space="preserve"> </v>
      </c>
      <c r="D686" s="576"/>
      <c r="E686" s="589" t="str">
        <f>IF(ISNUMBER($B686),(VLOOKUP($B686,'Signal, ITMS &amp; Lighting Items'!$A$5:$G$468,4,FALSE)),IF(ISTEXT($B686),(VLOOKUP($B686,'Signal, ITMS &amp; Lighting Items'!$A$5:$G$468,4,FALSE))," "))</f>
        <v xml:space="preserve"> </v>
      </c>
      <c r="F686" s="575" t="str">
        <f>IF(ISNUMBER($B686),(VLOOKUP($B686,'Signal, ITMS &amp; Lighting Items'!$A$5:$G$468,3,FALSE)),IF(ISTEXT($B686),(VLOOKUP($B686,'Signal, ITMS &amp; Lighting Items'!$A$5:$G$468,3,FALSE))," "))</f>
        <v xml:space="preserve"> </v>
      </c>
      <c r="G686" s="580" t="str">
        <f>IF(ISNUMBER($B686),(VLOOKUP($B686,'Signal, ITMS &amp; Lighting Items'!$A$5:$G$468,5,FALSE)),IF(ISTEXT($B686),(VLOOKUP($B686,'Signal, ITMS &amp; Lighting Items'!$A$5:$G$468,5,FALSE))," "))</f>
        <v xml:space="preserve"> </v>
      </c>
      <c r="H686" s="580" t="str">
        <f>IF(ISNUMBER($B686),(VLOOKUP($B686,'Signal, ITMS &amp; Lighting Items'!$A$5:$G$468,6,FALSE)),IF(ISTEXT($B686),(VLOOKUP($B686,'Signal, ITMS &amp; Lighting Items'!$A$5:$G$468,6,FALSE))," "))</f>
        <v xml:space="preserve"> </v>
      </c>
      <c r="I686" s="580" t="str">
        <f>IF(ISNUMBER($B686),(VLOOKUP($B686,'Signal, ITMS &amp; Lighting Items'!$A$5:$G$468,7,FALSE)),IF(ISTEXT($B686),(VLOOKUP($B686,'Signal, ITMS &amp; Lighting Items'!$A$5:$G$468,7,FALSE))," "))</f>
        <v xml:space="preserve"> </v>
      </c>
      <c r="J686" s="581" t="str">
        <f t="shared" si="61"/>
        <v/>
      </c>
      <c r="K686" s="581" t="str">
        <f t="shared" si="62"/>
        <v/>
      </c>
      <c r="L686" s="581" t="str">
        <f t="shared" si="60"/>
        <v/>
      </c>
    </row>
    <row r="687" spans="1:12" s="165" customFormat="1" ht="12.75" customHeight="1">
      <c r="A687" s="577">
        <v>20</v>
      </c>
      <c r="B687" s="572"/>
      <c r="C687" s="588" t="str">
        <f>IF(ISNUMBER($B687),(VLOOKUP($B687,'Signal, ITMS &amp; Lighting Items'!$A$5:$G$468,2,FALSE)),IF(ISTEXT($B687),(VLOOKUP($B687,'Signal, ITMS &amp; Lighting Items'!$A$5:$G$468,2,FALSE))," "))</f>
        <v xml:space="preserve"> </v>
      </c>
      <c r="D687" s="576"/>
      <c r="E687" s="589" t="str">
        <f>IF(ISNUMBER($B687),(VLOOKUP($B687,'Signal, ITMS &amp; Lighting Items'!$A$5:$G$468,4,FALSE)),IF(ISTEXT($B687),(VLOOKUP($B687,'Signal, ITMS &amp; Lighting Items'!$A$5:$G$468,4,FALSE))," "))</f>
        <v xml:space="preserve"> </v>
      </c>
      <c r="F687" s="575" t="str">
        <f>IF(ISNUMBER($B687),(VLOOKUP($B687,'Signal, ITMS &amp; Lighting Items'!$A$5:$G$468,3,FALSE)),IF(ISTEXT($B687),(VLOOKUP($B687,'Signal, ITMS &amp; Lighting Items'!$A$5:$G$468,3,FALSE))," "))</f>
        <v xml:space="preserve"> </v>
      </c>
      <c r="G687" s="580" t="str">
        <f>IF(ISNUMBER($B687),(VLOOKUP($B687,'Signal, ITMS &amp; Lighting Items'!$A$5:$G$468,5,FALSE)),IF(ISTEXT($B687),(VLOOKUP($B687,'Signal, ITMS &amp; Lighting Items'!$A$5:$G$468,5,FALSE))," "))</f>
        <v xml:space="preserve"> </v>
      </c>
      <c r="H687" s="580" t="str">
        <f>IF(ISNUMBER($B687),(VLOOKUP($B687,'Signal, ITMS &amp; Lighting Items'!$A$5:$G$468,6,FALSE)),IF(ISTEXT($B687),(VLOOKUP($B687,'Signal, ITMS &amp; Lighting Items'!$A$5:$G$468,6,FALSE))," "))</f>
        <v xml:space="preserve"> </v>
      </c>
      <c r="I687" s="580" t="str">
        <f>IF(ISNUMBER($B687),(VLOOKUP($B687,'Signal, ITMS &amp; Lighting Items'!$A$5:$G$468,7,FALSE)),IF(ISTEXT($B687),(VLOOKUP($B687,'Signal, ITMS &amp; Lighting Items'!$A$5:$G$468,7,FALSE))," "))</f>
        <v xml:space="preserve"> </v>
      </c>
      <c r="J687" s="581" t="str">
        <f t="shared" si="61"/>
        <v/>
      </c>
      <c r="K687" s="581" t="str">
        <f t="shared" si="62"/>
        <v/>
      </c>
      <c r="L687" s="581" t="str">
        <f t="shared" si="60"/>
        <v/>
      </c>
    </row>
    <row r="688" spans="1:12" s="165" customFormat="1" ht="12.75" customHeight="1">
      <c r="A688" s="577">
        <v>21</v>
      </c>
      <c r="B688" s="572"/>
      <c r="C688" s="588" t="str">
        <f>IF(ISNUMBER($B688),(VLOOKUP($B688,'Signal, ITMS &amp; Lighting Items'!$A$5:$G$468,2,FALSE)),IF(ISTEXT($B688),(VLOOKUP($B688,'Signal, ITMS &amp; Lighting Items'!$A$5:$G$468,2,FALSE))," "))</f>
        <v xml:space="preserve"> </v>
      </c>
      <c r="D688" s="576"/>
      <c r="E688" s="589" t="str">
        <f>IF(ISNUMBER($B688),(VLOOKUP($B688,'Signal, ITMS &amp; Lighting Items'!$A$5:$G$468,4,FALSE)),IF(ISTEXT($B688),(VLOOKUP($B688,'Signal, ITMS &amp; Lighting Items'!$A$5:$G$468,4,FALSE))," "))</f>
        <v xml:space="preserve"> </v>
      </c>
      <c r="F688" s="575" t="str">
        <f>IF(ISNUMBER($B688),(VLOOKUP($B688,'Signal, ITMS &amp; Lighting Items'!$A$5:$G$468,3,FALSE)),IF(ISTEXT($B688),(VLOOKUP($B688,'Signal, ITMS &amp; Lighting Items'!$A$5:$G$468,3,FALSE))," "))</f>
        <v xml:space="preserve"> </v>
      </c>
      <c r="G688" s="580" t="str">
        <f>IF(ISNUMBER($B688),(VLOOKUP($B688,'Signal, ITMS &amp; Lighting Items'!$A$5:$G$468,5,FALSE)),IF(ISTEXT($B688),(VLOOKUP($B688,'Signal, ITMS &amp; Lighting Items'!$A$5:$G$468,5,FALSE))," "))</f>
        <v xml:space="preserve"> </v>
      </c>
      <c r="H688" s="580" t="str">
        <f>IF(ISNUMBER($B688),(VLOOKUP($B688,'Signal, ITMS &amp; Lighting Items'!$A$5:$G$468,6,FALSE)),IF(ISTEXT($B688),(VLOOKUP($B688,'Signal, ITMS &amp; Lighting Items'!$A$5:$G$468,6,FALSE))," "))</f>
        <v xml:space="preserve"> </v>
      </c>
      <c r="I688" s="580" t="str">
        <f>IF(ISNUMBER($B688),(VLOOKUP($B688,'Signal, ITMS &amp; Lighting Items'!$A$5:$G$468,7,FALSE)),IF(ISTEXT($B688),(VLOOKUP($B688,'Signal, ITMS &amp; Lighting Items'!$A$5:$G$468,7,FALSE))," "))</f>
        <v xml:space="preserve"> </v>
      </c>
      <c r="J688" s="581" t="str">
        <f t="shared" si="61"/>
        <v/>
      </c>
      <c r="K688" s="581" t="str">
        <f t="shared" si="62"/>
        <v/>
      </c>
      <c r="L688" s="581" t="str">
        <f t="shared" si="60"/>
        <v/>
      </c>
    </row>
    <row r="689" spans="1:12" s="165" customFormat="1" ht="12.75" customHeight="1">
      <c r="A689" s="577">
        <v>22</v>
      </c>
      <c r="B689" s="572"/>
      <c r="C689" s="588" t="str">
        <f>IF(ISNUMBER($B689),(VLOOKUP($B689,'Signal, ITMS &amp; Lighting Items'!$A$5:$G$468,2,FALSE)),IF(ISTEXT($B689),(VLOOKUP($B689,'Signal, ITMS &amp; Lighting Items'!$A$5:$G$468,2,FALSE))," "))</f>
        <v xml:space="preserve"> </v>
      </c>
      <c r="D689" s="576"/>
      <c r="E689" s="589" t="str">
        <f>IF(ISNUMBER($B689),(VLOOKUP($B689,'Signal, ITMS &amp; Lighting Items'!$A$5:$G$468,4,FALSE)),IF(ISTEXT($B689),(VLOOKUP($B689,'Signal, ITMS &amp; Lighting Items'!$A$5:$G$468,4,FALSE))," "))</f>
        <v xml:space="preserve"> </v>
      </c>
      <c r="F689" s="575" t="str">
        <f>IF(ISNUMBER($B689),(VLOOKUP($B689,'Signal, ITMS &amp; Lighting Items'!$A$5:$G$468,3,FALSE)),IF(ISTEXT($B689),(VLOOKUP($B689,'Signal, ITMS &amp; Lighting Items'!$A$5:$G$468,3,FALSE))," "))</f>
        <v xml:space="preserve"> </v>
      </c>
      <c r="G689" s="580" t="str">
        <f>IF(ISNUMBER($B689),(VLOOKUP($B689,'Signal, ITMS &amp; Lighting Items'!$A$5:$G$468,5,FALSE)),IF(ISTEXT($B689),(VLOOKUP($B689,'Signal, ITMS &amp; Lighting Items'!$A$5:$G$468,5,FALSE))," "))</f>
        <v xml:space="preserve"> </v>
      </c>
      <c r="H689" s="580" t="str">
        <f>IF(ISNUMBER($B689),(VLOOKUP($B689,'Signal, ITMS &amp; Lighting Items'!$A$5:$G$468,6,FALSE)),IF(ISTEXT($B689),(VLOOKUP($B689,'Signal, ITMS &amp; Lighting Items'!$A$5:$G$468,6,FALSE))," "))</f>
        <v xml:space="preserve"> </v>
      </c>
      <c r="I689" s="580" t="str">
        <f>IF(ISNUMBER($B689),(VLOOKUP($B689,'Signal, ITMS &amp; Lighting Items'!$A$5:$G$468,7,FALSE)),IF(ISTEXT($B689),(VLOOKUP($B689,'Signal, ITMS &amp; Lighting Items'!$A$5:$G$468,7,FALSE))," "))</f>
        <v xml:space="preserve"> </v>
      </c>
      <c r="J689" s="581" t="str">
        <f t="shared" si="61"/>
        <v/>
      </c>
      <c r="K689" s="581" t="str">
        <f t="shared" si="62"/>
        <v/>
      </c>
      <c r="L689" s="581" t="str">
        <f t="shared" si="60"/>
        <v/>
      </c>
    </row>
    <row r="690" spans="1:12" s="165" customFormat="1" ht="12.75" customHeight="1">
      <c r="A690" s="577">
        <v>23</v>
      </c>
      <c r="B690" s="572"/>
      <c r="C690" s="588" t="str">
        <f>IF(ISNUMBER($B690),(VLOOKUP($B690,'Signal, ITMS &amp; Lighting Items'!$A$5:$G$468,2,FALSE)),IF(ISTEXT($B690),(VLOOKUP($B690,'Signal, ITMS &amp; Lighting Items'!$A$5:$G$468,2,FALSE))," "))</f>
        <v xml:space="preserve"> </v>
      </c>
      <c r="D690" s="576"/>
      <c r="E690" s="589" t="str">
        <f>IF(ISNUMBER($B690),(VLOOKUP($B690,'Signal, ITMS &amp; Lighting Items'!$A$5:$G$468,4,FALSE)),IF(ISTEXT($B690),(VLOOKUP($B690,'Signal, ITMS &amp; Lighting Items'!$A$5:$G$468,4,FALSE))," "))</f>
        <v xml:space="preserve"> </v>
      </c>
      <c r="F690" s="575" t="str">
        <f>IF(ISNUMBER($B690),(VLOOKUP($B690,'Signal, ITMS &amp; Lighting Items'!$A$5:$G$468,3,FALSE)),IF(ISTEXT($B690),(VLOOKUP($B690,'Signal, ITMS &amp; Lighting Items'!$A$5:$G$468,3,FALSE))," "))</f>
        <v xml:space="preserve"> </v>
      </c>
      <c r="G690" s="580" t="str">
        <f>IF(ISNUMBER($B690),(VLOOKUP($B690,'Signal, ITMS &amp; Lighting Items'!$A$5:$G$468,5,FALSE)),IF(ISTEXT($B690),(VLOOKUP($B690,'Signal, ITMS &amp; Lighting Items'!$A$5:$G$468,5,FALSE))," "))</f>
        <v xml:space="preserve"> </v>
      </c>
      <c r="H690" s="580" t="str">
        <f>IF(ISNUMBER($B690),(VLOOKUP($B690,'Signal, ITMS &amp; Lighting Items'!$A$5:$G$468,6,FALSE)),IF(ISTEXT($B690),(VLOOKUP($B690,'Signal, ITMS &amp; Lighting Items'!$A$5:$G$468,6,FALSE))," "))</f>
        <v xml:space="preserve"> </v>
      </c>
      <c r="I690" s="580" t="str">
        <f>IF(ISNUMBER($B690),(VLOOKUP($B690,'Signal, ITMS &amp; Lighting Items'!$A$5:$G$468,7,FALSE)),IF(ISTEXT($B690),(VLOOKUP($B690,'Signal, ITMS &amp; Lighting Items'!$A$5:$G$468,7,FALSE))," "))</f>
        <v xml:space="preserve"> </v>
      </c>
      <c r="J690" s="581" t="str">
        <f t="shared" si="61"/>
        <v/>
      </c>
      <c r="K690" s="581" t="str">
        <f t="shared" si="62"/>
        <v/>
      </c>
      <c r="L690" s="581" t="str">
        <f t="shared" si="60"/>
        <v/>
      </c>
    </row>
    <row r="691" spans="1:12" s="165" customFormat="1" ht="12.75" customHeight="1">
      <c r="A691" s="577">
        <v>24</v>
      </c>
      <c r="B691" s="572"/>
      <c r="C691" s="588" t="str">
        <f>IF(ISNUMBER($B691),(VLOOKUP($B691,'Signal, ITMS &amp; Lighting Items'!$A$5:$G$468,2,FALSE)),IF(ISTEXT($B691),(VLOOKUP($B691,'Signal, ITMS &amp; Lighting Items'!$A$5:$G$468,2,FALSE))," "))</f>
        <v xml:space="preserve"> </v>
      </c>
      <c r="D691" s="576"/>
      <c r="E691" s="589" t="str">
        <f>IF(ISNUMBER($B691),(VLOOKUP($B691,'Signal, ITMS &amp; Lighting Items'!$A$5:$G$468,4,FALSE)),IF(ISTEXT($B691),(VLOOKUP($B691,'Signal, ITMS &amp; Lighting Items'!$A$5:$G$468,4,FALSE))," "))</f>
        <v xml:space="preserve"> </v>
      </c>
      <c r="F691" s="575" t="str">
        <f>IF(ISNUMBER($B691),(VLOOKUP($B691,'Signal, ITMS &amp; Lighting Items'!$A$5:$G$468,3,FALSE)),IF(ISTEXT($B691),(VLOOKUP($B691,'Signal, ITMS &amp; Lighting Items'!$A$5:$G$468,3,FALSE))," "))</f>
        <v xml:space="preserve"> </v>
      </c>
      <c r="G691" s="580" t="str">
        <f>IF(ISNUMBER($B691),(VLOOKUP($B691,'Signal, ITMS &amp; Lighting Items'!$A$5:$G$468,5,FALSE)),IF(ISTEXT($B691),(VLOOKUP($B691,'Signal, ITMS &amp; Lighting Items'!$A$5:$G$468,5,FALSE))," "))</f>
        <v xml:space="preserve"> </v>
      </c>
      <c r="H691" s="580" t="str">
        <f>IF(ISNUMBER($B691),(VLOOKUP($B691,'Signal, ITMS &amp; Lighting Items'!$A$5:$G$468,6,FALSE)),IF(ISTEXT($B691),(VLOOKUP($B691,'Signal, ITMS &amp; Lighting Items'!$A$5:$G$468,6,FALSE))," "))</f>
        <v xml:space="preserve"> </v>
      </c>
      <c r="I691" s="580" t="str">
        <f>IF(ISNUMBER($B691),(VLOOKUP($B691,'Signal, ITMS &amp; Lighting Items'!$A$5:$G$468,7,FALSE)),IF(ISTEXT($B691),(VLOOKUP($B691,'Signal, ITMS &amp; Lighting Items'!$A$5:$G$468,7,FALSE))," "))</f>
        <v xml:space="preserve"> </v>
      </c>
      <c r="J691" s="581" t="str">
        <f t="shared" si="61"/>
        <v/>
      </c>
      <c r="K691" s="581" t="str">
        <f t="shared" si="62"/>
        <v/>
      </c>
      <c r="L691" s="581" t="str">
        <f t="shared" si="60"/>
        <v/>
      </c>
    </row>
    <row r="692" spans="1:12" s="165" customFormat="1" ht="12.75" customHeight="1">
      <c r="A692" s="577">
        <v>25</v>
      </c>
      <c r="B692" s="572"/>
      <c r="C692" s="588" t="str">
        <f>IF(ISNUMBER($B692),(VLOOKUP($B692,'Signal, ITMS &amp; Lighting Items'!$A$5:$G$468,2,FALSE)),IF(ISTEXT($B692),(VLOOKUP($B692,'Signal, ITMS &amp; Lighting Items'!$A$5:$G$468,2,FALSE))," "))</f>
        <v xml:space="preserve"> </v>
      </c>
      <c r="D692" s="576"/>
      <c r="E692" s="589" t="str">
        <f>IF(ISNUMBER($B692),(VLOOKUP($B692,'Signal, ITMS &amp; Lighting Items'!$A$5:$G$468,4,FALSE)),IF(ISTEXT($B692),(VLOOKUP($B692,'Signal, ITMS &amp; Lighting Items'!$A$5:$G$468,4,FALSE))," "))</f>
        <v xml:space="preserve"> </v>
      </c>
      <c r="F692" s="575" t="str">
        <f>IF(ISNUMBER($B692),(VLOOKUP($B692,'Signal, ITMS &amp; Lighting Items'!$A$5:$G$468,3,FALSE)),IF(ISTEXT($B692),(VLOOKUP($B692,'Signal, ITMS &amp; Lighting Items'!$A$5:$G$468,3,FALSE))," "))</f>
        <v xml:space="preserve"> </v>
      </c>
      <c r="G692" s="580" t="str">
        <f>IF(ISNUMBER($B692),(VLOOKUP($B692,'Signal, ITMS &amp; Lighting Items'!$A$5:$G$468,5,FALSE)),IF(ISTEXT($B692),(VLOOKUP($B692,'Signal, ITMS &amp; Lighting Items'!$A$5:$G$468,5,FALSE))," "))</f>
        <v xml:space="preserve"> </v>
      </c>
      <c r="H692" s="580" t="str">
        <f>IF(ISNUMBER($B692),(VLOOKUP($B692,'Signal, ITMS &amp; Lighting Items'!$A$5:$G$468,6,FALSE)),IF(ISTEXT($B692),(VLOOKUP($B692,'Signal, ITMS &amp; Lighting Items'!$A$5:$G$468,6,FALSE))," "))</f>
        <v xml:space="preserve"> </v>
      </c>
      <c r="I692" s="580" t="str">
        <f>IF(ISNUMBER($B692),(VLOOKUP($B692,'Signal, ITMS &amp; Lighting Items'!$A$5:$G$468,7,FALSE)),IF(ISTEXT($B692),(VLOOKUP($B692,'Signal, ITMS &amp; Lighting Items'!$A$5:$G$468,7,FALSE))," "))</f>
        <v xml:space="preserve"> </v>
      </c>
      <c r="J692" s="581" t="str">
        <f t="shared" si="61"/>
        <v/>
      </c>
      <c r="K692" s="581" t="str">
        <f t="shared" si="62"/>
        <v/>
      </c>
      <c r="L692" s="581" t="str">
        <f t="shared" si="60"/>
        <v/>
      </c>
    </row>
    <row r="693" spans="1:12" s="165" customFormat="1" ht="12.75" customHeight="1">
      <c r="A693" s="577">
        <v>26</v>
      </c>
      <c r="B693" s="572"/>
      <c r="C693" s="588" t="str">
        <f>IF(ISNUMBER($B693),(VLOOKUP($B693,'Signal, ITMS &amp; Lighting Items'!$A$5:$G$468,2,FALSE)),IF(ISTEXT($B693),(VLOOKUP($B693,'Signal, ITMS &amp; Lighting Items'!$A$5:$G$468,2,FALSE))," "))</f>
        <v xml:space="preserve"> </v>
      </c>
      <c r="D693" s="576"/>
      <c r="E693" s="589" t="str">
        <f>IF(ISNUMBER($B693),(VLOOKUP($B693,'Signal, ITMS &amp; Lighting Items'!$A$5:$G$468,4,FALSE)),IF(ISTEXT($B693),(VLOOKUP($B693,'Signal, ITMS &amp; Lighting Items'!$A$5:$G$468,4,FALSE))," "))</f>
        <v xml:space="preserve"> </v>
      </c>
      <c r="F693" s="575" t="str">
        <f>IF(ISNUMBER($B693),(VLOOKUP($B693,'Signal, ITMS &amp; Lighting Items'!$A$5:$G$468,3,FALSE)),IF(ISTEXT($B693),(VLOOKUP($B693,'Signal, ITMS &amp; Lighting Items'!$A$5:$G$468,3,FALSE))," "))</f>
        <v xml:space="preserve"> </v>
      </c>
      <c r="G693" s="580" t="str">
        <f>IF(ISNUMBER($B693),(VLOOKUP($B693,'Signal, ITMS &amp; Lighting Items'!$A$5:$G$468,5,FALSE)),IF(ISTEXT($B693),(VLOOKUP($B693,'Signal, ITMS &amp; Lighting Items'!$A$5:$G$468,5,FALSE))," "))</f>
        <v xml:space="preserve"> </v>
      </c>
      <c r="H693" s="580" t="str">
        <f>IF(ISNUMBER($B693),(VLOOKUP($B693,'Signal, ITMS &amp; Lighting Items'!$A$5:$G$468,6,FALSE)),IF(ISTEXT($B693),(VLOOKUP($B693,'Signal, ITMS &amp; Lighting Items'!$A$5:$G$468,6,FALSE))," "))</f>
        <v xml:space="preserve"> </v>
      </c>
      <c r="I693" s="580" t="str">
        <f>IF(ISNUMBER($B693),(VLOOKUP($B693,'Signal, ITMS &amp; Lighting Items'!$A$5:$G$468,7,FALSE)),IF(ISTEXT($B693),(VLOOKUP($B693,'Signal, ITMS &amp; Lighting Items'!$A$5:$G$468,7,FALSE))," "))</f>
        <v xml:space="preserve"> </v>
      </c>
      <c r="J693" s="581" t="str">
        <f t="shared" si="61"/>
        <v/>
      </c>
      <c r="K693" s="581" t="str">
        <f t="shared" si="62"/>
        <v/>
      </c>
      <c r="L693" s="581" t="str">
        <f t="shared" si="60"/>
        <v/>
      </c>
    </row>
    <row r="694" spans="1:12" s="165" customFormat="1" ht="12.75" customHeight="1">
      <c r="A694" s="577">
        <v>27</v>
      </c>
      <c r="B694" s="572"/>
      <c r="C694" s="588" t="str">
        <f>IF(ISNUMBER($B694),(VLOOKUP($B694,'Signal, ITMS &amp; Lighting Items'!$A$5:$G$468,2,FALSE)),IF(ISTEXT($B694),(VLOOKUP($B694,'Signal, ITMS &amp; Lighting Items'!$A$5:$G$468,2,FALSE))," "))</f>
        <v xml:space="preserve"> </v>
      </c>
      <c r="D694" s="576"/>
      <c r="E694" s="589" t="str">
        <f>IF(ISNUMBER($B694),(VLOOKUP($B694,'Signal, ITMS &amp; Lighting Items'!$A$5:$G$468,4,FALSE)),IF(ISTEXT($B694),(VLOOKUP($B694,'Signal, ITMS &amp; Lighting Items'!$A$5:$G$468,4,FALSE))," "))</f>
        <v xml:space="preserve"> </v>
      </c>
      <c r="F694" s="575" t="str">
        <f>IF(ISNUMBER($B694),(VLOOKUP($B694,'Signal, ITMS &amp; Lighting Items'!$A$5:$G$468,3,FALSE)),IF(ISTEXT($B694),(VLOOKUP($B694,'Signal, ITMS &amp; Lighting Items'!$A$5:$G$468,3,FALSE))," "))</f>
        <v xml:space="preserve"> </v>
      </c>
      <c r="G694" s="580" t="str">
        <f>IF(ISNUMBER($B694),(VLOOKUP($B694,'Signal, ITMS &amp; Lighting Items'!$A$5:$G$468,5,FALSE)),IF(ISTEXT($B694),(VLOOKUP($B694,'Signal, ITMS &amp; Lighting Items'!$A$5:$G$468,5,FALSE))," "))</f>
        <v xml:space="preserve"> </v>
      </c>
      <c r="H694" s="580" t="str">
        <f>IF(ISNUMBER($B694),(VLOOKUP($B694,'Signal, ITMS &amp; Lighting Items'!$A$5:$G$468,6,FALSE)),IF(ISTEXT($B694),(VLOOKUP($B694,'Signal, ITMS &amp; Lighting Items'!$A$5:$G$468,6,FALSE))," "))</f>
        <v xml:space="preserve"> </v>
      </c>
      <c r="I694" s="580" t="str">
        <f>IF(ISNUMBER($B694),(VLOOKUP($B694,'Signal, ITMS &amp; Lighting Items'!$A$5:$G$468,7,FALSE)),IF(ISTEXT($B694),(VLOOKUP($B694,'Signal, ITMS &amp; Lighting Items'!$A$5:$G$468,7,FALSE))," "))</f>
        <v xml:space="preserve"> </v>
      </c>
      <c r="J694" s="581" t="str">
        <f t="shared" si="61"/>
        <v/>
      </c>
      <c r="K694" s="581" t="str">
        <f t="shared" si="62"/>
        <v/>
      </c>
      <c r="L694" s="581" t="str">
        <f t="shared" si="60"/>
        <v/>
      </c>
    </row>
    <row r="695" spans="1:12" s="165" customFormat="1" ht="12.75" customHeight="1">
      <c r="A695" s="577">
        <v>28</v>
      </c>
      <c r="B695" s="572"/>
      <c r="C695" s="588" t="str">
        <f>IF(ISNUMBER($B695),(VLOOKUP($B695,'Signal, ITMS &amp; Lighting Items'!$A$5:$G$468,2,FALSE)),IF(ISTEXT($B695),(VLOOKUP($B695,'Signal, ITMS &amp; Lighting Items'!$A$5:$G$468,2,FALSE))," "))</f>
        <v xml:space="preserve"> </v>
      </c>
      <c r="D695" s="576"/>
      <c r="E695" s="589" t="str">
        <f>IF(ISNUMBER($B695),(VLOOKUP($B695,'Signal, ITMS &amp; Lighting Items'!$A$5:$G$468,4,FALSE)),IF(ISTEXT($B695),(VLOOKUP($B695,'Signal, ITMS &amp; Lighting Items'!$A$5:$G$468,4,FALSE))," "))</f>
        <v xml:space="preserve"> </v>
      </c>
      <c r="F695" s="575" t="str">
        <f>IF(ISNUMBER($B695),(VLOOKUP($B695,'Signal, ITMS &amp; Lighting Items'!$A$5:$G$468,3,FALSE)),IF(ISTEXT($B695),(VLOOKUP($B695,'Signal, ITMS &amp; Lighting Items'!$A$5:$G$468,3,FALSE))," "))</f>
        <v xml:space="preserve"> </v>
      </c>
      <c r="G695" s="580" t="str">
        <f>IF(ISNUMBER($B695),(VLOOKUP($B695,'Signal, ITMS &amp; Lighting Items'!$A$5:$G$468,5,FALSE)),IF(ISTEXT($B695),(VLOOKUP($B695,'Signal, ITMS &amp; Lighting Items'!$A$5:$G$468,5,FALSE))," "))</f>
        <v xml:space="preserve"> </v>
      </c>
      <c r="H695" s="580" t="str">
        <f>IF(ISNUMBER($B695),(VLOOKUP($B695,'Signal, ITMS &amp; Lighting Items'!$A$5:$G$468,6,FALSE)),IF(ISTEXT($B695),(VLOOKUP($B695,'Signal, ITMS &amp; Lighting Items'!$A$5:$G$468,6,FALSE))," "))</f>
        <v xml:space="preserve"> </v>
      </c>
      <c r="I695" s="580" t="str">
        <f>IF(ISNUMBER($B695),(VLOOKUP($B695,'Signal, ITMS &amp; Lighting Items'!$A$5:$G$468,7,FALSE)),IF(ISTEXT($B695),(VLOOKUP($B695,'Signal, ITMS &amp; Lighting Items'!$A$5:$G$468,7,FALSE))," "))</f>
        <v xml:space="preserve"> </v>
      </c>
      <c r="J695" s="581" t="str">
        <f t="shared" si="61"/>
        <v/>
      </c>
      <c r="K695" s="581" t="str">
        <f t="shared" si="62"/>
        <v/>
      </c>
      <c r="L695" s="581" t="str">
        <f t="shared" si="60"/>
        <v/>
      </c>
    </row>
    <row r="696" spans="1:12" s="165" customFormat="1" ht="12.75" customHeight="1">
      <c r="A696" s="577">
        <v>29</v>
      </c>
      <c r="B696" s="572"/>
      <c r="C696" s="588" t="str">
        <f>IF(ISNUMBER($B696),(VLOOKUP($B696,'Signal, ITMS &amp; Lighting Items'!$A$5:$G$468,2,FALSE)),IF(ISTEXT($B696),(VLOOKUP($B696,'Signal, ITMS &amp; Lighting Items'!$A$5:$G$468,2,FALSE))," "))</f>
        <v xml:space="preserve"> </v>
      </c>
      <c r="D696" s="576"/>
      <c r="E696" s="589" t="str">
        <f>IF(ISNUMBER($B696),(VLOOKUP($B696,'Signal, ITMS &amp; Lighting Items'!$A$5:$G$468,4,FALSE)),IF(ISTEXT($B696),(VLOOKUP($B696,'Signal, ITMS &amp; Lighting Items'!$A$5:$G$468,4,FALSE))," "))</f>
        <v xml:space="preserve"> </v>
      </c>
      <c r="F696" s="575" t="str">
        <f>IF(ISNUMBER($B696),(VLOOKUP($B696,'Signal, ITMS &amp; Lighting Items'!$A$5:$G$468,3,FALSE)),IF(ISTEXT($B696),(VLOOKUP($B696,'Signal, ITMS &amp; Lighting Items'!$A$5:$G$468,3,FALSE))," "))</f>
        <v xml:space="preserve"> </v>
      </c>
      <c r="G696" s="580" t="str">
        <f>IF(ISNUMBER($B696),(VLOOKUP($B696,'Signal, ITMS &amp; Lighting Items'!$A$5:$G$468,5,FALSE)),IF(ISTEXT($B696),(VLOOKUP($B696,'Signal, ITMS &amp; Lighting Items'!$A$5:$G$468,5,FALSE))," "))</f>
        <v xml:space="preserve"> </v>
      </c>
      <c r="H696" s="580" t="str">
        <f>IF(ISNUMBER($B696),(VLOOKUP($B696,'Signal, ITMS &amp; Lighting Items'!$A$5:$G$468,6,FALSE)),IF(ISTEXT($B696),(VLOOKUP($B696,'Signal, ITMS &amp; Lighting Items'!$A$5:$G$468,6,FALSE))," "))</f>
        <v xml:space="preserve"> </v>
      </c>
      <c r="I696" s="580" t="str">
        <f>IF(ISNUMBER($B696),(VLOOKUP($B696,'Signal, ITMS &amp; Lighting Items'!$A$5:$G$468,7,FALSE)),IF(ISTEXT($B696),(VLOOKUP($B696,'Signal, ITMS &amp; Lighting Items'!$A$5:$G$468,7,FALSE))," "))</f>
        <v xml:space="preserve"> </v>
      </c>
      <c r="J696" s="581" t="str">
        <f t="shared" si="61"/>
        <v/>
      </c>
      <c r="K696" s="581" t="str">
        <f t="shared" si="62"/>
        <v/>
      </c>
      <c r="L696" s="581" t="str">
        <f t="shared" si="60"/>
        <v/>
      </c>
    </row>
    <row r="697" spans="1:12" s="165" customFormat="1" ht="12.75" customHeight="1" thickBot="1">
      <c r="A697" s="600">
        <v>30</v>
      </c>
      <c r="B697" s="592"/>
      <c r="C697" s="593" t="str">
        <f>IF(ISNUMBER($B697),(VLOOKUP($B697,'Signal, ITMS &amp; Lighting Items'!$A$5:$G$468,2,FALSE)),IF(ISTEXT($B697),(VLOOKUP($B697,'Signal, ITMS &amp; Lighting Items'!$A$5:$G$468,2,FALSE))," "))</f>
        <v xml:space="preserve"> </v>
      </c>
      <c r="D697" s="594"/>
      <c r="E697" s="595" t="str">
        <f>IF(ISNUMBER($B697),(VLOOKUP($B697,'Signal, ITMS &amp; Lighting Items'!$A$5:$G$468,4,FALSE)),IF(ISTEXT($B697),(VLOOKUP($B697,'Signal, ITMS &amp; Lighting Items'!$A$5:$G$468,4,FALSE))," "))</f>
        <v xml:space="preserve"> </v>
      </c>
      <c r="F697" s="596" t="str">
        <f>IF(ISNUMBER($B697),(VLOOKUP($B697,'Signal, ITMS &amp; Lighting Items'!$A$5:$G$468,3,FALSE)),IF(ISTEXT($B697),(VLOOKUP($B697,'Signal, ITMS &amp; Lighting Items'!$A$5:$G$468,3,FALSE))," "))</f>
        <v xml:space="preserve"> </v>
      </c>
      <c r="G697" s="586" t="str">
        <f>IF(ISNUMBER($B697),(VLOOKUP($B697,'Signal, ITMS &amp; Lighting Items'!$A$5:$G$468,5,FALSE)),IF(ISTEXT($B697),(VLOOKUP($B697,'Signal, ITMS &amp; Lighting Items'!$A$5:$G$468,5,FALSE))," "))</f>
        <v xml:space="preserve"> </v>
      </c>
      <c r="H697" s="586" t="str">
        <f>IF(ISNUMBER($B697),(VLOOKUP($B697,'Signal, ITMS &amp; Lighting Items'!$A$5:$G$468,6,FALSE)),IF(ISTEXT($B697),(VLOOKUP($B697,'Signal, ITMS &amp; Lighting Items'!$A$5:$G$468,6,FALSE))," "))</f>
        <v xml:space="preserve"> </v>
      </c>
      <c r="I697" s="586" t="str">
        <f>IF(ISNUMBER($B697),(VLOOKUP($B697,'Signal, ITMS &amp; Lighting Items'!$A$5:$G$468,7,FALSE)),IF(ISTEXT($B697),(VLOOKUP($B697,'Signal, ITMS &amp; Lighting Items'!$A$5:$G$468,7,FALSE))," "))</f>
        <v xml:space="preserve"> </v>
      </c>
      <c r="J697" s="587" t="str">
        <f t="shared" si="61"/>
        <v/>
      </c>
      <c r="K697" s="587" t="str">
        <f t="shared" si="62"/>
        <v/>
      </c>
      <c r="L697" s="587" t="str">
        <f t="shared" si="60"/>
        <v/>
      </c>
    </row>
    <row r="698" spans="1:12" s="165" customFormat="1" ht="12.75" customHeight="1" thickTop="1">
      <c r="A698" s="629"/>
      <c r="B698" s="629"/>
      <c r="C698" s="629" t="s">
        <v>576</v>
      </c>
      <c r="D698" s="629"/>
      <c r="E698" s="630"/>
      <c r="F698" s="637" t="s">
        <v>440</v>
      </c>
      <c r="G698" s="204" t="s">
        <v>202</v>
      </c>
      <c r="H698" s="614"/>
      <c r="I698" s="204" t="s">
        <v>202</v>
      </c>
      <c r="J698" s="602">
        <f>SUM(J668:J697)</f>
        <v>0</v>
      </c>
      <c r="K698" s="602">
        <f t="shared" ref="K698:L698" si="63">SUM(K668:K697)</f>
        <v>0</v>
      </c>
      <c r="L698" s="602">
        <f t="shared" si="63"/>
        <v>0</v>
      </c>
    </row>
    <row r="699" spans="1:12" s="165" customFormat="1" ht="12.75" customHeight="1">
      <c r="A699" s="629"/>
      <c r="B699" s="629"/>
      <c r="C699" s="629"/>
      <c r="D699" s="629"/>
      <c r="E699" s="630"/>
      <c r="F699" s="631"/>
      <c r="G699" s="632"/>
      <c r="H699" s="632"/>
      <c r="I699" s="637"/>
      <c r="J699" s="634"/>
      <c r="K699" s="634"/>
      <c r="L699" s="635"/>
    </row>
    <row r="700" spans="1:12" s="165" customFormat="1" ht="12.75" customHeight="1">
      <c r="E700" s="213" t="s">
        <v>235</v>
      </c>
      <c r="F700" s="67" t="str">
        <f>F666</f>
        <v>[Insert Signal Name and Number]</v>
      </c>
      <c r="G700" s="848" t="s">
        <v>574</v>
      </c>
      <c r="H700" s="848"/>
      <c r="I700" s="849"/>
      <c r="J700" s="850" t="s">
        <v>575</v>
      </c>
      <c r="K700" s="850"/>
      <c r="L700" s="851"/>
    </row>
    <row r="701" spans="1:12" s="165" customFormat="1" ht="12.75" customHeight="1">
      <c r="A701" s="166" t="s">
        <v>571</v>
      </c>
      <c r="B701" s="166" t="s">
        <v>10</v>
      </c>
      <c r="C701" s="166" t="s">
        <v>572</v>
      </c>
      <c r="D701" s="166" t="s">
        <v>573</v>
      </c>
      <c r="E701" s="166" t="s">
        <v>9</v>
      </c>
      <c r="F701" s="214" t="s">
        <v>438</v>
      </c>
      <c r="G701" s="193" t="s">
        <v>352</v>
      </c>
      <c r="H701" s="193" t="s">
        <v>351</v>
      </c>
      <c r="I701" s="193" t="s">
        <v>4692</v>
      </c>
      <c r="J701" s="71" t="s">
        <v>352</v>
      </c>
      <c r="K701" s="71" t="s">
        <v>351</v>
      </c>
      <c r="L701" s="71" t="s">
        <v>4692</v>
      </c>
    </row>
    <row r="702" spans="1:12" s="165" customFormat="1" ht="12.75" customHeight="1">
      <c r="A702" s="571">
        <v>1</v>
      </c>
      <c r="B702" s="569"/>
      <c r="C702" s="578" t="str">
        <f>IF(ISNUMBER($B702),(VLOOKUP($B702,'Signal, ITMS &amp; Lighting Items'!$A$5:$G$468,2,FALSE)),IF(ISTEXT($B702),(VLOOKUP($B702,'Signal, ITMS &amp; Lighting Items'!$A$5:$G$468,2,FALSE))," "))</f>
        <v xml:space="preserve"> </v>
      </c>
      <c r="D702" s="570"/>
      <c r="E702" s="579" t="str">
        <f>IF(ISNUMBER($B702),(VLOOKUP($B702,'Signal, ITMS &amp; Lighting Items'!$A$5:$G$468,4,FALSE)),IF(ISTEXT($B702),(VLOOKUP($B702,'Signal, ITMS &amp; Lighting Items'!$A$5:$G$468,4,FALSE))," "))</f>
        <v xml:space="preserve"> </v>
      </c>
      <c r="F702" s="567" t="str">
        <f>IF(ISNUMBER($B702),(VLOOKUP($B702,'Signal, ITMS &amp; Lighting Items'!$A$5:$G$468,3,FALSE)),IF(ISTEXT($B702),(VLOOKUP($B702,'Signal, ITMS &amp; Lighting Items'!$A$5:$G$468,3,FALSE))," "))</f>
        <v xml:space="preserve"> </v>
      </c>
      <c r="G702" s="580" t="str">
        <f>IF(ISNUMBER($B702),(VLOOKUP($B702,'Signal, ITMS &amp; Lighting Items'!$A$5:$G$468,5,FALSE)),IF(ISTEXT($B702),(VLOOKUP($B702,'Signal, ITMS &amp; Lighting Items'!$A$5:$G$468,5,FALSE))," "))</f>
        <v xml:space="preserve"> </v>
      </c>
      <c r="H702" s="580" t="str">
        <f>IF(ISNUMBER($B702),(VLOOKUP($B702,'Signal, ITMS &amp; Lighting Items'!$A$5:$G$468,6,FALSE)),IF(ISTEXT($B702),(VLOOKUP($B702,'Signal, ITMS &amp; Lighting Items'!$A$5:$G$468,6,FALSE))," "))</f>
        <v xml:space="preserve"> </v>
      </c>
      <c r="I702" s="580" t="str">
        <f>IF(ISNUMBER($B702),(VLOOKUP($B702,'Signal, ITMS &amp; Lighting Items'!$A$5:$G$468,7,FALSE)),IF(ISTEXT($B702),(VLOOKUP($B702,'Signal, ITMS &amp; Lighting Items'!$A$5:$G$468,7,FALSE))," "))</f>
        <v xml:space="preserve"> </v>
      </c>
      <c r="J702" s="581" t="str">
        <f>IF(ISNUMBER($D702),($D702*$G702),"")</f>
        <v/>
      </c>
      <c r="K702" s="581" t="str">
        <f>IF(ISNUMBER($D702),($D702*$H702),"")</f>
        <v/>
      </c>
      <c r="L702" s="581" t="str">
        <f t="shared" ref="L702:L731" si="64">IF(ISNUMBER($D702),($D702*$I702),"")</f>
        <v/>
      </c>
    </row>
    <row r="703" spans="1:12" s="165" customFormat="1" ht="12.75" customHeight="1">
      <c r="A703" s="571">
        <v>2</v>
      </c>
      <c r="B703" s="569"/>
      <c r="C703" s="578" t="str">
        <f>IF(ISNUMBER($B703),(VLOOKUP($B703,'Signal, ITMS &amp; Lighting Items'!$A$5:$G$468,2,FALSE)),IF(ISTEXT($B703),(VLOOKUP($B703,'Signal, ITMS &amp; Lighting Items'!$A$5:$G$468,2,FALSE))," "))</f>
        <v xml:space="preserve"> </v>
      </c>
      <c r="D703" s="570"/>
      <c r="E703" s="579" t="str">
        <f>IF(ISNUMBER($B703),(VLOOKUP($B703,'Signal, ITMS &amp; Lighting Items'!$A$5:$G$468,4,FALSE)),IF(ISTEXT($B703),(VLOOKUP($B703,'Signal, ITMS &amp; Lighting Items'!$A$5:$G$468,4,FALSE))," "))</f>
        <v xml:space="preserve"> </v>
      </c>
      <c r="F703" s="567" t="str">
        <f>IF(ISNUMBER($B703),(VLOOKUP($B703,'Signal, ITMS &amp; Lighting Items'!$A$5:$G$468,3,FALSE)),IF(ISTEXT($B703),(VLOOKUP($B703,'Signal, ITMS &amp; Lighting Items'!$A$5:$G$468,3,FALSE))," "))</f>
        <v xml:space="preserve"> </v>
      </c>
      <c r="G703" s="580" t="str">
        <f>IF(ISNUMBER($B703),(VLOOKUP($B703,'Signal, ITMS &amp; Lighting Items'!$A$5:$G$468,5,FALSE)),IF(ISTEXT($B703),(VLOOKUP($B703,'Signal, ITMS &amp; Lighting Items'!$A$5:$G$468,5,FALSE))," "))</f>
        <v xml:space="preserve"> </v>
      </c>
      <c r="H703" s="580" t="str">
        <f>IF(ISNUMBER($B703),(VLOOKUP($B703,'Signal, ITMS &amp; Lighting Items'!$A$5:$G$468,6,FALSE)),IF(ISTEXT($B703),(VLOOKUP($B703,'Signal, ITMS &amp; Lighting Items'!$A$5:$G$468,6,FALSE))," "))</f>
        <v xml:space="preserve"> </v>
      </c>
      <c r="I703" s="580" t="str">
        <f>IF(ISNUMBER($B703),(VLOOKUP($B703,'Signal, ITMS &amp; Lighting Items'!$A$5:$G$468,7,FALSE)),IF(ISTEXT($B703),(VLOOKUP($B703,'Signal, ITMS &amp; Lighting Items'!$A$5:$G$468,7,FALSE))," "))</f>
        <v xml:space="preserve"> </v>
      </c>
      <c r="J703" s="581" t="str">
        <f t="shared" ref="J703:J731" si="65">IF(ISNUMBER($D703),($D703*$G703),"")</f>
        <v/>
      </c>
      <c r="K703" s="581" t="str">
        <f t="shared" ref="K703:K731" si="66">IF(ISNUMBER($D703),($D703*$H703),"")</f>
        <v/>
      </c>
      <c r="L703" s="581" t="str">
        <f t="shared" si="64"/>
        <v/>
      </c>
    </row>
    <row r="704" spans="1:12" s="165" customFormat="1" ht="12.75" customHeight="1">
      <c r="A704" s="571">
        <v>3</v>
      </c>
      <c r="B704" s="569"/>
      <c r="C704" s="578" t="str">
        <f>IF(ISNUMBER($B704),(VLOOKUP($B704,'Signal, ITMS &amp; Lighting Items'!$A$5:$G$468,2,FALSE)),IF(ISTEXT($B704),(VLOOKUP($B704,'Signal, ITMS &amp; Lighting Items'!$A$5:$G$468,2,FALSE))," "))</f>
        <v xml:space="preserve"> </v>
      </c>
      <c r="D704" s="570"/>
      <c r="E704" s="579" t="str">
        <f>IF(ISNUMBER($B704),(VLOOKUP($B704,'Signal, ITMS &amp; Lighting Items'!$A$5:$G$468,4,FALSE)),IF(ISTEXT($B704),(VLOOKUP($B704,'Signal, ITMS &amp; Lighting Items'!$A$5:$G$468,4,FALSE))," "))</f>
        <v xml:space="preserve"> </v>
      </c>
      <c r="F704" s="567" t="str">
        <f>IF(ISNUMBER($B704),(VLOOKUP($B704,'Signal, ITMS &amp; Lighting Items'!$A$5:$G$468,3,FALSE)),IF(ISTEXT($B704),(VLOOKUP($B704,'Signal, ITMS &amp; Lighting Items'!$A$5:$G$468,3,FALSE))," "))</f>
        <v xml:space="preserve"> </v>
      </c>
      <c r="G704" s="580" t="str">
        <f>IF(ISNUMBER($B704),(VLOOKUP($B704,'Signal, ITMS &amp; Lighting Items'!$A$5:$G$468,5,FALSE)),IF(ISTEXT($B704),(VLOOKUP($B704,'Signal, ITMS &amp; Lighting Items'!$A$5:$G$468,5,FALSE))," "))</f>
        <v xml:space="preserve"> </v>
      </c>
      <c r="H704" s="580" t="str">
        <f>IF(ISNUMBER($B704),(VLOOKUP($B704,'Signal, ITMS &amp; Lighting Items'!$A$5:$G$468,6,FALSE)),IF(ISTEXT($B704),(VLOOKUP($B704,'Signal, ITMS &amp; Lighting Items'!$A$5:$G$468,6,FALSE))," "))</f>
        <v xml:space="preserve"> </v>
      </c>
      <c r="I704" s="580" t="str">
        <f>IF(ISNUMBER($B704),(VLOOKUP($B704,'Signal, ITMS &amp; Lighting Items'!$A$5:$G$468,7,FALSE)),IF(ISTEXT($B704),(VLOOKUP($B704,'Signal, ITMS &amp; Lighting Items'!$A$5:$G$468,7,FALSE))," "))</f>
        <v xml:space="preserve"> </v>
      </c>
      <c r="J704" s="581" t="str">
        <f t="shared" si="65"/>
        <v/>
      </c>
      <c r="K704" s="581" t="str">
        <f t="shared" si="66"/>
        <v/>
      </c>
      <c r="L704" s="581" t="str">
        <f t="shared" si="64"/>
        <v/>
      </c>
    </row>
    <row r="705" spans="1:12" s="165" customFormat="1" ht="12.75" customHeight="1">
      <c r="A705" s="571">
        <v>4</v>
      </c>
      <c r="B705" s="569"/>
      <c r="C705" s="578" t="str">
        <f>IF(ISNUMBER($B705),(VLOOKUP($B705,'Signal, ITMS &amp; Lighting Items'!$A$5:$G$468,2,FALSE)),IF(ISTEXT($B705),(VLOOKUP($B705,'Signal, ITMS &amp; Lighting Items'!$A$5:$G$468,2,FALSE))," "))</f>
        <v xml:space="preserve"> </v>
      </c>
      <c r="D705" s="570"/>
      <c r="E705" s="579" t="str">
        <f>IF(ISNUMBER($B705),(VLOOKUP($B705,'Signal, ITMS &amp; Lighting Items'!$A$5:$G$468,4,FALSE)),IF(ISTEXT($B705),(VLOOKUP($B705,'Signal, ITMS &amp; Lighting Items'!$A$5:$G$468,4,FALSE))," "))</f>
        <v xml:space="preserve"> </v>
      </c>
      <c r="F705" s="567" t="str">
        <f>IF(ISNUMBER($B705),(VLOOKUP($B705,'Signal, ITMS &amp; Lighting Items'!$A$5:$G$468,3,FALSE)),IF(ISTEXT($B705),(VLOOKUP($B705,'Signal, ITMS &amp; Lighting Items'!$A$5:$G$468,3,FALSE))," "))</f>
        <v xml:space="preserve"> </v>
      </c>
      <c r="G705" s="580" t="str">
        <f>IF(ISNUMBER($B705),(VLOOKUP($B705,'Signal, ITMS &amp; Lighting Items'!$A$5:$G$468,5,FALSE)),IF(ISTEXT($B705),(VLOOKUP($B705,'Signal, ITMS &amp; Lighting Items'!$A$5:$G$468,5,FALSE))," "))</f>
        <v xml:space="preserve"> </v>
      </c>
      <c r="H705" s="580" t="str">
        <f>IF(ISNUMBER($B705),(VLOOKUP($B705,'Signal, ITMS &amp; Lighting Items'!$A$5:$G$468,6,FALSE)),IF(ISTEXT($B705),(VLOOKUP($B705,'Signal, ITMS &amp; Lighting Items'!$A$5:$G$468,6,FALSE))," "))</f>
        <v xml:space="preserve"> </v>
      </c>
      <c r="I705" s="580" t="str">
        <f>IF(ISNUMBER($B705),(VLOOKUP($B705,'Signal, ITMS &amp; Lighting Items'!$A$5:$G$468,7,FALSE)),IF(ISTEXT($B705),(VLOOKUP($B705,'Signal, ITMS &amp; Lighting Items'!$A$5:$G$468,7,FALSE))," "))</f>
        <v xml:space="preserve"> </v>
      </c>
      <c r="J705" s="581" t="str">
        <f t="shared" si="65"/>
        <v/>
      </c>
      <c r="K705" s="581" t="str">
        <f t="shared" si="66"/>
        <v/>
      </c>
      <c r="L705" s="581" t="str">
        <f t="shared" si="64"/>
        <v/>
      </c>
    </row>
    <row r="706" spans="1:12" s="165" customFormat="1" ht="12.75" customHeight="1">
      <c r="A706" s="571">
        <v>5</v>
      </c>
      <c r="B706" s="569"/>
      <c r="C706" s="578" t="str">
        <f>IF(ISNUMBER($B706),(VLOOKUP($B706,'Signal, ITMS &amp; Lighting Items'!$A$5:$G$468,2,FALSE)),IF(ISTEXT($B706),(VLOOKUP($B706,'Signal, ITMS &amp; Lighting Items'!$A$5:$G$468,2,FALSE))," "))</f>
        <v xml:space="preserve"> </v>
      </c>
      <c r="D706" s="570"/>
      <c r="E706" s="579" t="str">
        <f>IF(ISNUMBER($B706),(VLOOKUP($B706,'Signal, ITMS &amp; Lighting Items'!$A$5:$G$468,4,FALSE)),IF(ISTEXT($B706),(VLOOKUP($B706,'Signal, ITMS &amp; Lighting Items'!$A$5:$G$468,4,FALSE))," "))</f>
        <v xml:space="preserve"> </v>
      </c>
      <c r="F706" s="567" t="str">
        <f>IF(ISNUMBER($B706),(VLOOKUP($B706,'Signal, ITMS &amp; Lighting Items'!$A$5:$G$468,3,FALSE)),IF(ISTEXT($B706),(VLOOKUP($B706,'Signal, ITMS &amp; Lighting Items'!$A$5:$G$468,3,FALSE))," "))</f>
        <v xml:space="preserve"> </v>
      </c>
      <c r="G706" s="580" t="str">
        <f>IF(ISNUMBER($B706),(VLOOKUP($B706,'Signal, ITMS &amp; Lighting Items'!$A$5:$G$468,5,FALSE)),IF(ISTEXT($B706),(VLOOKUP($B706,'Signal, ITMS &amp; Lighting Items'!$A$5:$G$468,5,FALSE))," "))</f>
        <v xml:space="preserve"> </v>
      </c>
      <c r="H706" s="580" t="str">
        <f>IF(ISNUMBER($B706),(VLOOKUP($B706,'Signal, ITMS &amp; Lighting Items'!$A$5:$G$468,6,FALSE)),IF(ISTEXT($B706),(VLOOKUP($B706,'Signal, ITMS &amp; Lighting Items'!$A$5:$G$468,6,FALSE))," "))</f>
        <v xml:space="preserve"> </v>
      </c>
      <c r="I706" s="580" t="str">
        <f>IF(ISNUMBER($B706),(VLOOKUP($B706,'Signal, ITMS &amp; Lighting Items'!$A$5:$G$468,7,FALSE)),IF(ISTEXT($B706),(VLOOKUP($B706,'Signal, ITMS &amp; Lighting Items'!$A$5:$G$468,7,FALSE))," "))</f>
        <v xml:space="preserve"> </v>
      </c>
      <c r="J706" s="581" t="str">
        <f t="shared" si="65"/>
        <v/>
      </c>
      <c r="K706" s="581" t="str">
        <f t="shared" si="66"/>
        <v/>
      </c>
      <c r="L706" s="581" t="str">
        <f t="shared" si="64"/>
        <v/>
      </c>
    </row>
    <row r="707" spans="1:12" s="165" customFormat="1" ht="12.75" customHeight="1">
      <c r="A707" s="571">
        <v>6</v>
      </c>
      <c r="B707" s="569"/>
      <c r="C707" s="578" t="str">
        <f>IF(ISNUMBER($B707),(VLOOKUP($B707,'Signal, ITMS &amp; Lighting Items'!$A$5:$G$468,2,FALSE)),IF(ISTEXT($B707),(VLOOKUP($B707,'Signal, ITMS &amp; Lighting Items'!$A$5:$G$468,2,FALSE))," "))</f>
        <v xml:space="preserve"> </v>
      </c>
      <c r="D707" s="570"/>
      <c r="E707" s="579" t="str">
        <f>IF(ISNUMBER($B707),(VLOOKUP($B707,'Signal, ITMS &amp; Lighting Items'!$A$5:$G$468,4,FALSE)),IF(ISTEXT($B707),(VLOOKUP($B707,'Signal, ITMS &amp; Lighting Items'!$A$5:$G$468,4,FALSE))," "))</f>
        <v xml:space="preserve"> </v>
      </c>
      <c r="F707" s="567" t="str">
        <f>IF(ISNUMBER($B707),(VLOOKUP($B707,'Signal, ITMS &amp; Lighting Items'!$A$5:$G$468,3,FALSE)),IF(ISTEXT($B707),(VLOOKUP($B707,'Signal, ITMS &amp; Lighting Items'!$A$5:$G$468,3,FALSE))," "))</f>
        <v xml:space="preserve"> </v>
      </c>
      <c r="G707" s="580" t="str">
        <f>IF(ISNUMBER($B707),(VLOOKUP($B707,'Signal, ITMS &amp; Lighting Items'!$A$5:$G$468,5,FALSE)),IF(ISTEXT($B707),(VLOOKUP($B707,'Signal, ITMS &amp; Lighting Items'!$A$5:$G$468,5,FALSE))," "))</f>
        <v xml:space="preserve"> </v>
      </c>
      <c r="H707" s="580" t="str">
        <f>IF(ISNUMBER($B707),(VLOOKUP($B707,'Signal, ITMS &amp; Lighting Items'!$A$5:$G$468,6,FALSE)),IF(ISTEXT($B707),(VLOOKUP($B707,'Signal, ITMS &amp; Lighting Items'!$A$5:$G$468,6,FALSE))," "))</f>
        <v xml:space="preserve"> </v>
      </c>
      <c r="I707" s="580" t="str">
        <f>IF(ISNUMBER($B707),(VLOOKUP($B707,'Signal, ITMS &amp; Lighting Items'!$A$5:$G$468,7,FALSE)),IF(ISTEXT($B707),(VLOOKUP($B707,'Signal, ITMS &amp; Lighting Items'!$A$5:$G$468,7,FALSE))," "))</f>
        <v xml:space="preserve"> </v>
      </c>
      <c r="J707" s="581" t="str">
        <f t="shared" si="65"/>
        <v/>
      </c>
      <c r="K707" s="581" t="str">
        <f t="shared" si="66"/>
        <v/>
      </c>
      <c r="L707" s="581" t="str">
        <f t="shared" si="64"/>
        <v/>
      </c>
    </row>
    <row r="708" spans="1:12" s="165" customFormat="1" ht="12.75" customHeight="1">
      <c r="A708" s="571">
        <v>7</v>
      </c>
      <c r="B708" s="569"/>
      <c r="C708" s="578" t="str">
        <f>IF(ISNUMBER($B708),(VLOOKUP($B708,'Signal, ITMS &amp; Lighting Items'!$A$5:$G$468,2,FALSE)),IF(ISTEXT($B708),(VLOOKUP($B708,'Signal, ITMS &amp; Lighting Items'!$A$5:$G$468,2,FALSE))," "))</f>
        <v xml:space="preserve"> </v>
      </c>
      <c r="D708" s="570"/>
      <c r="E708" s="579" t="str">
        <f>IF(ISNUMBER($B708),(VLOOKUP($B708,'Signal, ITMS &amp; Lighting Items'!$A$5:$G$468,4,FALSE)),IF(ISTEXT($B708),(VLOOKUP($B708,'Signal, ITMS &amp; Lighting Items'!$A$5:$G$468,4,FALSE))," "))</f>
        <v xml:space="preserve"> </v>
      </c>
      <c r="F708" s="567" t="str">
        <f>IF(ISNUMBER($B708),(VLOOKUP($B708,'Signal, ITMS &amp; Lighting Items'!$A$5:$G$468,3,FALSE)),IF(ISTEXT($B708),(VLOOKUP($B708,'Signal, ITMS &amp; Lighting Items'!$A$5:$G$468,3,FALSE))," "))</f>
        <v xml:space="preserve"> </v>
      </c>
      <c r="G708" s="580" t="str">
        <f>IF(ISNUMBER($B708),(VLOOKUP($B708,'Signal, ITMS &amp; Lighting Items'!$A$5:$G$468,5,FALSE)),IF(ISTEXT($B708),(VLOOKUP($B708,'Signal, ITMS &amp; Lighting Items'!$A$5:$G$468,5,FALSE))," "))</f>
        <v xml:space="preserve"> </v>
      </c>
      <c r="H708" s="580" t="str">
        <f>IF(ISNUMBER($B708),(VLOOKUP($B708,'Signal, ITMS &amp; Lighting Items'!$A$5:$G$468,6,FALSE)),IF(ISTEXT($B708),(VLOOKUP($B708,'Signal, ITMS &amp; Lighting Items'!$A$5:$G$468,6,FALSE))," "))</f>
        <v xml:space="preserve"> </v>
      </c>
      <c r="I708" s="580" t="str">
        <f>IF(ISNUMBER($B708),(VLOOKUP($B708,'Signal, ITMS &amp; Lighting Items'!$A$5:$G$468,7,FALSE)),IF(ISTEXT($B708),(VLOOKUP($B708,'Signal, ITMS &amp; Lighting Items'!$A$5:$G$468,7,FALSE))," "))</f>
        <v xml:space="preserve"> </v>
      </c>
      <c r="J708" s="581" t="str">
        <f t="shared" si="65"/>
        <v/>
      </c>
      <c r="K708" s="581" t="str">
        <f t="shared" si="66"/>
        <v/>
      </c>
      <c r="L708" s="581" t="str">
        <f t="shared" si="64"/>
        <v/>
      </c>
    </row>
    <row r="709" spans="1:12" s="165" customFormat="1" ht="12.75" customHeight="1">
      <c r="A709" s="571">
        <v>8</v>
      </c>
      <c r="B709" s="569"/>
      <c r="C709" s="578" t="str">
        <f>IF(ISNUMBER($B709),(VLOOKUP($B709,'Signal, ITMS &amp; Lighting Items'!$A$5:$G$468,2,FALSE)),IF(ISTEXT($B709),(VLOOKUP($B709,'Signal, ITMS &amp; Lighting Items'!$A$5:$G$468,2,FALSE))," "))</f>
        <v xml:space="preserve"> </v>
      </c>
      <c r="D709" s="570"/>
      <c r="E709" s="579" t="str">
        <f>IF(ISNUMBER($B709),(VLOOKUP($B709,'Signal, ITMS &amp; Lighting Items'!$A$5:$G$468,4,FALSE)),IF(ISTEXT($B709),(VLOOKUP($B709,'Signal, ITMS &amp; Lighting Items'!$A$5:$G$468,4,FALSE))," "))</f>
        <v xml:space="preserve"> </v>
      </c>
      <c r="F709" s="567" t="str">
        <f>IF(ISNUMBER($B709),(VLOOKUP($B709,'Signal, ITMS &amp; Lighting Items'!$A$5:$G$468,3,FALSE)),IF(ISTEXT($B709),(VLOOKUP($B709,'Signal, ITMS &amp; Lighting Items'!$A$5:$G$468,3,FALSE))," "))</f>
        <v xml:space="preserve"> </v>
      </c>
      <c r="G709" s="580" t="str">
        <f>IF(ISNUMBER($B709),(VLOOKUP($B709,'Signal, ITMS &amp; Lighting Items'!$A$5:$G$468,5,FALSE)),IF(ISTEXT($B709),(VLOOKUP($B709,'Signal, ITMS &amp; Lighting Items'!$A$5:$G$468,5,FALSE))," "))</f>
        <v xml:space="preserve"> </v>
      </c>
      <c r="H709" s="580" t="str">
        <f>IF(ISNUMBER($B709),(VLOOKUP($B709,'Signal, ITMS &amp; Lighting Items'!$A$5:$G$468,6,FALSE)),IF(ISTEXT($B709),(VLOOKUP($B709,'Signal, ITMS &amp; Lighting Items'!$A$5:$G$468,6,FALSE))," "))</f>
        <v xml:space="preserve"> </v>
      </c>
      <c r="I709" s="580" t="str">
        <f>IF(ISNUMBER($B709),(VLOOKUP($B709,'Signal, ITMS &amp; Lighting Items'!$A$5:$G$468,7,FALSE)),IF(ISTEXT($B709),(VLOOKUP($B709,'Signal, ITMS &amp; Lighting Items'!$A$5:$G$468,7,FALSE))," "))</f>
        <v xml:space="preserve"> </v>
      </c>
      <c r="J709" s="581" t="str">
        <f t="shared" si="65"/>
        <v/>
      </c>
      <c r="K709" s="581" t="str">
        <f t="shared" si="66"/>
        <v/>
      </c>
      <c r="L709" s="581" t="str">
        <f t="shared" si="64"/>
        <v/>
      </c>
    </row>
    <row r="710" spans="1:12" s="165" customFormat="1" ht="12.75" customHeight="1">
      <c r="A710" s="571">
        <v>9</v>
      </c>
      <c r="B710" s="569"/>
      <c r="C710" s="578" t="str">
        <f>IF(ISNUMBER($B710),(VLOOKUP($B710,'Signal, ITMS &amp; Lighting Items'!$A$5:$G$468,2,FALSE)),IF(ISTEXT($B710),(VLOOKUP($B710,'Signal, ITMS &amp; Lighting Items'!$A$5:$G$468,2,FALSE))," "))</f>
        <v xml:space="preserve"> </v>
      </c>
      <c r="D710" s="570"/>
      <c r="E710" s="579" t="str">
        <f>IF(ISNUMBER($B710),(VLOOKUP($B710,'Signal, ITMS &amp; Lighting Items'!$A$5:$G$468,4,FALSE)),IF(ISTEXT($B710),(VLOOKUP($B710,'Signal, ITMS &amp; Lighting Items'!$A$5:$G$468,4,FALSE))," "))</f>
        <v xml:space="preserve"> </v>
      </c>
      <c r="F710" s="567" t="str">
        <f>IF(ISNUMBER($B710),(VLOOKUP($B710,'Signal, ITMS &amp; Lighting Items'!$A$5:$G$468,3,FALSE)),IF(ISTEXT($B710),(VLOOKUP($B710,'Signal, ITMS &amp; Lighting Items'!$A$5:$G$468,3,FALSE))," "))</f>
        <v xml:space="preserve"> </v>
      </c>
      <c r="G710" s="580" t="str">
        <f>IF(ISNUMBER($B710),(VLOOKUP($B710,'Signal, ITMS &amp; Lighting Items'!$A$5:$G$468,5,FALSE)),IF(ISTEXT($B710),(VLOOKUP($B710,'Signal, ITMS &amp; Lighting Items'!$A$5:$G$468,5,FALSE))," "))</f>
        <v xml:space="preserve"> </v>
      </c>
      <c r="H710" s="580" t="str">
        <f>IF(ISNUMBER($B710),(VLOOKUP($B710,'Signal, ITMS &amp; Lighting Items'!$A$5:$G$468,6,FALSE)),IF(ISTEXT($B710),(VLOOKUP($B710,'Signal, ITMS &amp; Lighting Items'!$A$5:$G$468,6,FALSE))," "))</f>
        <v xml:space="preserve"> </v>
      </c>
      <c r="I710" s="580" t="str">
        <f>IF(ISNUMBER($B710),(VLOOKUP($B710,'Signal, ITMS &amp; Lighting Items'!$A$5:$G$468,7,FALSE)),IF(ISTEXT($B710),(VLOOKUP($B710,'Signal, ITMS &amp; Lighting Items'!$A$5:$G$468,7,FALSE))," "))</f>
        <v xml:space="preserve"> </v>
      </c>
      <c r="J710" s="581" t="str">
        <f t="shared" si="65"/>
        <v/>
      </c>
      <c r="K710" s="581" t="str">
        <f t="shared" si="66"/>
        <v/>
      </c>
      <c r="L710" s="581" t="str">
        <f t="shared" si="64"/>
        <v/>
      </c>
    </row>
    <row r="711" spans="1:12" s="165" customFormat="1" ht="12.75" customHeight="1">
      <c r="A711" s="571">
        <v>10</v>
      </c>
      <c r="B711" s="569"/>
      <c r="C711" s="578" t="str">
        <f>IF(ISNUMBER($B711),(VLOOKUP($B711,'Signal, ITMS &amp; Lighting Items'!$A$5:$G$468,2,FALSE)),IF(ISTEXT($B711),(VLOOKUP($B711,'Signal, ITMS &amp; Lighting Items'!$A$5:$G$468,2,FALSE))," "))</f>
        <v xml:space="preserve"> </v>
      </c>
      <c r="D711" s="570"/>
      <c r="E711" s="579" t="str">
        <f>IF(ISNUMBER($B711),(VLOOKUP($B711,'Signal, ITMS &amp; Lighting Items'!$A$5:$G$468,4,FALSE)),IF(ISTEXT($B711),(VLOOKUP($B711,'Signal, ITMS &amp; Lighting Items'!$A$5:$G$468,4,FALSE))," "))</f>
        <v xml:space="preserve"> </v>
      </c>
      <c r="F711" s="567" t="str">
        <f>IF(ISNUMBER($B711),(VLOOKUP($B711,'Signal, ITMS &amp; Lighting Items'!$A$5:$G$468,3,FALSE)),IF(ISTEXT($B711),(VLOOKUP($B711,'Signal, ITMS &amp; Lighting Items'!$A$5:$G$468,3,FALSE))," "))</f>
        <v xml:space="preserve"> </v>
      </c>
      <c r="G711" s="580" t="str">
        <f>IF(ISNUMBER($B711),(VLOOKUP($B711,'Signal, ITMS &amp; Lighting Items'!$A$5:$G$468,5,FALSE)),IF(ISTEXT($B711),(VLOOKUP($B711,'Signal, ITMS &amp; Lighting Items'!$A$5:$G$468,5,FALSE))," "))</f>
        <v xml:space="preserve"> </v>
      </c>
      <c r="H711" s="580" t="str">
        <f>IF(ISNUMBER($B711),(VLOOKUP($B711,'Signal, ITMS &amp; Lighting Items'!$A$5:$G$468,6,FALSE)),IF(ISTEXT($B711),(VLOOKUP($B711,'Signal, ITMS &amp; Lighting Items'!$A$5:$G$468,6,FALSE))," "))</f>
        <v xml:space="preserve"> </v>
      </c>
      <c r="I711" s="580" t="str">
        <f>IF(ISNUMBER($B711),(VLOOKUP($B711,'Signal, ITMS &amp; Lighting Items'!$A$5:$G$468,7,FALSE)),IF(ISTEXT($B711),(VLOOKUP($B711,'Signal, ITMS &amp; Lighting Items'!$A$5:$G$468,7,FALSE))," "))</f>
        <v xml:space="preserve"> </v>
      </c>
      <c r="J711" s="581" t="str">
        <f t="shared" si="65"/>
        <v/>
      </c>
      <c r="K711" s="581" t="str">
        <f t="shared" si="66"/>
        <v/>
      </c>
      <c r="L711" s="581" t="str">
        <f t="shared" si="64"/>
        <v/>
      </c>
    </row>
    <row r="712" spans="1:12" s="165" customFormat="1" ht="12.75" customHeight="1">
      <c r="A712" s="571">
        <v>11</v>
      </c>
      <c r="B712" s="569"/>
      <c r="C712" s="578" t="str">
        <f>IF(ISNUMBER($B712),(VLOOKUP($B712,'Signal, ITMS &amp; Lighting Items'!$A$5:$G$468,2,FALSE)),IF(ISTEXT($B712),(VLOOKUP($B712,'Signal, ITMS &amp; Lighting Items'!$A$5:$G$468,2,FALSE))," "))</f>
        <v xml:space="preserve"> </v>
      </c>
      <c r="D712" s="570"/>
      <c r="E712" s="579" t="str">
        <f>IF(ISNUMBER($B712),(VLOOKUP($B712,'Signal, ITMS &amp; Lighting Items'!$A$5:$G$468,4,FALSE)),IF(ISTEXT($B712),(VLOOKUP($B712,'Signal, ITMS &amp; Lighting Items'!$A$5:$G$468,4,FALSE))," "))</f>
        <v xml:space="preserve"> </v>
      </c>
      <c r="F712" s="567" t="str">
        <f>IF(ISNUMBER($B712),(VLOOKUP($B712,'Signal, ITMS &amp; Lighting Items'!$A$5:$G$468,3,FALSE)),IF(ISTEXT($B712),(VLOOKUP($B712,'Signal, ITMS &amp; Lighting Items'!$A$5:$G$468,3,FALSE))," "))</f>
        <v xml:space="preserve"> </v>
      </c>
      <c r="G712" s="580" t="str">
        <f>IF(ISNUMBER($B712),(VLOOKUP($B712,'Signal, ITMS &amp; Lighting Items'!$A$5:$G$468,5,FALSE)),IF(ISTEXT($B712),(VLOOKUP($B712,'Signal, ITMS &amp; Lighting Items'!$A$5:$G$468,5,FALSE))," "))</f>
        <v xml:space="preserve"> </v>
      </c>
      <c r="H712" s="580" t="str">
        <f>IF(ISNUMBER($B712),(VLOOKUP($B712,'Signal, ITMS &amp; Lighting Items'!$A$5:$G$468,6,FALSE)),IF(ISTEXT($B712),(VLOOKUP($B712,'Signal, ITMS &amp; Lighting Items'!$A$5:$G$468,6,FALSE))," "))</f>
        <v xml:space="preserve"> </v>
      </c>
      <c r="I712" s="580" t="str">
        <f>IF(ISNUMBER($B712),(VLOOKUP($B712,'Signal, ITMS &amp; Lighting Items'!$A$5:$G$468,7,FALSE)),IF(ISTEXT($B712),(VLOOKUP($B712,'Signal, ITMS &amp; Lighting Items'!$A$5:$G$468,7,FALSE))," "))</f>
        <v xml:space="preserve"> </v>
      </c>
      <c r="J712" s="581" t="str">
        <f t="shared" si="65"/>
        <v/>
      </c>
      <c r="K712" s="581" t="str">
        <f t="shared" si="66"/>
        <v/>
      </c>
      <c r="L712" s="581" t="str">
        <f t="shared" si="64"/>
        <v/>
      </c>
    </row>
    <row r="713" spans="1:12" s="165" customFormat="1" ht="12.75" customHeight="1">
      <c r="A713" s="571">
        <v>12</v>
      </c>
      <c r="B713" s="569"/>
      <c r="C713" s="578" t="str">
        <f>IF(ISNUMBER($B713),(VLOOKUP($B713,'Signal, ITMS &amp; Lighting Items'!$A$5:$G$468,2,FALSE)),IF(ISTEXT($B713),(VLOOKUP($B713,'Signal, ITMS &amp; Lighting Items'!$A$5:$G$468,2,FALSE))," "))</f>
        <v xml:space="preserve"> </v>
      </c>
      <c r="D713" s="570"/>
      <c r="E713" s="579" t="str">
        <f>IF(ISNUMBER($B713),(VLOOKUP($B713,'Signal, ITMS &amp; Lighting Items'!$A$5:$G$468,4,FALSE)),IF(ISTEXT($B713),(VLOOKUP($B713,'Signal, ITMS &amp; Lighting Items'!$A$5:$G$468,4,FALSE))," "))</f>
        <v xml:space="preserve"> </v>
      </c>
      <c r="F713" s="567" t="str">
        <f>IF(ISNUMBER($B713),(VLOOKUP($B713,'Signal, ITMS &amp; Lighting Items'!$A$5:$G$468,3,FALSE)),IF(ISTEXT($B713),(VLOOKUP($B713,'Signal, ITMS &amp; Lighting Items'!$A$5:$G$468,3,FALSE))," "))</f>
        <v xml:space="preserve"> </v>
      </c>
      <c r="G713" s="580" t="str">
        <f>IF(ISNUMBER($B713),(VLOOKUP($B713,'Signal, ITMS &amp; Lighting Items'!$A$5:$G$468,5,FALSE)),IF(ISTEXT($B713),(VLOOKUP($B713,'Signal, ITMS &amp; Lighting Items'!$A$5:$G$468,5,FALSE))," "))</f>
        <v xml:space="preserve"> </v>
      </c>
      <c r="H713" s="580" t="str">
        <f>IF(ISNUMBER($B713),(VLOOKUP($B713,'Signal, ITMS &amp; Lighting Items'!$A$5:$G$468,6,FALSE)),IF(ISTEXT($B713),(VLOOKUP($B713,'Signal, ITMS &amp; Lighting Items'!$A$5:$G$468,6,FALSE))," "))</f>
        <v xml:space="preserve"> </v>
      </c>
      <c r="I713" s="580" t="str">
        <f>IF(ISNUMBER($B713),(VLOOKUP($B713,'Signal, ITMS &amp; Lighting Items'!$A$5:$G$468,7,FALSE)),IF(ISTEXT($B713),(VLOOKUP($B713,'Signal, ITMS &amp; Lighting Items'!$A$5:$G$468,7,FALSE))," "))</f>
        <v xml:space="preserve"> </v>
      </c>
      <c r="J713" s="581" t="str">
        <f t="shared" si="65"/>
        <v/>
      </c>
      <c r="K713" s="581" t="str">
        <f t="shared" si="66"/>
        <v/>
      </c>
      <c r="L713" s="581" t="str">
        <f t="shared" si="64"/>
        <v/>
      </c>
    </row>
    <row r="714" spans="1:12" s="165" customFormat="1" ht="12.75" customHeight="1">
      <c r="A714" s="571">
        <v>13</v>
      </c>
      <c r="B714" s="569"/>
      <c r="C714" s="578" t="str">
        <f>IF(ISNUMBER($B714),(VLOOKUP($B714,'Signal, ITMS &amp; Lighting Items'!$A$5:$G$468,2,FALSE)),IF(ISTEXT($B714),(VLOOKUP($B714,'Signal, ITMS &amp; Lighting Items'!$A$5:$G$468,2,FALSE))," "))</f>
        <v xml:space="preserve"> </v>
      </c>
      <c r="D714" s="570"/>
      <c r="E714" s="579" t="str">
        <f>IF(ISNUMBER($B714),(VLOOKUP($B714,'Signal, ITMS &amp; Lighting Items'!$A$5:$G$468,4,FALSE)),IF(ISTEXT($B714),(VLOOKUP($B714,'Signal, ITMS &amp; Lighting Items'!$A$5:$G$468,4,FALSE))," "))</f>
        <v xml:space="preserve"> </v>
      </c>
      <c r="F714" s="567" t="str">
        <f>IF(ISNUMBER($B714),(VLOOKUP($B714,'Signal, ITMS &amp; Lighting Items'!$A$5:$G$468,3,FALSE)),IF(ISTEXT($B714),(VLOOKUP($B714,'Signal, ITMS &amp; Lighting Items'!$A$5:$G$468,3,FALSE))," "))</f>
        <v xml:space="preserve"> </v>
      </c>
      <c r="G714" s="580" t="str">
        <f>IF(ISNUMBER($B714),(VLOOKUP($B714,'Signal, ITMS &amp; Lighting Items'!$A$5:$G$468,5,FALSE)),IF(ISTEXT($B714),(VLOOKUP($B714,'Signal, ITMS &amp; Lighting Items'!$A$5:$G$468,5,FALSE))," "))</f>
        <v xml:space="preserve"> </v>
      </c>
      <c r="H714" s="580" t="str">
        <f>IF(ISNUMBER($B714),(VLOOKUP($B714,'Signal, ITMS &amp; Lighting Items'!$A$5:$G$468,6,FALSE)),IF(ISTEXT($B714),(VLOOKUP($B714,'Signal, ITMS &amp; Lighting Items'!$A$5:$G$468,6,FALSE))," "))</f>
        <v xml:space="preserve"> </v>
      </c>
      <c r="I714" s="580" t="str">
        <f>IF(ISNUMBER($B714),(VLOOKUP($B714,'Signal, ITMS &amp; Lighting Items'!$A$5:$G$468,7,FALSE)),IF(ISTEXT($B714),(VLOOKUP($B714,'Signal, ITMS &amp; Lighting Items'!$A$5:$G$468,7,FALSE))," "))</f>
        <v xml:space="preserve"> </v>
      </c>
      <c r="J714" s="581" t="str">
        <f t="shared" si="65"/>
        <v/>
      </c>
      <c r="K714" s="581" t="str">
        <f t="shared" si="66"/>
        <v/>
      </c>
      <c r="L714" s="581" t="str">
        <f t="shared" si="64"/>
        <v/>
      </c>
    </row>
    <row r="715" spans="1:12" s="165" customFormat="1" ht="12.75" customHeight="1">
      <c r="A715" s="571">
        <v>14</v>
      </c>
      <c r="B715" s="569"/>
      <c r="C715" s="578" t="str">
        <f>IF(ISNUMBER($B715),(VLOOKUP($B715,'Signal, ITMS &amp; Lighting Items'!$A$5:$G$468,2,FALSE)),IF(ISTEXT($B715),(VLOOKUP($B715,'Signal, ITMS &amp; Lighting Items'!$A$5:$G$468,2,FALSE))," "))</f>
        <v xml:space="preserve"> </v>
      </c>
      <c r="D715" s="570"/>
      <c r="E715" s="579" t="str">
        <f>IF(ISNUMBER($B715),(VLOOKUP($B715,'Signal, ITMS &amp; Lighting Items'!$A$5:$G$468,4,FALSE)),IF(ISTEXT($B715),(VLOOKUP($B715,'Signal, ITMS &amp; Lighting Items'!$A$5:$G$468,4,FALSE))," "))</f>
        <v xml:space="preserve"> </v>
      </c>
      <c r="F715" s="567" t="str">
        <f>IF(ISNUMBER($B715),(VLOOKUP($B715,'Signal, ITMS &amp; Lighting Items'!$A$5:$G$468,3,FALSE)),IF(ISTEXT($B715),(VLOOKUP($B715,'Signal, ITMS &amp; Lighting Items'!$A$5:$G$468,3,FALSE))," "))</f>
        <v xml:space="preserve"> </v>
      </c>
      <c r="G715" s="580" t="str">
        <f>IF(ISNUMBER($B715),(VLOOKUP($B715,'Signal, ITMS &amp; Lighting Items'!$A$5:$G$468,5,FALSE)),IF(ISTEXT($B715),(VLOOKUP($B715,'Signal, ITMS &amp; Lighting Items'!$A$5:$G$468,5,FALSE))," "))</f>
        <v xml:space="preserve"> </v>
      </c>
      <c r="H715" s="580" t="str">
        <f>IF(ISNUMBER($B715),(VLOOKUP($B715,'Signal, ITMS &amp; Lighting Items'!$A$5:$G$468,6,FALSE)),IF(ISTEXT($B715),(VLOOKUP($B715,'Signal, ITMS &amp; Lighting Items'!$A$5:$G$468,6,FALSE))," "))</f>
        <v xml:space="preserve"> </v>
      </c>
      <c r="I715" s="580" t="str">
        <f>IF(ISNUMBER($B715),(VLOOKUP($B715,'Signal, ITMS &amp; Lighting Items'!$A$5:$G$468,7,FALSE)),IF(ISTEXT($B715),(VLOOKUP($B715,'Signal, ITMS &amp; Lighting Items'!$A$5:$G$468,7,FALSE))," "))</f>
        <v xml:space="preserve"> </v>
      </c>
      <c r="J715" s="581" t="str">
        <f t="shared" si="65"/>
        <v/>
      </c>
      <c r="K715" s="581" t="str">
        <f t="shared" si="66"/>
        <v/>
      </c>
      <c r="L715" s="581" t="str">
        <f t="shared" si="64"/>
        <v/>
      </c>
    </row>
    <row r="716" spans="1:12" s="165" customFormat="1" ht="12.75" customHeight="1">
      <c r="A716" s="571">
        <v>15</v>
      </c>
      <c r="B716" s="569"/>
      <c r="C716" s="578" t="str">
        <f>IF(ISNUMBER($B716),(VLOOKUP($B716,'Signal, ITMS &amp; Lighting Items'!$A$5:$G$468,2,FALSE)),IF(ISTEXT($B716),(VLOOKUP($B716,'Signal, ITMS &amp; Lighting Items'!$A$5:$G$468,2,FALSE))," "))</f>
        <v xml:space="preserve"> </v>
      </c>
      <c r="D716" s="570"/>
      <c r="E716" s="579" t="str">
        <f>IF(ISNUMBER($B716),(VLOOKUP($B716,'Signal, ITMS &amp; Lighting Items'!$A$5:$G$468,4,FALSE)),IF(ISTEXT($B716),(VLOOKUP($B716,'Signal, ITMS &amp; Lighting Items'!$A$5:$G$468,4,FALSE))," "))</f>
        <v xml:space="preserve"> </v>
      </c>
      <c r="F716" s="567" t="str">
        <f>IF(ISNUMBER($B716),(VLOOKUP($B716,'Signal, ITMS &amp; Lighting Items'!$A$5:$G$468,3,FALSE)),IF(ISTEXT($B716),(VLOOKUP($B716,'Signal, ITMS &amp; Lighting Items'!$A$5:$G$468,3,FALSE))," "))</f>
        <v xml:space="preserve"> </v>
      </c>
      <c r="G716" s="580" t="str">
        <f>IF(ISNUMBER($B716),(VLOOKUP($B716,'Signal, ITMS &amp; Lighting Items'!$A$5:$G$468,5,FALSE)),IF(ISTEXT($B716),(VLOOKUP($B716,'Signal, ITMS &amp; Lighting Items'!$A$5:$G$468,5,FALSE))," "))</f>
        <v xml:space="preserve"> </v>
      </c>
      <c r="H716" s="580" t="str">
        <f>IF(ISNUMBER($B716),(VLOOKUP($B716,'Signal, ITMS &amp; Lighting Items'!$A$5:$G$468,6,FALSE)),IF(ISTEXT($B716),(VLOOKUP($B716,'Signal, ITMS &amp; Lighting Items'!$A$5:$G$468,6,FALSE))," "))</f>
        <v xml:space="preserve"> </v>
      </c>
      <c r="I716" s="580" t="str">
        <f>IF(ISNUMBER($B716),(VLOOKUP($B716,'Signal, ITMS &amp; Lighting Items'!$A$5:$G$468,7,FALSE)),IF(ISTEXT($B716),(VLOOKUP($B716,'Signal, ITMS &amp; Lighting Items'!$A$5:$G$468,7,FALSE))," "))</f>
        <v xml:space="preserve"> </v>
      </c>
      <c r="J716" s="581" t="str">
        <f t="shared" si="65"/>
        <v/>
      </c>
      <c r="K716" s="581" t="str">
        <f t="shared" si="66"/>
        <v/>
      </c>
      <c r="L716" s="581" t="str">
        <f t="shared" si="64"/>
        <v/>
      </c>
    </row>
    <row r="717" spans="1:12" s="165" customFormat="1" ht="12.75" customHeight="1">
      <c r="A717" s="571">
        <v>16</v>
      </c>
      <c r="B717" s="569"/>
      <c r="C717" s="578" t="str">
        <f>IF(ISNUMBER($B717),(VLOOKUP($B717,'Signal, ITMS &amp; Lighting Items'!$A$5:$G$468,2,FALSE)),IF(ISTEXT($B717),(VLOOKUP($B717,'Signal, ITMS &amp; Lighting Items'!$A$5:$G$468,2,FALSE))," "))</f>
        <v xml:space="preserve"> </v>
      </c>
      <c r="D717" s="570"/>
      <c r="E717" s="579" t="str">
        <f>IF(ISNUMBER($B717),(VLOOKUP($B717,'Signal, ITMS &amp; Lighting Items'!$A$5:$G$468,4,FALSE)),IF(ISTEXT($B717),(VLOOKUP($B717,'Signal, ITMS &amp; Lighting Items'!$A$5:$G$468,4,FALSE))," "))</f>
        <v xml:space="preserve"> </v>
      </c>
      <c r="F717" s="567" t="str">
        <f>IF(ISNUMBER($B717),(VLOOKUP($B717,'Signal, ITMS &amp; Lighting Items'!$A$5:$G$468,3,FALSE)),IF(ISTEXT($B717),(VLOOKUP($B717,'Signal, ITMS &amp; Lighting Items'!$A$5:$G$468,3,FALSE))," "))</f>
        <v xml:space="preserve"> </v>
      </c>
      <c r="G717" s="580" t="str">
        <f>IF(ISNUMBER($B717),(VLOOKUP($B717,'Signal, ITMS &amp; Lighting Items'!$A$5:$G$468,5,FALSE)),IF(ISTEXT($B717),(VLOOKUP($B717,'Signal, ITMS &amp; Lighting Items'!$A$5:$G$468,5,FALSE))," "))</f>
        <v xml:space="preserve"> </v>
      </c>
      <c r="H717" s="580" t="str">
        <f>IF(ISNUMBER($B717),(VLOOKUP($B717,'Signal, ITMS &amp; Lighting Items'!$A$5:$G$468,6,FALSE)),IF(ISTEXT($B717),(VLOOKUP($B717,'Signal, ITMS &amp; Lighting Items'!$A$5:$G$468,6,FALSE))," "))</f>
        <v xml:space="preserve"> </v>
      </c>
      <c r="I717" s="580" t="str">
        <f>IF(ISNUMBER($B717),(VLOOKUP($B717,'Signal, ITMS &amp; Lighting Items'!$A$5:$G$468,7,FALSE)),IF(ISTEXT($B717),(VLOOKUP($B717,'Signal, ITMS &amp; Lighting Items'!$A$5:$G$468,7,FALSE))," "))</f>
        <v xml:space="preserve"> </v>
      </c>
      <c r="J717" s="581" t="str">
        <f t="shared" si="65"/>
        <v/>
      </c>
      <c r="K717" s="581" t="str">
        <f t="shared" si="66"/>
        <v/>
      </c>
      <c r="L717" s="581" t="str">
        <f t="shared" si="64"/>
        <v/>
      </c>
    </row>
    <row r="718" spans="1:12" s="165" customFormat="1" ht="12.75" customHeight="1">
      <c r="A718" s="571">
        <v>17</v>
      </c>
      <c r="B718" s="569"/>
      <c r="C718" s="578" t="str">
        <f>IF(ISNUMBER($B718),(VLOOKUP($B718,'Signal, ITMS &amp; Lighting Items'!$A$5:$G$468,2,FALSE)),IF(ISTEXT($B718),(VLOOKUP($B718,'Signal, ITMS &amp; Lighting Items'!$A$5:$G$468,2,FALSE))," "))</f>
        <v xml:space="preserve"> </v>
      </c>
      <c r="D718" s="570"/>
      <c r="E718" s="579" t="str">
        <f>IF(ISNUMBER($B718),(VLOOKUP($B718,'Signal, ITMS &amp; Lighting Items'!$A$5:$G$468,4,FALSE)),IF(ISTEXT($B718),(VLOOKUP($B718,'Signal, ITMS &amp; Lighting Items'!$A$5:$G$468,4,FALSE))," "))</f>
        <v xml:space="preserve"> </v>
      </c>
      <c r="F718" s="567" t="str">
        <f>IF(ISNUMBER($B718),(VLOOKUP($B718,'Signal, ITMS &amp; Lighting Items'!$A$5:$G$468,3,FALSE)),IF(ISTEXT($B718),(VLOOKUP($B718,'Signal, ITMS &amp; Lighting Items'!$A$5:$G$468,3,FALSE))," "))</f>
        <v xml:space="preserve"> </v>
      </c>
      <c r="G718" s="580" t="str">
        <f>IF(ISNUMBER($B718),(VLOOKUP($B718,'Signal, ITMS &amp; Lighting Items'!$A$5:$G$468,5,FALSE)),IF(ISTEXT($B718),(VLOOKUP($B718,'Signal, ITMS &amp; Lighting Items'!$A$5:$G$468,5,FALSE))," "))</f>
        <v xml:space="preserve"> </v>
      </c>
      <c r="H718" s="580" t="str">
        <f>IF(ISNUMBER($B718),(VLOOKUP($B718,'Signal, ITMS &amp; Lighting Items'!$A$5:$G$468,6,FALSE)),IF(ISTEXT($B718),(VLOOKUP($B718,'Signal, ITMS &amp; Lighting Items'!$A$5:$G$468,6,FALSE))," "))</f>
        <v xml:space="preserve"> </v>
      </c>
      <c r="I718" s="580" t="str">
        <f>IF(ISNUMBER($B718),(VLOOKUP($B718,'Signal, ITMS &amp; Lighting Items'!$A$5:$G$468,7,FALSE)),IF(ISTEXT($B718),(VLOOKUP($B718,'Signal, ITMS &amp; Lighting Items'!$A$5:$G$468,7,FALSE))," "))</f>
        <v xml:space="preserve"> </v>
      </c>
      <c r="J718" s="581" t="str">
        <f t="shared" si="65"/>
        <v/>
      </c>
      <c r="K718" s="581" t="str">
        <f t="shared" si="66"/>
        <v/>
      </c>
      <c r="L718" s="581" t="str">
        <f t="shared" si="64"/>
        <v/>
      </c>
    </row>
    <row r="719" spans="1:12" s="165" customFormat="1" ht="12.75" customHeight="1">
      <c r="A719" s="571">
        <v>18</v>
      </c>
      <c r="B719" s="569"/>
      <c r="C719" s="578" t="str">
        <f>IF(ISNUMBER($B719),(VLOOKUP($B719,'Signal, ITMS &amp; Lighting Items'!$A$5:$G$468,2,FALSE)),IF(ISTEXT($B719),(VLOOKUP($B719,'Signal, ITMS &amp; Lighting Items'!$A$5:$G$468,2,FALSE))," "))</f>
        <v xml:space="preserve"> </v>
      </c>
      <c r="D719" s="570"/>
      <c r="E719" s="579" t="str">
        <f>IF(ISNUMBER($B719),(VLOOKUP($B719,'Signal, ITMS &amp; Lighting Items'!$A$5:$G$468,4,FALSE)),IF(ISTEXT($B719),(VLOOKUP($B719,'Signal, ITMS &amp; Lighting Items'!$A$5:$G$468,4,FALSE))," "))</f>
        <v xml:space="preserve"> </v>
      </c>
      <c r="F719" s="567" t="str">
        <f>IF(ISNUMBER($B719),(VLOOKUP($B719,'Signal, ITMS &amp; Lighting Items'!$A$5:$G$468,3,FALSE)),IF(ISTEXT($B719),(VLOOKUP($B719,'Signal, ITMS &amp; Lighting Items'!$A$5:$G$468,3,FALSE))," "))</f>
        <v xml:space="preserve"> </v>
      </c>
      <c r="G719" s="580" t="str">
        <f>IF(ISNUMBER($B719),(VLOOKUP($B719,'Signal, ITMS &amp; Lighting Items'!$A$5:$G$468,5,FALSE)),IF(ISTEXT($B719),(VLOOKUP($B719,'Signal, ITMS &amp; Lighting Items'!$A$5:$G$468,5,FALSE))," "))</f>
        <v xml:space="preserve"> </v>
      </c>
      <c r="H719" s="580" t="str">
        <f>IF(ISNUMBER($B719),(VLOOKUP($B719,'Signal, ITMS &amp; Lighting Items'!$A$5:$G$468,6,FALSE)),IF(ISTEXT($B719),(VLOOKUP($B719,'Signal, ITMS &amp; Lighting Items'!$A$5:$G$468,6,FALSE))," "))</f>
        <v xml:space="preserve"> </v>
      </c>
      <c r="I719" s="580" t="str">
        <f>IF(ISNUMBER($B719),(VLOOKUP($B719,'Signal, ITMS &amp; Lighting Items'!$A$5:$G$468,7,FALSE)),IF(ISTEXT($B719),(VLOOKUP($B719,'Signal, ITMS &amp; Lighting Items'!$A$5:$G$468,7,FALSE))," "))</f>
        <v xml:space="preserve"> </v>
      </c>
      <c r="J719" s="581" t="str">
        <f t="shared" si="65"/>
        <v/>
      </c>
      <c r="K719" s="581" t="str">
        <f t="shared" si="66"/>
        <v/>
      </c>
      <c r="L719" s="581" t="str">
        <f t="shared" si="64"/>
        <v/>
      </c>
    </row>
    <row r="720" spans="1:12" s="165" customFormat="1" ht="12.75" customHeight="1">
      <c r="A720" s="571">
        <v>19</v>
      </c>
      <c r="B720" s="569"/>
      <c r="C720" s="578" t="str">
        <f>IF(ISNUMBER($B720),(VLOOKUP($B720,'Signal, ITMS &amp; Lighting Items'!$A$5:$G$468,2,FALSE)),IF(ISTEXT($B720),(VLOOKUP($B720,'Signal, ITMS &amp; Lighting Items'!$A$5:$G$468,2,FALSE))," "))</f>
        <v xml:space="preserve"> </v>
      </c>
      <c r="D720" s="570"/>
      <c r="E720" s="579" t="str">
        <f>IF(ISNUMBER($B720),(VLOOKUP($B720,'Signal, ITMS &amp; Lighting Items'!$A$5:$G$468,4,FALSE)),IF(ISTEXT($B720),(VLOOKUP($B720,'Signal, ITMS &amp; Lighting Items'!$A$5:$G$468,4,FALSE))," "))</f>
        <v xml:space="preserve"> </v>
      </c>
      <c r="F720" s="567" t="str">
        <f>IF(ISNUMBER($B720),(VLOOKUP($B720,'Signal, ITMS &amp; Lighting Items'!$A$5:$G$468,3,FALSE)),IF(ISTEXT($B720),(VLOOKUP($B720,'Signal, ITMS &amp; Lighting Items'!$A$5:$G$468,3,FALSE))," "))</f>
        <v xml:space="preserve"> </v>
      </c>
      <c r="G720" s="580" t="str">
        <f>IF(ISNUMBER($B720),(VLOOKUP($B720,'Signal, ITMS &amp; Lighting Items'!$A$5:$G$468,5,FALSE)),IF(ISTEXT($B720),(VLOOKUP($B720,'Signal, ITMS &amp; Lighting Items'!$A$5:$G$468,5,FALSE))," "))</f>
        <v xml:space="preserve"> </v>
      </c>
      <c r="H720" s="580" t="str">
        <f>IF(ISNUMBER($B720),(VLOOKUP($B720,'Signal, ITMS &amp; Lighting Items'!$A$5:$G$468,6,FALSE)),IF(ISTEXT($B720),(VLOOKUP($B720,'Signal, ITMS &amp; Lighting Items'!$A$5:$G$468,6,FALSE))," "))</f>
        <v xml:space="preserve"> </v>
      </c>
      <c r="I720" s="580" t="str">
        <f>IF(ISNUMBER($B720),(VLOOKUP($B720,'Signal, ITMS &amp; Lighting Items'!$A$5:$G$468,7,FALSE)),IF(ISTEXT($B720),(VLOOKUP($B720,'Signal, ITMS &amp; Lighting Items'!$A$5:$G$468,7,FALSE))," "))</f>
        <v xml:space="preserve"> </v>
      </c>
      <c r="J720" s="581" t="str">
        <f t="shared" si="65"/>
        <v/>
      </c>
      <c r="K720" s="581" t="str">
        <f t="shared" si="66"/>
        <v/>
      </c>
      <c r="L720" s="581" t="str">
        <f t="shared" si="64"/>
        <v/>
      </c>
    </row>
    <row r="721" spans="1:12" s="165" customFormat="1" ht="12.75" customHeight="1">
      <c r="A721" s="571">
        <v>20</v>
      </c>
      <c r="B721" s="569"/>
      <c r="C721" s="578" t="str">
        <f>IF(ISNUMBER($B721),(VLOOKUP($B721,'Signal, ITMS &amp; Lighting Items'!$A$5:$G$468,2,FALSE)),IF(ISTEXT($B721),(VLOOKUP($B721,'Signal, ITMS &amp; Lighting Items'!$A$5:$G$468,2,FALSE))," "))</f>
        <v xml:space="preserve"> </v>
      </c>
      <c r="D721" s="570"/>
      <c r="E721" s="579" t="str">
        <f>IF(ISNUMBER($B721),(VLOOKUP($B721,'Signal, ITMS &amp; Lighting Items'!$A$5:$G$468,4,FALSE)),IF(ISTEXT($B721),(VLOOKUP($B721,'Signal, ITMS &amp; Lighting Items'!$A$5:$G$468,4,FALSE))," "))</f>
        <v xml:space="preserve"> </v>
      </c>
      <c r="F721" s="567" t="str">
        <f>IF(ISNUMBER($B721),(VLOOKUP($B721,'Signal, ITMS &amp; Lighting Items'!$A$5:$G$468,3,FALSE)),IF(ISTEXT($B721),(VLOOKUP($B721,'Signal, ITMS &amp; Lighting Items'!$A$5:$G$468,3,FALSE))," "))</f>
        <v xml:space="preserve"> </v>
      </c>
      <c r="G721" s="580" t="str">
        <f>IF(ISNUMBER($B721),(VLOOKUP($B721,'Signal, ITMS &amp; Lighting Items'!$A$5:$G$468,5,FALSE)),IF(ISTEXT($B721),(VLOOKUP($B721,'Signal, ITMS &amp; Lighting Items'!$A$5:$G$468,5,FALSE))," "))</f>
        <v xml:space="preserve"> </v>
      </c>
      <c r="H721" s="580" t="str">
        <f>IF(ISNUMBER($B721),(VLOOKUP($B721,'Signal, ITMS &amp; Lighting Items'!$A$5:$G$468,6,FALSE)),IF(ISTEXT($B721),(VLOOKUP($B721,'Signal, ITMS &amp; Lighting Items'!$A$5:$G$468,6,FALSE))," "))</f>
        <v xml:space="preserve"> </v>
      </c>
      <c r="I721" s="580" t="str">
        <f>IF(ISNUMBER($B721),(VLOOKUP($B721,'Signal, ITMS &amp; Lighting Items'!$A$5:$G$468,7,FALSE)),IF(ISTEXT($B721),(VLOOKUP($B721,'Signal, ITMS &amp; Lighting Items'!$A$5:$G$468,7,FALSE))," "))</f>
        <v xml:space="preserve"> </v>
      </c>
      <c r="J721" s="581" t="str">
        <f t="shared" si="65"/>
        <v/>
      </c>
      <c r="K721" s="581" t="str">
        <f t="shared" si="66"/>
        <v/>
      </c>
      <c r="L721" s="581" t="str">
        <f t="shared" si="64"/>
        <v/>
      </c>
    </row>
    <row r="722" spans="1:12" s="165" customFormat="1" ht="12.75" customHeight="1">
      <c r="A722" s="571">
        <v>21</v>
      </c>
      <c r="B722" s="569"/>
      <c r="C722" s="578" t="str">
        <f>IF(ISNUMBER($B722),(VLOOKUP($B722,'Signal, ITMS &amp; Lighting Items'!$A$5:$G$468,2,FALSE)),IF(ISTEXT($B722),(VLOOKUP($B722,'Signal, ITMS &amp; Lighting Items'!$A$5:$G$468,2,FALSE))," "))</f>
        <v xml:space="preserve"> </v>
      </c>
      <c r="D722" s="570"/>
      <c r="E722" s="579" t="str">
        <f>IF(ISNUMBER($B722),(VLOOKUP($B722,'Signal, ITMS &amp; Lighting Items'!$A$5:$G$468,4,FALSE)),IF(ISTEXT($B722),(VLOOKUP($B722,'Signal, ITMS &amp; Lighting Items'!$A$5:$G$468,4,FALSE))," "))</f>
        <v xml:space="preserve"> </v>
      </c>
      <c r="F722" s="567" t="str">
        <f>IF(ISNUMBER($B722),(VLOOKUP($B722,'Signal, ITMS &amp; Lighting Items'!$A$5:$G$468,3,FALSE)),IF(ISTEXT($B722),(VLOOKUP($B722,'Signal, ITMS &amp; Lighting Items'!$A$5:$G$468,3,FALSE))," "))</f>
        <v xml:space="preserve"> </v>
      </c>
      <c r="G722" s="580" t="str">
        <f>IF(ISNUMBER($B722),(VLOOKUP($B722,'Signal, ITMS &amp; Lighting Items'!$A$5:$G$468,5,FALSE)),IF(ISTEXT($B722),(VLOOKUP($B722,'Signal, ITMS &amp; Lighting Items'!$A$5:$G$468,5,FALSE))," "))</f>
        <v xml:space="preserve"> </v>
      </c>
      <c r="H722" s="580" t="str">
        <f>IF(ISNUMBER($B722),(VLOOKUP($B722,'Signal, ITMS &amp; Lighting Items'!$A$5:$G$468,6,FALSE)),IF(ISTEXT($B722),(VLOOKUP($B722,'Signal, ITMS &amp; Lighting Items'!$A$5:$G$468,6,FALSE))," "))</f>
        <v xml:space="preserve"> </v>
      </c>
      <c r="I722" s="580" t="str">
        <f>IF(ISNUMBER($B722),(VLOOKUP($B722,'Signal, ITMS &amp; Lighting Items'!$A$5:$G$468,7,FALSE)),IF(ISTEXT($B722),(VLOOKUP($B722,'Signal, ITMS &amp; Lighting Items'!$A$5:$G$468,7,FALSE))," "))</f>
        <v xml:space="preserve"> </v>
      </c>
      <c r="J722" s="581" t="str">
        <f t="shared" si="65"/>
        <v/>
      </c>
      <c r="K722" s="581" t="str">
        <f t="shared" si="66"/>
        <v/>
      </c>
      <c r="L722" s="581" t="str">
        <f t="shared" si="64"/>
        <v/>
      </c>
    </row>
    <row r="723" spans="1:12" s="165" customFormat="1" ht="12.75" customHeight="1">
      <c r="A723" s="571">
        <v>22</v>
      </c>
      <c r="B723" s="569"/>
      <c r="C723" s="578" t="str">
        <f>IF(ISNUMBER($B723),(VLOOKUP($B723,'Signal, ITMS &amp; Lighting Items'!$A$5:$G$468,2,FALSE)),IF(ISTEXT($B723),(VLOOKUP($B723,'Signal, ITMS &amp; Lighting Items'!$A$5:$G$468,2,FALSE))," "))</f>
        <v xml:space="preserve"> </v>
      </c>
      <c r="D723" s="570"/>
      <c r="E723" s="579" t="str">
        <f>IF(ISNUMBER($B723),(VLOOKUP($B723,'Signal, ITMS &amp; Lighting Items'!$A$5:$G$468,4,FALSE)),IF(ISTEXT($B723),(VLOOKUP($B723,'Signal, ITMS &amp; Lighting Items'!$A$5:$G$468,4,FALSE))," "))</f>
        <v xml:space="preserve"> </v>
      </c>
      <c r="F723" s="567" t="str">
        <f>IF(ISNUMBER($B723),(VLOOKUP($B723,'Signal, ITMS &amp; Lighting Items'!$A$5:$G$468,3,FALSE)),IF(ISTEXT($B723),(VLOOKUP($B723,'Signal, ITMS &amp; Lighting Items'!$A$5:$G$468,3,FALSE))," "))</f>
        <v xml:space="preserve"> </v>
      </c>
      <c r="G723" s="580" t="str">
        <f>IF(ISNUMBER($B723),(VLOOKUP($B723,'Signal, ITMS &amp; Lighting Items'!$A$5:$G$468,5,FALSE)),IF(ISTEXT($B723),(VLOOKUP($B723,'Signal, ITMS &amp; Lighting Items'!$A$5:$G$468,5,FALSE))," "))</f>
        <v xml:space="preserve"> </v>
      </c>
      <c r="H723" s="580" t="str">
        <f>IF(ISNUMBER($B723),(VLOOKUP($B723,'Signal, ITMS &amp; Lighting Items'!$A$5:$G$468,6,FALSE)),IF(ISTEXT($B723),(VLOOKUP($B723,'Signal, ITMS &amp; Lighting Items'!$A$5:$G$468,6,FALSE))," "))</f>
        <v xml:space="preserve"> </v>
      </c>
      <c r="I723" s="580" t="str">
        <f>IF(ISNUMBER($B723),(VLOOKUP($B723,'Signal, ITMS &amp; Lighting Items'!$A$5:$G$468,7,FALSE)),IF(ISTEXT($B723),(VLOOKUP($B723,'Signal, ITMS &amp; Lighting Items'!$A$5:$G$468,7,FALSE))," "))</f>
        <v xml:space="preserve"> </v>
      </c>
      <c r="J723" s="581" t="str">
        <f t="shared" si="65"/>
        <v/>
      </c>
      <c r="K723" s="581" t="str">
        <f t="shared" si="66"/>
        <v/>
      </c>
      <c r="L723" s="581" t="str">
        <f t="shared" si="64"/>
        <v/>
      </c>
    </row>
    <row r="724" spans="1:12" s="165" customFormat="1" ht="12.75" customHeight="1">
      <c r="A724" s="571">
        <v>23</v>
      </c>
      <c r="B724" s="569"/>
      <c r="C724" s="578" t="str">
        <f>IF(ISNUMBER($B724),(VLOOKUP($B724,'Signal, ITMS &amp; Lighting Items'!$A$5:$G$468,2,FALSE)),IF(ISTEXT($B724),(VLOOKUP($B724,'Signal, ITMS &amp; Lighting Items'!$A$5:$G$468,2,FALSE))," "))</f>
        <v xml:space="preserve"> </v>
      </c>
      <c r="D724" s="570"/>
      <c r="E724" s="579" t="str">
        <f>IF(ISNUMBER($B724),(VLOOKUP($B724,'Signal, ITMS &amp; Lighting Items'!$A$5:$G$468,4,FALSE)),IF(ISTEXT($B724),(VLOOKUP($B724,'Signal, ITMS &amp; Lighting Items'!$A$5:$G$468,4,FALSE))," "))</f>
        <v xml:space="preserve"> </v>
      </c>
      <c r="F724" s="567" t="str">
        <f>IF(ISNUMBER($B724),(VLOOKUP($B724,'Signal, ITMS &amp; Lighting Items'!$A$5:$G$468,3,FALSE)),IF(ISTEXT($B724),(VLOOKUP($B724,'Signal, ITMS &amp; Lighting Items'!$A$5:$G$468,3,FALSE))," "))</f>
        <v xml:space="preserve"> </v>
      </c>
      <c r="G724" s="580" t="str">
        <f>IF(ISNUMBER($B724),(VLOOKUP($B724,'Signal, ITMS &amp; Lighting Items'!$A$5:$G$468,5,FALSE)),IF(ISTEXT($B724),(VLOOKUP($B724,'Signal, ITMS &amp; Lighting Items'!$A$5:$G$468,5,FALSE))," "))</f>
        <v xml:space="preserve"> </v>
      </c>
      <c r="H724" s="580" t="str">
        <f>IF(ISNUMBER($B724),(VLOOKUP($B724,'Signal, ITMS &amp; Lighting Items'!$A$5:$G$468,6,FALSE)),IF(ISTEXT($B724),(VLOOKUP($B724,'Signal, ITMS &amp; Lighting Items'!$A$5:$G$468,6,FALSE))," "))</f>
        <v xml:space="preserve"> </v>
      </c>
      <c r="I724" s="580" t="str">
        <f>IF(ISNUMBER($B724),(VLOOKUP($B724,'Signal, ITMS &amp; Lighting Items'!$A$5:$G$468,7,FALSE)),IF(ISTEXT($B724),(VLOOKUP($B724,'Signal, ITMS &amp; Lighting Items'!$A$5:$G$468,7,FALSE))," "))</f>
        <v xml:space="preserve"> </v>
      </c>
      <c r="J724" s="581" t="str">
        <f t="shared" si="65"/>
        <v/>
      </c>
      <c r="K724" s="581" t="str">
        <f t="shared" si="66"/>
        <v/>
      </c>
      <c r="L724" s="581" t="str">
        <f t="shared" si="64"/>
        <v/>
      </c>
    </row>
    <row r="725" spans="1:12" s="165" customFormat="1" ht="12.75" customHeight="1">
      <c r="A725" s="571">
        <v>24</v>
      </c>
      <c r="B725" s="569"/>
      <c r="C725" s="578" t="str">
        <f>IF(ISNUMBER($B725),(VLOOKUP($B725,'Signal, ITMS &amp; Lighting Items'!$A$5:$G$468,2,FALSE)),IF(ISTEXT($B725),(VLOOKUP($B725,'Signal, ITMS &amp; Lighting Items'!$A$5:$G$468,2,FALSE))," "))</f>
        <v xml:space="preserve"> </v>
      </c>
      <c r="D725" s="570"/>
      <c r="E725" s="579" t="str">
        <f>IF(ISNUMBER($B725),(VLOOKUP($B725,'Signal, ITMS &amp; Lighting Items'!$A$5:$G$468,4,FALSE)),IF(ISTEXT($B725),(VLOOKUP($B725,'Signal, ITMS &amp; Lighting Items'!$A$5:$G$468,4,FALSE))," "))</f>
        <v xml:space="preserve"> </v>
      </c>
      <c r="F725" s="567" t="str">
        <f>IF(ISNUMBER($B725),(VLOOKUP($B725,'Signal, ITMS &amp; Lighting Items'!$A$5:$G$468,3,FALSE)),IF(ISTEXT($B725),(VLOOKUP($B725,'Signal, ITMS &amp; Lighting Items'!$A$5:$G$468,3,FALSE))," "))</f>
        <v xml:space="preserve"> </v>
      </c>
      <c r="G725" s="580" t="str">
        <f>IF(ISNUMBER($B725),(VLOOKUP($B725,'Signal, ITMS &amp; Lighting Items'!$A$5:$G$468,5,FALSE)),IF(ISTEXT($B725),(VLOOKUP($B725,'Signal, ITMS &amp; Lighting Items'!$A$5:$G$468,5,FALSE))," "))</f>
        <v xml:space="preserve"> </v>
      </c>
      <c r="H725" s="580" t="str">
        <f>IF(ISNUMBER($B725),(VLOOKUP($B725,'Signal, ITMS &amp; Lighting Items'!$A$5:$G$468,6,FALSE)),IF(ISTEXT($B725),(VLOOKUP($B725,'Signal, ITMS &amp; Lighting Items'!$A$5:$G$468,6,FALSE))," "))</f>
        <v xml:space="preserve"> </v>
      </c>
      <c r="I725" s="580" t="str">
        <f>IF(ISNUMBER($B725),(VLOOKUP($B725,'Signal, ITMS &amp; Lighting Items'!$A$5:$G$468,7,FALSE)),IF(ISTEXT($B725),(VLOOKUP($B725,'Signal, ITMS &amp; Lighting Items'!$A$5:$G$468,7,FALSE))," "))</f>
        <v xml:space="preserve"> </v>
      </c>
      <c r="J725" s="581" t="str">
        <f t="shared" si="65"/>
        <v/>
      </c>
      <c r="K725" s="581" t="str">
        <f t="shared" si="66"/>
        <v/>
      </c>
      <c r="L725" s="581" t="str">
        <f t="shared" si="64"/>
        <v/>
      </c>
    </row>
    <row r="726" spans="1:12" s="165" customFormat="1" ht="12.75" customHeight="1">
      <c r="A726" s="571">
        <v>25</v>
      </c>
      <c r="B726" s="569"/>
      <c r="C726" s="578" t="str">
        <f>IF(ISNUMBER($B726),(VLOOKUP($B726,'Signal, ITMS &amp; Lighting Items'!$A$5:$G$468,2,FALSE)),IF(ISTEXT($B726),(VLOOKUP($B726,'Signal, ITMS &amp; Lighting Items'!$A$5:$G$468,2,FALSE))," "))</f>
        <v xml:space="preserve"> </v>
      </c>
      <c r="D726" s="570"/>
      <c r="E726" s="579" t="str">
        <f>IF(ISNUMBER($B726),(VLOOKUP($B726,'Signal, ITMS &amp; Lighting Items'!$A$5:$G$468,4,FALSE)),IF(ISTEXT($B726),(VLOOKUP($B726,'Signal, ITMS &amp; Lighting Items'!$A$5:$G$468,4,FALSE))," "))</f>
        <v xml:space="preserve"> </v>
      </c>
      <c r="F726" s="567" t="str">
        <f>IF(ISNUMBER($B726),(VLOOKUP($B726,'Signal, ITMS &amp; Lighting Items'!$A$5:$G$468,3,FALSE)),IF(ISTEXT($B726),(VLOOKUP($B726,'Signal, ITMS &amp; Lighting Items'!$A$5:$G$468,3,FALSE))," "))</f>
        <v xml:space="preserve"> </v>
      </c>
      <c r="G726" s="580" t="str">
        <f>IF(ISNUMBER($B726),(VLOOKUP($B726,'Signal, ITMS &amp; Lighting Items'!$A$5:$G$468,5,FALSE)),IF(ISTEXT($B726),(VLOOKUP($B726,'Signal, ITMS &amp; Lighting Items'!$A$5:$G$468,5,FALSE))," "))</f>
        <v xml:space="preserve"> </v>
      </c>
      <c r="H726" s="580" t="str">
        <f>IF(ISNUMBER($B726),(VLOOKUP($B726,'Signal, ITMS &amp; Lighting Items'!$A$5:$G$468,6,FALSE)),IF(ISTEXT($B726),(VLOOKUP($B726,'Signal, ITMS &amp; Lighting Items'!$A$5:$G$468,6,FALSE))," "))</f>
        <v xml:space="preserve"> </v>
      </c>
      <c r="I726" s="580" t="str">
        <f>IF(ISNUMBER($B726),(VLOOKUP($B726,'Signal, ITMS &amp; Lighting Items'!$A$5:$G$468,7,FALSE)),IF(ISTEXT($B726),(VLOOKUP($B726,'Signal, ITMS &amp; Lighting Items'!$A$5:$G$468,7,FALSE))," "))</f>
        <v xml:space="preserve"> </v>
      </c>
      <c r="J726" s="581" t="str">
        <f t="shared" si="65"/>
        <v/>
      </c>
      <c r="K726" s="581" t="str">
        <f t="shared" si="66"/>
        <v/>
      </c>
      <c r="L726" s="581" t="str">
        <f t="shared" si="64"/>
        <v/>
      </c>
    </row>
    <row r="727" spans="1:12" s="165" customFormat="1" ht="12.75" customHeight="1">
      <c r="A727" s="571">
        <v>26</v>
      </c>
      <c r="B727" s="569"/>
      <c r="C727" s="578" t="str">
        <f>IF(ISNUMBER($B727),(VLOOKUP($B727,'Signal, ITMS &amp; Lighting Items'!$A$5:$G$468,2,FALSE)),IF(ISTEXT($B727),(VLOOKUP($B727,'Signal, ITMS &amp; Lighting Items'!$A$5:$G$468,2,FALSE))," "))</f>
        <v xml:space="preserve"> </v>
      </c>
      <c r="D727" s="570"/>
      <c r="E727" s="579" t="str">
        <f>IF(ISNUMBER($B727),(VLOOKUP($B727,'Signal, ITMS &amp; Lighting Items'!$A$5:$G$468,4,FALSE)),IF(ISTEXT($B727),(VLOOKUP($B727,'Signal, ITMS &amp; Lighting Items'!$A$5:$G$468,4,FALSE))," "))</f>
        <v xml:space="preserve"> </v>
      </c>
      <c r="F727" s="567" t="str">
        <f>IF(ISNUMBER($B727),(VLOOKUP($B727,'Signal, ITMS &amp; Lighting Items'!$A$5:$G$468,3,FALSE)),IF(ISTEXT($B727),(VLOOKUP($B727,'Signal, ITMS &amp; Lighting Items'!$A$5:$G$468,3,FALSE))," "))</f>
        <v xml:space="preserve"> </v>
      </c>
      <c r="G727" s="580" t="str">
        <f>IF(ISNUMBER($B727),(VLOOKUP($B727,'Signal, ITMS &amp; Lighting Items'!$A$5:$G$468,5,FALSE)),IF(ISTEXT($B727),(VLOOKUP($B727,'Signal, ITMS &amp; Lighting Items'!$A$5:$G$468,5,FALSE))," "))</f>
        <v xml:space="preserve"> </v>
      </c>
      <c r="H727" s="580" t="str">
        <f>IF(ISNUMBER($B727),(VLOOKUP($B727,'Signal, ITMS &amp; Lighting Items'!$A$5:$G$468,6,FALSE)),IF(ISTEXT($B727),(VLOOKUP($B727,'Signal, ITMS &amp; Lighting Items'!$A$5:$G$468,6,FALSE))," "))</f>
        <v xml:space="preserve"> </v>
      </c>
      <c r="I727" s="580" t="str">
        <f>IF(ISNUMBER($B727),(VLOOKUP($B727,'Signal, ITMS &amp; Lighting Items'!$A$5:$G$468,7,FALSE)),IF(ISTEXT($B727),(VLOOKUP($B727,'Signal, ITMS &amp; Lighting Items'!$A$5:$G$468,7,FALSE))," "))</f>
        <v xml:space="preserve"> </v>
      </c>
      <c r="J727" s="581" t="str">
        <f t="shared" si="65"/>
        <v/>
      </c>
      <c r="K727" s="581" t="str">
        <f t="shared" si="66"/>
        <v/>
      </c>
      <c r="L727" s="581" t="str">
        <f t="shared" si="64"/>
        <v/>
      </c>
    </row>
    <row r="728" spans="1:12" s="165" customFormat="1" ht="12.75" customHeight="1">
      <c r="A728" s="571">
        <v>27</v>
      </c>
      <c r="B728" s="569"/>
      <c r="C728" s="578" t="str">
        <f>IF(ISNUMBER($B728),(VLOOKUP($B728,'Signal, ITMS &amp; Lighting Items'!$A$5:$G$468,2,FALSE)),IF(ISTEXT($B728),(VLOOKUP($B728,'Signal, ITMS &amp; Lighting Items'!$A$5:$G$468,2,FALSE))," "))</f>
        <v xml:space="preserve"> </v>
      </c>
      <c r="D728" s="570"/>
      <c r="E728" s="579" t="str">
        <f>IF(ISNUMBER($B728),(VLOOKUP($B728,'Signal, ITMS &amp; Lighting Items'!$A$5:$G$468,4,FALSE)),IF(ISTEXT($B728),(VLOOKUP($B728,'Signal, ITMS &amp; Lighting Items'!$A$5:$G$468,4,FALSE))," "))</f>
        <v xml:space="preserve"> </v>
      </c>
      <c r="F728" s="567" t="str">
        <f>IF(ISNUMBER($B728),(VLOOKUP($B728,'Signal, ITMS &amp; Lighting Items'!$A$5:$G$468,3,FALSE)),IF(ISTEXT($B728),(VLOOKUP($B728,'Signal, ITMS &amp; Lighting Items'!$A$5:$G$468,3,FALSE))," "))</f>
        <v xml:space="preserve"> </v>
      </c>
      <c r="G728" s="580" t="str">
        <f>IF(ISNUMBER($B728),(VLOOKUP($B728,'Signal, ITMS &amp; Lighting Items'!$A$5:$G$468,5,FALSE)),IF(ISTEXT($B728),(VLOOKUP($B728,'Signal, ITMS &amp; Lighting Items'!$A$5:$G$468,5,FALSE))," "))</f>
        <v xml:space="preserve"> </v>
      </c>
      <c r="H728" s="580" t="str">
        <f>IF(ISNUMBER($B728),(VLOOKUP($B728,'Signal, ITMS &amp; Lighting Items'!$A$5:$G$468,6,FALSE)),IF(ISTEXT($B728),(VLOOKUP($B728,'Signal, ITMS &amp; Lighting Items'!$A$5:$G$468,6,FALSE))," "))</f>
        <v xml:space="preserve"> </v>
      </c>
      <c r="I728" s="580" t="str">
        <f>IF(ISNUMBER($B728),(VLOOKUP($B728,'Signal, ITMS &amp; Lighting Items'!$A$5:$G$468,7,FALSE)),IF(ISTEXT($B728),(VLOOKUP($B728,'Signal, ITMS &amp; Lighting Items'!$A$5:$G$468,7,FALSE))," "))</f>
        <v xml:space="preserve"> </v>
      </c>
      <c r="J728" s="581" t="str">
        <f t="shared" si="65"/>
        <v/>
      </c>
      <c r="K728" s="581" t="str">
        <f t="shared" si="66"/>
        <v/>
      </c>
      <c r="L728" s="581" t="str">
        <f t="shared" si="64"/>
        <v/>
      </c>
    </row>
    <row r="729" spans="1:12" s="165" customFormat="1" ht="12.75" customHeight="1">
      <c r="A729" s="571">
        <v>28</v>
      </c>
      <c r="B729" s="569"/>
      <c r="C729" s="578" t="str">
        <f>IF(ISNUMBER($B729),(VLOOKUP($B729,'Signal, ITMS &amp; Lighting Items'!$A$5:$G$468,2,FALSE)),IF(ISTEXT($B729),(VLOOKUP($B729,'Signal, ITMS &amp; Lighting Items'!$A$5:$G$468,2,FALSE))," "))</f>
        <v xml:space="preserve"> </v>
      </c>
      <c r="D729" s="570"/>
      <c r="E729" s="579" t="str">
        <f>IF(ISNUMBER($B729),(VLOOKUP($B729,'Signal, ITMS &amp; Lighting Items'!$A$5:$G$468,4,FALSE)),IF(ISTEXT($B729),(VLOOKUP($B729,'Signal, ITMS &amp; Lighting Items'!$A$5:$G$468,4,FALSE))," "))</f>
        <v xml:space="preserve"> </v>
      </c>
      <c r="F729" s="567" t="str">
        <f>IF(ISNUMBER($B729),(VLOOKUP($B729,'Signal, ITMS &amp; Lighting Items'!$A$5:$G$468,3,FALSE)),IF(ISTEXT($B729),(VLOOKUP($B729,'Signal, ITMS &amp; Lighting Items'!$A$5:$G$468,3,FALSE))," "))</f>
        <v xml:space="preserve"> </v>
      </c>
      <c r="G729" s="580" t="str">
        <f>IF(ISNUMBER($B729),(VLOOKUP($B729,'Signal, ITMS &amp; Lighting Items'!$A$5:$G$468,5,FALSE)),IF(ISTEXT($B729),(VLOOKUP($B729,'Signal, ITMS &amp; Lighting Items'!$A$5:$G$468,5,FALSE))," "))</f>
        <v xml:space="preserve"> </v>
      </c>
      <c r="H729" s="580" t="str">
        <f>IF(ISNUMBER($B729),(VLOOKUP($B729,'Signal, ITMS &amp; Lighting Items'!$A$5:$G$468,6,FALSE)),IF(ISTEXT($B729),(VLOOKUP($B729,'Signal, ITMS &amp; Lighting Items'!$A$5:$G$468,6,FALSE))," "))</f>
        <v xml:space="preserve"> </v>
      </c>
      <c r="I729" s="580" t="str">
        <f>IF(ISNUMBER($B729),(VLOOKUP($B729,'Signal, ITMS &amp; Lighting Items'!$A$5:$G$468,7,FALSE)),IF(ISTEXT($B729),(VLOOKUP($B729,'Signal, ITMS &amp; Lighting Items'!$A$5:$G$468,7,FALSE))," "))</f>
        <v xml:space="preserve"> </v>
      </c>
      <c r="J729" s="581" t="str">
        <f t="shared" si="65"/>
        <v/>
      </c>
      <c r="K729" s="581" t="str">
        <f t="shared" si="66"/>
        <v/>
      </c>
      <c r="L729" s="581" t="str">
        <f t="shared" si="64"/>
        <v/>
      </c>
    </row>
    <row r="730" spans="1:12" s="165" customFormat="1" ht="12.75" customHeight="1">
      <c r="A730" s="571">
        <v>29</v>
      </c>
      <c r="B730" s="569"/>
      <c r="C730" s="578" t="str">
        <f>IF(ISNUMBER($B730),(VLOOKUP($B730,'Signal, ITMS &amp; Lighting Items'!$A$5:$G$468,2,FALSE)),IF(ISTEXT($B730),(VLOOKUP($B730,'Signal, ITMS &amp; Lighting Items'!$A$5:$G$468,2,FALSE))," "))</f>
        <v xml:space="preserve"> </v>
      </c>
      <c r="D730" s="570"/>
      <c r="E730" s="579" t="str">
        <f>IF(ISNUMBER($B730),(VLOOKUP($B730,'Signal, ITMS &amp; Lighting Items'!$A$5:$G$468,4,FALSE)),IF(ISTEXT($B730),(VLOOKUP($B730,'Signal, ITMS &amp; Lighting Items'!$A$5:$G$468,4,FALSE))," "))</f>
        <v xml:space="preserve"> </v>
      </c>
      <c r="F730" s="567" t="str">
        <f>IF(ISNUMBER($B730),(VLOOKUP($B730,'Signal, ITMS &amp; Lighting Items'!$A$5:$G$468,3,FALSE)),IF(ISTEXT($B730),(VLOOKUP($B730,'Signal, ITMS &amp; Lighting Items'!$A$5:$G$468,3,FALSE))," "))</f>
        <v xml:space="preserve"> </v>
      </c>
      <c r="G730" s="580" t="str">
        <f>IF(ISNUMBER($B730),(VLOOKUP($B730,'Signal, ITMS &amp; Lighting Items'!$A$5:$G$468,5,FALSE)),IF(ISTEXT($B730),(VLOOKUP($B730,'Signal, ITMS &amp; Lighting Items'!$A$5:$G$468,5,FALSE))," "))</f>
        <v xml:space="preserve"> </v>
      </c>
      <c r="H730" s="580" t="str">
        <f>IF(ISNUMBER($B730),(VLOOKUP($B730,'Signal, ITMS &amp; Lighting Items'!$A$5:$G$468,6,FALSE)),IF(ISTEXT($B730),(VLOOKUP($B730,'Signal, ITMS &amp; Lighting Items'!$A$5:$G$468,6,FALSE))," "))</f>
        <v xml:space="preserve"> </v>
      </c>
      <c r="I730" s="580" t="str">
        <f>IF(ISNUMBER($B730),(VLOOKUP($B730,'Signal, ITMS &amp; Lighting Items'!$A$5:$G$468,7,FALSE)),IF(ISTEXT($B730),(VLOOKUP($B730,'Signal, ITMS &amp; Lighting Items'!$A$5:$G$468,7,FALSE))," "))</f>
        <v xml:space="preserve"> </v>
      </c>
      <c r="J730" s="581" t="str">
        <f t="shared" si="65"/>
        <v/>
      </c>
      <c r="K730" s="581" t="str">
        <f t="shared" si="66"/>
        <v/>
      </c>
      <c r="L730" s="581" t="str">
        <f t="shared" si="64"/>
        <v/>
      </c>
    </row>
    <row r="731" spans="1:12" s="165" customFormat="1" ht="12.75" customHeight="1" thickBot="1">
      <c r="A731" s="599">
        <v>30</v>
      </c>
      <c r="B731" s="582"/>
      <c r="C731" s="583" t="str">
        <f>IF(ISNUMBER($B731),(VLOOKUP($B731,'Signal, ITMS &amp; Lighting Items'!$A$5:$G$468,2,FALSE)),IF(ISTEXT($B731),(VLOOKUP($B731,'Signal, ITMS &amp; Lighting Items'!$A$5:$G$468,2,FALSE))," "))</f>
        <v xml:space="preserve"> </v>
      </c>
      <c r="D731" s="584"/>
      <c r="E731" s="585" t="str">
        <f>IF(ISNUMBER($B731),(VLOOKUP($B731,'Signal, ITMS &amp; Lighting Items'!$A$5:$G$468,4,FALSE)),IF(ISTEXT($B731),(VLOOKUP($B731,'Signal, ITMS &amp; Lighting Items'!$A$5:$G$468,4,FALSE))," "))</f>
        <v xml:space="preserve"> </v>
      </c>
      <c r="F731" s="568" t="str">
        <f>IF(ISNUMBER($B731),(VLOOKUP($B731,'Signal, ITMS &amp; Lighting Items'!$A$5:$G$468,3,FALSE)),IF(ISTEXT($B731),(VLOOKUP($B731,'Signal, ITMS &amp; Lighting Items'!$A$5:$G$468,3,FALSE))," "))</f>
        <v xml:space="preserve"> </v>
      </c>
      <c r="G731" s="586" t="str">
        <f>IF(ISNUMBER($B731),(VLOOKUP($B731,'Signal, ITMS &amp; Lighting Items'!$A$5:$G$468,5,FALSE)),IF(ISTEXT($B731),(VLOOKUP($B731,'Signal, ITMS &amp; Lighting Items'!$A$5:$G$468,5,FALSE))," "))</f>
        <v xml:space="preserve"> </v>
      </c>
      <c r="H731" s="586" t="str">
        <f>IF(ISNUMBER($B731),(VLOOKUP($B731,'Signal, ITMS &amp; Lighting Items'!$A$5:$G$468,6,FALSE)),IF(ISTEXT($B731),(VLOOKUP($B731,'Signal, ITMS &amp; Lighting Items'!$A$5:$G$468,6,FALSE))," "))</f>
        <v xml:space="preserve"> </v>
      </c>
      <c r="I731" s="586" t="str">
        <f>IF(ISNUMBER($B731),(VLOOKUP($B731,'Signal, ITMS &amp; Lighting Items'!$A$5:$G$468,7,FALSE)),IF(ISTEXT($B731),(VLOOKUP($B731,'Signal, ITMS &amp; Lighting Items'!$A$5:$G$468,7,FALSE))," "))</f>
        <v xml:space="preserve"> </v>
      </c>
      <c r="J731" s="587" t="str">
        <f t="shared" si="65"/>
        <v/>
      </c>
      <c r="K731" s="587" t="str">
        <f t="shared" si="66"/>
        <v/>
      </c>
      <c r="L731" s="587" t="str">
        <f t="shared" si="64"/>
        <v/>
      </c>
    </row>
    <row r="732" spans="1:12" s="165" customFormat="1" ht="12.75" customHeight="1" thickTop="1">
      <c r="A732" s="624"/>
      <c r="B732" s="624"/>
      <c r="C732" s="624" t="s">
        <v>576</v>
      </c>
      <c r="D732" s="624"/>
      <c r="E732" s="625"/>
      <c r="F732" s="638" t="s">
        <v>437</v>
      </c>
      <c r="G732" s="204" t="s">
        <v>202</v>
      </c>
      <c r="H732" s="610"/>
      <c r="I732" s="204" t="s">
        <v>202</v>
      </c>
      <c r="J732" s="606">
        <f>SUM(J702:J731)</f>
        <v>0</v>
      </c>
      <c r="K732" s="606">
        <f>SUM(K702:K731)</f>
        <v>0</v>
      </c>
      <c r="L732" s="601">
        <f>SUM(L702:L731)</f>
        <v>0</v>
      </c>
    </row>
    <row r="733" spans="1:12" s="165" customFormat="1" ht="12.75" customHeight="1">
      <c r="A733" s="624"/>
      <c r="B733" s="624"/>
      <c r="C733" s="624"/>
      <c r="D733" s="624"/>
      <c r="E733" s="625"/>
      <c r="F733" s="626"/>
      <c r="G733" s="627"/>
      <c r="H733" s="627"/>
      <c r="I733" s="638"/>
      <c r="J733" s="639"/>
      <c r="K733" s="639"/>
      <c r="L733" s="628"/>
    </row>
    <row r="734" spans="1:12" s="165" customFormat="1" ht="12.75" customHeight="1">
      <c r="E734" s="213" t="s">
        <v>235</v>
      </c>
      <c r="F734" s="67" t="str">
        <f>F666</f>
        <v>[Insert Signal Name and Number]</v>
      </c>
      <c r="G734" s="848" t="s">
        <v>574</v>
      </c>
      <c r="H734" s="848"/>
      <c r="I734" s="849"/>
      <c r="J734" s="850" t="s">
        <v>575</v>
      </c>
      <c r="K734" s="850"/>
      <c r="L734" s="851"/>
    </row>
    <row r="735" spans="1:12" s="165" customFormat="1" ht="12.75" customHeight="1">
      <c r="A735" s="166" t="s">
        <v>571</v>
      </c>
      <c r="B735" s="166" t="s">
        <v>10</v>
      </c>
      <c r="C735" s="166" t="s">
        <v>572</v>
      </c>
      <c r="D735" s="166" t="s">
        <v>573</v>
      </c>
      <c r="E735" s="166" t="s">
        <v>9</v>
      </c>
      <c r="F735" s="214" t="s">
        <v>436</v>
      </c>
      <c r="G735" s="193" t="s">
        <v>352</v>
      </c>
      <c r="H735" s="193" t="s">
        <v>351</v>
      </c>
      <c r="I735" s="193" t="s">
        <v>4692</v>
      </c>
      <c r="J735" s="71" t="s">
        <v>352</v>
      </c>
      <c r="K735" s="71" t="s">
        <v>351</v>
      </c>
      <c r="L735" s="71" t="s">
        <v>4692</v>
      </c>
    </row>
    <row r="736" spans="1:12" s="167" customFormat="1" ht="12.75" customHeight="1">
      <c r="A736" s="577">
        <v>1</v>
      </c>
      <c r="B736" s="572"/>
      <c r="C736" s="588" t="str">
        <f>IF(ISNUMBER($B736),(VLOOKUP($B736,'Signal, ITMS &amp; Lighting Items'!$A$5:$G$468,2,FALSE)),IF(ISTEXT($B736),(VLOOKUP($B736,'Signal, ITMS &amp; Lighting Items'!$A$5:$G$468,2,FALSE))," "))</f>
        <v xml:space="preserve"> </v>
      </c>
      <c r="D736" s="576"/>
      <c r="E736" s="589" t="str">
        <f>IF(ISNUMBER($B736),(VLOOKUP($B736,'Signal, ITMS &amp; Lighting Items'!$A$5:$G$468,4,FALSE)),IF(ISTEXT($B736),(VLOOKUP($B736,'Signal, ITMS &amp; Lighting Items'!$A$5:$G$468,4,FALSE))," "))</f>
        <v xml:space="preserve"> </v>
      </c>
      <c r="F736" s="575" t="str">
        <f>IF(ISNUMBER($B736),(VLOOKUP($B736,'Signal, ITMS &amp; Lighting Items'!$A$5:$G$468,3,FALSE)),IF(ISTEXT($B736),(VLOOKUP($B736,'Signal, ITMS &amp; Lighting Items'!$A$5:$G$468,3,FALSE))," "))</f>
        <v xml:space="preserve"> </v>
      </c>
      <c r="G736" s="590" t="str">
        <f>IF(ISNUMBER($B736),(VLOOKUP($B736,'Signal, ITMS &amp; Lighting Items'!$A$5:$G$468,5,FALSE)),IF(ISTEXT($B736),(VLOOKUP($B736,'Signal, ITMS &amp; Lighting Items'!$A$5:$G$468,5,FALSE))," "))</f>
        <v xml:space="preserve"> </v>
      </c>
      <c r="H736" s="590" t="str">
        <f>IF(ISNUMBER($B736),(VLOOKUP($B736,'Signal, ITMS &amp; Lighting Items'!$A$5:$G$468,6,FALSE)),IF(ISTEXT($B736),(VLOOKUP($B736,'Signal, ITMS &amp; Lighting Items'!$A$5:$G$468,6,FALSE))," "))</f>
        <v xml:space="preserve"> </v>
      </c>
      <c r="I736" s="590" t="str">
        <f>IF(ISNUMBER($B736),(VLOOKUP($B736,'Signal, ITMS &amp; Lighting Items'!$A$5:$G$468,7,FALSE)),IF(ISTEXT($B736),(VLOOKUP($B736,'Signal, ITMS &amp; Lighting Items'!$A$5:$G$468,7,FALSE))," "))</f>
        <v xml:space="preserve"> </v>
      </c>
      <c r="J736" s="591" t="str">
        <f>IF(ISNUMBER($D736),($D736*$G736),"")</f>
        <v/>
      </c>
      <c r="K736" s="591" t="str">
        <f>IF(ISNUMBER($D736),($D736*$H736),"")</f>
        <v/>
      </c>
      <c r="L736" s="591" t="str">
        <f t="shared" ref="L736:L765" si="67">IF(ISNUMBER($D736),($D736*$I736),"")</f>
        <v/>
      </c>
    </row>
    <row r="737" spans="1:12" s="165" customFormat="1" ht="12.75" customHeight="1">
      <c r="A737" s="577">
        <v>2</v>
      </c>
      <c r="B737" s="572"/>
      <c r="C737" s="588" t="str">
        <f>IF(ISNUMBER($B737),(VLOOKUP($B737,'Signal, ITMS &amp; Lighting Items'!$A$5:$G$468,2,FALSE)),IF(ISTEXT($B737),(VLOOKUP($B737,'Signal, ITMS &amp; Lighting Items'!$A$5:$G$468,2,FALSE))," "))</f>
        <v xml:space="preserve"> </v>
      </c>
      <c r="D737" s="576"/>
      <c r="E737" s="589" t="str">
        <f>IF(ISNUMBER($B737),(VLOOKUP($B737,'Signal, ITMS &amp; Lighting Items'!$A$5:$G$468,4,FALSE)),IF(ISTEXT($B737),(VLOOKUP($B737,'Signal, ITMS &amp; Lighting Items'!$A$5:$G$468,4,FALSE))," "))</f>
        <v xml:space="preserve"> </v>
      </c>
      <c r="F737" s="575" t="str">
        <f>IF(ISNUMBER($B737),(VLOOKUP($B737,'Signal, ITMS &amp; Lighting Items'!$A$5:$G$468,3,FALSE)),IF(ISTEXT($B737),(VLOOKUP($B737,'Signal, ITMS &amp; Lighting Items'!$A$5:$G$468,3,FALSE))," "))</f>
        <v xml:space="preserve"> </v>
      </c>
      <c r="G737" s="590" t="str">
        <f>IF(ISNUMBER($B737),(VLOOKUP($B737,'Signal, ITMS &amp; Lighting Items'!$A$5:$G$468,5,FALSE)),IF(ISTEXT($B737),(VLOOKUP($B737,'Signal, ITMS &amp; Lighting Items'!$A$5:$G$468,5,FALSE))," "))</f>
        <v xml:space="preserve"> </v>
      </c>
      <c r="H737" s="590" t="str">
        <f>IF(ISNUMBER($B737),(VLOOKUP($B737,'Signal, ITMS &amp; Lighting Items'!$A$5:$G$468,6,FALSE)),IF(ISTEXT($B737),(VLOOKUP($B737,'Signal, ITMS &amp; Lighting Items'!$A$5:$G$468,6,FALSE))," "))</f>
        <v xml:space="preserve"> </v>
      </c>
      <c r="I737" s="590" t="str">
        <f>IF(ISNUMBER($B737),(VLOOKUP($B737,'Signal, ITMS &amp; Lighting Items'!$A$5:$G$468,7,FALSE)),IF(ISTEXT($B737),(VLOOKUP($B737,'Signal, ITMS &amp; Lighting Items'!$A$5:$G$468,7,FALSE))," "))</f>
        <v xml:space="preserve"> </v>
      </c>
      <c r="J737" s="591" t="str">
        <f t="shared" ref="J737:J765" si="68">IF(ISNUMBER($D737),($D737*$G737),"")</f>
        <v/>
      </c>
      <c r="K737" s="591" t="str">
        <f t="shared" ref="K737:K765" si="69">IF(ISNUMBER($D737),($D737*$H737),"")</f>
        <v/>
      </c>
      <c r="L737" s="591" t="str">
        <f t="shared" si="67"/>
        <v/>
      </c>
    </row>
    <row r="738" spans="1:12" s="165" customFormat="1" ht="12.75" customHeight="1">
      <c r="A738" s="577">
        <v>3</v>
      </c>
      <c r="B738" s="572"/>
      <c r="C738" s="588" t="str">
        <f>IF(ISNUMBER($B738),(VLOOKUP($B738,'Signal, ITMS &amp; Lighting Items'!$A$5:$G$468,2,FALSE)),IF(ISTEXT($B738),(VLOOKUP($B738,'Signal, ITMS &amp; Lighting Items'!$A$5:$G$468,2,FALSE))," "))</f>
        <v xml:space="preserve"> </v>
      </c>
      <c r="D738" s="576"/>
      <c r="E738" s="589" t="str">
        <f>IF(ISNUMBER($B738),(VLOOKUP($B738,'Signal, ITMS &amp; Lighting Items'!$A$5:$G$468,4,FALSE)),IF(ISTEXT($B738),(VLOOKUP($B738,'Signal, ITMS &amp; Lighting Items'!$A$5:$G$468,4,FALSE))," "))</f>
        <v xml:space="preserve"> </v>
      </c>
      <c r="F738" s="575" t="str">
        <f>IF(ISNUMBER($B738),(VLOOKUP($B738,'Signal, ITMS &amp; Lighting Items'!$A$5:$G$468,3,FALSE)),IF(ISTEXT($B738),(VLOOKUP($B738,'Signal, ITMS &amp; Lighting Items'!$A$5:$G$468,3,FALSE))," "))</f>
        <v xml:space="preserve"> </v>
      </c>
      <c r="G738" s="590" t="str">
        <f>IF(ISNUMBER($B738),(VLOOKUP($B738,'Signal, ITMS &amp; Lighting Items'!$A$5:$G$468,5,FALSE)),IF(ISTEXT($B738),(VLOOKUP($B738,'Signal, ITMS &amp; Lighting Items'!$A$5:$G$468,5,FALSE))," "))</f>
        <v xml:space="preserve"> </v>
      </c>
      <c r="H738" s="590" t="str">
        <f>IF(ISNUMBER($B738),(VLOOKUP($B738,'Signal, ITMS &amp; Lighting Items'!$A$5:$G$468,6,FALSE)),IF(ISTEXT($B738),(VLOOKUP($B738,'Signal, ITMS &amp; Lighting Items'!$A$5:$G$468,6,FALSE))," "))</f>
        <v xml:space="preserve"> </v>
      </c>
      <c r="I738" s="590" t="str">
        <f>IF(ISNUMBER($B738),(VLOOKUP($B738,'Signal, ITMS &amp; Lighting Items'!$A$5:$G$468,7,FALSE)),IF(ISTEXT($B738),(VLOOKUP($B738,'Signal, ITMS &amp; Lighting Items'!$A$5:$G$468,7,FALSE))," "))</f>
        <v xml:space="preserve"> </v>
      </c>
      <c r="J738" s="591" t="str">
        <f t="shared" si="68"/>
        <v/>
      </c>
      <c r="K738" s="591" t="str">
        <f t="shared" si="69"/>
        <v/>
      </c>
      <c r="L738" s="591" t="str">
        <f t="shared" si="67"/>
        <v/>
      </c>
    </row>
    <row r="739" spans="1:12" s="165" customFormat="1" ht="12.75" customHeight="1">
      <c r="A739" s="577">
        <v>4</v>
      </c>
      <c r="B739" s="572"/>
      <c r="C739" s="588" t="str">
        <f>IF(ISNUMBER($B739),(VLOOKUP($B739,'Signal, ITMS &amp; Lighting Items'!$A$5:$G$468,2,FALSE)),IF(ISTEXT($B739),(VLOOKUP($B739,'Signal, ITMS &amp; Lighting Items'!$A$5:$G$468,2,FALSE))," "))</f>
        <v xml:space="preserve"> </v>
      </c>
      <c r="D739" s="576"/>
      <c r="E739" s="589" t="str">
        <f>IF(ISNUMBER($B739),(VLOOKUP($B739,'Signal, ITMS &amp; Lighting Items'!$A$5:$G$468,4,FALSE)),IF(ISTEXT($B739),(VLOOKUP($B739,'Signal, ITMS &amp; Lighting Items'!$A$5:$G$468,4,FALSE))," "))</f>
        <v xml:space="preserve"> </v>
      </c>
      <c r="F739" s="575" t="str">
        <f>IF(ISNUMBER($B739),(VLOOKUP($B739,'Signal, ITMS &amp; Lighting Items'!$A$5:$G$468,3,FALSE)),IF(ISTEXT($B739),(VLOOKUP($B739,'Signal, ITMS &amp; Lighting Items'!$A$5:$G$468,3,FALSE))," "))</f>
        <v xml:space="preserve"> </v>
      </c>
      <c r="G739" s="590" t="str">
        <f>IF(ISNUMBER($B739),(VLOOKUP($B739,'Signal, ITMS &amp; Lighting Items'!$A$5:$G$468,5,FALSE)),IF(ISTEXT($B739),(VLOOKUP($B739,'Signal, ITMS &amp; Lighting Items'!$A$5:$G$468,5,FALSE))," "))</f>
        <v xml:space="preserve"> </v>
      </c>
      <c r="H739" s="590" t="str">
        <f>IF(ISNUMBER($B739),(VLOOKUP($B739,'Signal, ITMS &amp; Lighting Items'!$A$5:$G$468,6,FALSE)),IF(ISTEXT($B739),(VLOOKUP($B739,'Signal, ITMS &amp; Lighting Items'!$A$5:$G$468,6,FALSE))," "))</f>
        <v xml:space="preserve"> </v>
      </c>
      <c r="I739" s="590" t="str">
        <f>IF(ISNUMBER($B739),(VLOOKUP($B739,'Signal, ITMS &amp; Lighting Items'!$A$5:$G$468,7,FALSE)),IF(ISTEXT($B739),(VLOOKUP($B739,'Signal, ITMS &amp; Lighting Items'!$A$5:$G$468,7,FALSE))," "))</f>
        <v xml:space="preserve"> </v>
      </c>
      <c r="J739" s="591" t="str">
        <f t="shared" si="68"/>
        <v/>
      </c>
      <c r="K739" s="591" t="str">
        <f t="shared" si="69"/>
        <v/>
      </c>
      <c r="L739" s="591" t="str">
        <f t="shared" si="67"/>
        <v/>
      </c>
    </row>
    <row r="740" spans="1:12" s="165" customFormat="1" ht="12.75" customHeight="1">
      <c r="A740" s="577">
        <v>5</v>
      </c>
      <c r="B740" s="572"/>
      <c r="C740" s="588" t="str">
        <f>IF(ISNUMBER($B740),(VLOOKUP($B740,'Signal, ITMS &amp; Lighting Items'!$A$5:$G$468,2,FALSE)),IF(ISTEXT($B740),(VLOOKUP($B740,'Signal, ITMS &amp; Lighting Items'!$A$5:$G$468,2,FALSE))," "))</f>
        <v xml:space="preserve"> </v>
      </c>
      <c r="D740" s="576"/>
      <c r="E740" s="589" t="str">
        <f>IF(ISNUMBER($B740),(VLOOKUP($B740,'Signal, ITMS &amp; Lighting Items'!$A$5:$G$468,4,FALSE)),IF(ISTEXT($B740),(VLOOKUP($B740,'Signal, ITMS &amp; Lighting Items'!$A$5:$G$468,4,FALSE))," "))</f>
        <v xml:space="preserve"> </v>
      </c>
      <c r="F740" s="575" t="str">
        <f>IF(ISNUMBER($B740),(VLOOKUP($B740,'Signal, ITMS &amp; Lighting Items'!$A$5:$G$468,3,FALSE)),IF(ISTEXT($B740),(VLOOKUP($B740,'Signal, ITMS &amp; Lighting Items'!$A$5:$G$468,3,FALSE))," "))</f>
        <v xml:space="preserve"> </v>
      </c>
      <c r="G740" s="590" t="str">
        <f>IF(ISNUMBER($B740),(VLOOKUP($B740,'Signal, ITMS &amp; Lighting Items'!$A$5:$G$468,5,FALSE)),IF(ISTEXT($B740),(VLOOKUP($B740,'Signal, ITMS &amp; Lighting Items'!$A$5:$G$468,5,FALSE))," "))</f>
        <v xml:space="preserve"> </v>
      </c>
      <c r="H740" s="590" t="str">
        <f>IF(ISNUMBER($B740),(VLOOKUP($B740,'Signal, ITMS &amp; Lighting Items'!$A$5:$G$468,6,FALSE)),IF(ISTEXT($B740),(VLOOKUP($B740,'Signal, ITMS &amp; Lighting Items'!$A$5:$G$468,6,FALSE))," "))</f>
        <v xml:space="preserve"> </v>
      </c>
      <c r="I740" s="590" t="str">
        <f>IF(ISNUMBER($B740),(VLOOKUP($B740,'Signal, ITMS &amp; Lighting Items'!$A$5:$G$468,7,FALSE)),IF(ISTEXT($B740),(VLOOKUP($B740,'Signal, ITMS &amp; Lighting Items'!$A$5:$G$468,7,FALSE))," "))</f>
        <v xml:space="preserve"> </v>
      </c>
      <c r="J740" s="591" t="str">
        <f t="shared" si="68"/>
        <v/>
      </c>
      <c r="K740" s="591" t="str">
        <f t="shared" si="69"/>
        <v/>
      </c>
      <c r="L740" s="591" t="str">
        <f t="shared" si="67"/>
        <v/>
      </c>
    </row>
    <row r="741" spans="1:12" s="165" customFormat="1" ht="12.75" customHeight="1">
      <c r="A741" s="577">
        <v>6</v>
      </c>
      <c r="B741" s="572"/>
      <c r="C741" s="588" t="str">
        <f>IF(ISNUMBER($B741),(VLOOKUP($B741,'Signal, ITMS &amp; Lighting Items'!$A$5:$G$468,2,FALSE)),IF(ISTEXT($B741),(VLOOKUP($B741,'Signal, ITMS &amp; Lighting Items'!$A$5:$G$468,2,FALSE))," "))</f>
        <v xml:space="preserve"> </v>
      </c>
      <c r="D741" s="576"/>
      <c r="E741" s="589" t="str">
        <f>IF(ISNUMBER($B741),(VLOOKUP($B741,'Signal, ITMS &amp; Lighting Items'!$A$5:$G$468,4,FALSE)),IF(ISTEXT($B741),(VLOOKUP($B741,'Signal, ITMS &amp; Lighting Items'!$A$5:$G$468,4,FALSE))," "))</f>
        <v xml:space="preserve"> </v>
      </c>
      <c r="F741" s="575" t="str">
        <f>IF(ISNUMBER($B741),(VLOOKUP($B741,'Signal, ITMS &amp; Lighting Items'!$A$5:$G$468,3,FALSE)),IF(ISTEXT($B741),(VLOOKUP($B741,'Signal, ITMS &amp; Lighting Items'!$A$5:$G$468,3,FALSE))," "))</f>
        <v xml:space="preserve"> </v>
      </c>
      <c r="G741" s="590" t="str">
        <f>IF(ISNUMBER($B741),(VLOOKUP($B741,'Signal, ITMS &amp; Lighting Items'!$A$5:$G$468,5,FALSE)),IF(ISTEXT($B741),(VLOOKUP($B741,'Signal, ITMS &amp; Lighting Items'!$A$5:$G$468,5,FALSE))," "))</f>
        <v xml:space="preserve"> </v>
      </c>
      <c r="H741" s="590" t="str">
        <f>IF(ISNUMBER($B741),(VLOOKUP($B741,'Signal, ITMS &amp; Lighting Items'!$A$5:$G$468,6,FALSE)),IF(ISTEXT($B741),(VLOOKUP($B741,'Signal, ITMS &amp; Lighting Items'!$A$5:$G$468,6,FALSE))," "))</f>
        <v xml:space="preserve"> </v>
      </c>
      <c r="I741" s="590" t="str">
        <f>IF(ISNUMBER($B741),(VLOOKUP($B741,'Signal, ITMS &amp; Lighting Items'!$A$5:$G$468,7,FALSE)),IF(ISTEXT($B741),(VLOOKUP($B741,'Signal, ITMS &amp; Lighting Items'!$A$5:$G$468,7,FALSE))," "))</f>
        <v xml:space="preserve"> </v>
      </c>
      <c r="J741" s="591" t="str">
        <f t="shared" si="68"/>
        <v/>
      </c>
      <c r="K741" s="591" t="str">
        <f t="shared" si="69"/>
        <v/>
      </c>
      <c r="L741" s="591" t="str">
        <f t="shared" si="67"/>
        <v/>
      </c>
    </row>
    <row r="742" spans="1:12" s="165" customFormat="1" ht="12.75" customHeight="1">
      <c r="A742" s="577">
        <v>7</v>
      </c>
      <c r="B742" s="572"/>
      <c r="C742" s="588" t="str">
        <f>IF(ISNUMBER($B742),(VLOOKUP($B742,'Signal, ITMS &amp; Lighting Items'!$A$5:$G$468,2,FALSE)),IF(ISTEXT($B742),(VLOOKUP($B742,'Signal, ITMS &amp; Lighting Items'!$A$5:$G$468,2,FALSE))," "))</f>
        <v xml:space="preserve"> </v>
      </c>
      <c r="D742" s="576"/>
      <c r="E742" s="589" t="str">
        <f>IF(ISNUMBER($B742),(VLOOKUP($B742,'Signal, ITMS &amp; Lighting Items'!$A$5:$G$468,4,FALSE)),IF(ISTEXT($B742),(VLOOKUP($B742,'Signal, ITMS &amp; Lighting Items'!$A$5:$G$468,4,FALSE))," "))</f>
        <v xml:space="preserve"> </v>
      </c>
      <c r="F742" s="575" t="str">
        <f>IF(ISNUMBER($B742),(VLOOKUP($B742,'Signal, ITMS &amp; Lighting Items'!$A$5:$G$468,3,FALSE)),IF(ISTEXT($B742),(VLOOKUP($B742,'Signal, ITMS &amp; Lighting Items'!$A$5:$G$468,3,FALSE))," "))</f>
        <v xml:space="preserve"> </v>
      </c>
      <c r="G742" s="590" t="str">
        <f>IF(ISNUMBER($B742),(VLOOKUP($B742,'Signal, ITMS &amp; Lighting Items'!$A$5:$G$468,5,FALSE)),IF(ISTEXT($B742),(VLOOKUP($B742,'Signal, ITMS &amp; Lighting Items'!$A$5:$G$468,5,FALSE))," "))</f>
        <v xml:space="preserve"> </v>
      </c>
      <c r="H742" s="590" t="str">
        <f>IF(ISNUMBER($B742),(VLOOKUP($B742,'Signal, ITMS &amp; Lighting Items'!$A$5:$G$468,6,FALSE)),IF(ISTEXT($B742),(VLOOKUP($B742,'Signal, ITMS &amp; Lighting Items'!$A$5:$G$468,6,FALSE))," "))</f>
        <v xml:space="preserve"> </v>
      </c>
      <c r="I742" s="590" t="str">
        <f>IF(ISNUMBER($B742),(VLOOKUP($B742,'Signal, ITMS &amp; Lighting Items'!$A$5:$G$468,7,FALSE)),IF(ISTEXT($B742),(VLOOKUP($B742,'Signal, ITMS &amp; Lighting Items'!$A$5:$G$468,7,FALSE))," "))</f>
        <v xml:space="preserve"> </v>
      </c>
      <c r="J742" s="591" t="str">
        <f t="shared" si="68"/>
        <v/>
      </c>
      <c r="K742" s="591" t="str">
        <f t="shared" si="69"/>
        <v/>
      </c>
      <c r="L742" s="591" t="str">
        <f t="shared" si="67"/>
        <v/>
      </c>
    </row>
    <row r="743" spans="1:12" s="165" customFormat="1" ht="12.75" customHeight="1">
      <c r="A743" s="577">
        <v>8</v>
      </c>
      <c r="B743" s="572"/>
      <c r="C743" s="588" t="str">
        <f>IF(ISNUMBER($B743),(VLOOKUP($B743,'Signal, ITMS &amp; Lighting Items'!$A$5:$G$468,2,FALSE)),IF(ISTEXT($B743),(VLOOKUP($B743,'Signal, ITMS &amp; Lighting Items'!$A$5:$G$468,2,FALSE))," "))</f>
        <v xml:space="preserve"> </v>
      </c>
      <c r="D743" s="576"/>
      <c r="E743" s="589" t="str">
        <f>IF(ISNUMBER($B743),(VLOOKUP($B743,'Signal, ITMS &amp; Lighting Items'!$A$5:$G$468,4,FALSE)),IF(ISTEXT($B743),(VLOOKUP($B743,'Signal, ITMS &amp; Lighting Items'!$A$5:$G$468,4,FALSE))," "))</f>
        <v xml:space="preserve"> </v>
      </c>
      <c r="F743" s="575" t="str">
        <f>IF(ISNUMBER($B743),(VLOOKUP($B743,'Signal, ITMS &amp; Lighting Items'!$A$5:$G$468,3,FALSE)),IF(ISTEXT($B743),(VLOOKUP($B743,'Signal, ITMS &amp; Lighting Items'!$A$5:$G$468,3,FALSE))," "))</f>
        <v xml:space="preserve"> </v>
      </c>
      <c r="G743" s="590" t="str">
        <f>IF(ISNUMBER($B743),(VLOOKUP($B743,'Signal, ITMS &amp; Lighting Items'!$A$5:$G$468,5,FALSE)),IF(ISTEXT($B743),(VLOOKUP($B743,'Signal, ITMS &amp; Lighting Items'!$A$5:$G$468,5,FALSE))," "))</f>
        <v xml:space="preserve"> </v>
      </c>
      <c r="H743" s="590" t="str">
        <f>IF(ISNUMBER($B743),(VLOOKUP($B743,'Signal, ITMS &amp; Lighting Items'!$A$5:$G$468,6,FALSE)),IF(ISTEXT($B743),(VLOOKUP($B743,'Signal, ITMS &amp; Lighting Items'!$A$5:$G$468,6,FALSE))," "))</f>
        <v xml:space="preserve"> </v>
      </c>
      <c r="I743" s="590" t="str">
        <f>IF(ISNUMBER($B743),(VLOOKUP($B743,'Signal, ITMS &amp; Lighting Items'!$A$5:$G$468,7,FALSE)),IF(ISTEXT($B743),(VLOOKUP($B743,'Signal, ITMS &amp; Lighting Items'!$A$5:$G$468,7,FALSE))," "))</f>
        <v xml:space="preserve"> </v>
      </c>
      <c r="J743" s="591" t="str">
        <f t="shared" si="68"/>
        <v/>
      </c>
      <c r="K743" s="591" t="str">
        <f t="shared" si="69"/>
        <v/>
      </c>
      <c r="L743" s="591" t="str">
        <f t="shared" si="67"/>
        <v/>
      </c>
    </row>
    <row r="744" spans="1:12" s="165" customFormat="1" ht="12.75" customHeight="1">
      <c r="A744" s="577">
        <v>9</v>
      </c>
      <c r="B744" s="572"/>
      <c r="C744" s="588" t="str">
        <f>IF(ISNUMBER($B744),(VLOOKUP($B744,'Signal, ITMS &amp; Lighting Items'!$A$5:$G$468,2,FALSE)),IF(ISTEXT($B744),(VLOOKUP($B744,'Signal, ITMS &amp; Lighting Items'!$A$5:$G$468,2,FALSE))," "))</f>
        <v xml:space="preserve"> </v>
      </c>
      <c r="D744" s="576"/>
      <c r="E744" s="589" t="str">
        <f>IF(ISNUMBER($B744),(VLOOKUP($B744,'Signal, ITMS &amp; Lighting Items'!$A$5:$G$468,4,FALSE)),IF(ISTEXT($B744),(VLOOKUP($B744,'Signal, ITMS &amp; Lighting Items'!$A$5:$G$468,4,FALSE))," "))</f>
        <v xml:space="preserve"> </v>
      </c>
      <c r="F744" s="575" t="str">
        <f>IF(ISNUMBER($B744),(VLOOKUP($B744,'Signal, ITMS &amp; Lighting Items'!$A$5:$G$468,3,FALSE)),IF(ISTEXT($B744),(VLOOKUP($B744,'Signal, ITMS &amp; Lighting Items'!$A$5:$G$468,3,FALSE))," "))</f>
        <v xml:space="preserve"> </v>
      </c>
      <c r="G744" s="590" t="str">
        <f>IF(ISNUMBER($B744),(VLOOKUP($B744,'Signal, ITMS &amp; Lighting Items'!$A$5:$G$468,5,FALSE)),IF(ISTEXT($B744),(VLOOKUP($B744,'Signal, ITMS &amp; Lighting Items'!$A$5:$G$468,5,FALSE))," "))</f>
        <v xml:space="preserve"> </v>
      </c>
      <c r="H744" s="590" t="str">
        <f>IF(ISNUMBER($B744),(VLOOKUP($B744,'Signal, ITMS &amp; Lighting Items'!$A$5:$G$468,6,FALSE)),IF(ISTEXT($B744),(VLOOKUP($B744,'Signal, ITMS &amp; Lighting Items'!$A$5:$G$468,6,FALSE))," "))</f>
        <v xml:space="preserve"> </v>
      </c>
      <c r="I744" s="590" t="str">
        <f>IF(ISNUMBER($B744),(VLOOKUP($B744,'Signal, ITMS &amp; Lighting Items'!$A$5:$G$468,7,FALSE)),IF(ISTEXT($B744),(VLOOKUP($B744,'Signal, ITMS &amp; Lighting Items'!$A$5:$G$468,7,FALSE))," "))</f>
        <v xml:space="preserve"> </v>
      </c>
      <c r="J744" s="591" t="str">
        <f t="shared" si="68"/>
        <v/>
      </c>
      <c r="K744" s="591" t="str">
        <f t="shared" si="69"/>
        <v/>
      </c>
      <c r="L744" s="591" t="str">
        <f t="shared" si="67"/>
        <v/>
      </c>
    </row>
    <row r="745" spans="1:12" s="165" customFormat="1" ht="12.75" customHeight="1">
      <c r="A745" s="577">
        <v>10</v>
      </c>
      <c r="B745" s="572"/>
      <c r="C745" s="588" t="str">
        <f>IF(ISNUMBER($B745),(VLOOKUP($B745,'Signal, ITMS &amp; Lighting Items'!$A$5:$G$468,2,FALSE)),IF(ISTEXT($B745),(VLOOKUP($B745,'Signal, ITMS &amp; Lighting Items'!$A$5:$G$468,2,FALSE))," "))</f>
        <v xml:space="preserve"> </v>
      </c>
      <c r="D745" s="576"/>
      <c r="E745" s="589" t="str">
        <f>IF(ISNUMBER($B745),(VLOOKUP($B745,'Signal, ITMS &amp; Lighting Items'!$A$5:$G$468,4,FALSE)),IF(ISTEXT($B745),(VLOOKUP($B745,'Signal, ITMS &amp; Lighting Items'!$A$5:$G$468,4,FALSE))," "))</f>
        <v xml:space="preserve"> </v>
      </c>
      <c r="F745" s="575" t="str">
        <f>IF(ISNUMBER($B745),(VLOOKUP($B745,'Signal, ITMS &amp; Lighting Items'!$A$5:$G$468,3,FALSE)),IF(ISTEXT($B745),(VLOOKUP($B745,'Signal, ITMS &amp; Lighting Items'!$A$5:$G$468,3,FALSE))," "))</f>
        <v xml:space="preserve"> </v>
      </c>
      <c r="G745" s="590" t="str">
        <f>IF(ISNUMBER($B745),(VLOOKUP($B745,'Signal, ITMS &amp; Lighting Items'!$A$5:$G$468,5,FALSE)),IF(ISTEXT($B745),(VLOOKUP($B745,'Signal, ITMS &amp; Lighting Items'!$A$5:$G$468,5,FALSE))," "))</f>
        <v xml:space="preserve"> </v>
      </c>
      <c r="H745" s="590" t="str">
        <f>IF(ISNUMBER($B745),(VLOOKUP($B745,'Signal, ITMS &amp; Lighting Items'!$A$5:$G$468,6,FALSE)),IF(ISTEXT($B745),(VLOOKUP($B745,'Signal, ITMS &amp; Lighting Items'!$A$5:$G$468,6,FALSE))," "))</f>
        <v xml:space="preserve"> </v>
      </c>
      <c r="I745" s="590" t="str">
        <f>IF(ISNUMBER($B745),(VLOOKUP($B745,'Signal, ITMS &amp; Lighting Items'!$A$5:$G$468,7,FALSE)),IF(ISTEXT($B745),(VLOOKUP($B745,'Signal, ITMS &amp; Lighting Items'!$A$5:$G$468,7,FALSE))," "))</f>
        <v xml:space="preserve"> </v>
      </c>
      <c r="J745" s="591" t="str">
        <f t="shared" si="68"/>
        <v/>
      </c>
      <c r="K745" s="591" t="str">
        <f t="shared" si="69"/>
        <v/>
      </c>
      <c r="L745" s="591" t="str">
        <f t="shared" si="67"/>
        <v/>
      </c>
    </row>
    <row r="746" spans="1:12" s="165" customFormat="1" ht="12.75" customHeight="1">
      <c r="A746" s="577">
        <v>11</v>
      </c>
      <c r="B746" s="572"/>
      <c r="C746" s="588" t="str">
        <f>IF(ISNUMBER($B746),(VLOOKUP($B746,'Signal, ITMS &amp; Lighting Items'!$A$5:$G$468,2,FALSE)),IF(ISTEXT($B746),(VLOOKUP($B746,'Signal, ITMS &amp; Lighting Items'!$A$5:$G$468,2,FALSE))," "))</f>
        <v xml:space="preserve"> </v>
      </c>
      <c r="D746" s="576"/>
      <c r="E746" s="589" t="str">
        <f>IF(ISNUMBER($B746),(VLOOKUP($B746,'Signal, ITMS &amp; Lighting Items'!$A$5:$G$468,4,FALSE)),IF(ISTEXT($B746),(VLOOKUP($B746,'Signal, ITMS &amp; Lighting Items'!$A$5:$G$468,4,FALSE))," "))</f>
        <v xml:space="preserve"> </v>
      </c>
      <c r="F746" s="575" t="str">
        <f>IF(ISNUMBER($B746),(VLOOKUP($B746,'Signal, ITMS &amp; Lighting Items'!$A$5:$G$468,3,FALSE)),IF(ISTEXT($B746),(VLOOKUP($B746,'Signal, ITMS &amp; Lighting Items'!$A$5:$G$468,3,FALSE))," "))</f>
        <v xml:space="preserve"> </v>
      </c>
      <c r="G746" s="590" t="str">
        <f>IF(ISNUMBER($B746),(VLOOKUP($B746,'Signal, ITMS &amp; Lighting Items'!$A$5:$G$468,5,FALSE)),IF(ISTEXT($B746),(VLOOKUP($B746,'Signal, ITMS &amp; Lighting Items'!$A$5:$G$468,5,FALSE))," "))</f>
        <v xml:space="preserve"> </v>
      </c>
      <c r="H746" s="590" t="str">
        <f>IF(ISNUMBER($B746),(VLOOKUP($B746,'Signal, ITMS &amp; Lighting Items'!$A$5:$G$468,6,FALSE)),IF(ISTEXT($B746),(VLOOKUP($B746,'Signal, ITMS &amp; Lighting Items'!$A$5:$G$468,6,FALSE))," "))</f>
        <v xml:space="preserve"> </v>
      </c>
      <c r="I746" s="590" t="str">
        <f>IF(ISNUMBER($B746),(VLOOKUP($B746,'Signal, ITMS &amp; Lighting Items'!$A$5:$G$468,7,FALSE)),IF(ISTEXT($B746),(VLOOKUP($B746,'Signal, ITMS &amp; Lighting Items'!$A$5:$G$468,7,FALSE))," "))</f>
        <v xml:space="preserve"> </v>
      </c>
      <c r="J746" s="591" t="str">
        <f t="shared" si="68"/>
        <v/>
      </c>
      <c r="K746" s="591" t="str">
        <f t="shared" si="69"/>
        <v/>
      </c>
      <c r="L746" s="591" t="str">
        <f t="shared" si="67"/>
        <v/>
      </c>
    </row>
    <row r="747" spans="1:12" s="165" customFormat="1" ht="12.75" customHeight="1">
      <c r="A747" s="577">
        <v>12</v>
      </c>
      <c r="B747" s="572"/>
      <c r="C747" s="588" t="str">
        <f>IF(ISNUMBER($B747),(VLOOKUP($B747,'Signal, ITMS &amp; Lighting Items'!$A$5:$G$468,2,FALSE)),IF(ISTEXT($B747),(VLOOKUP($B747,'Signal, ITMS &amp; Lighting Items'!$A$5:$G$468,2,FALSE))," "))</f>
        <v xml:space="preserve"> </v>
      </c>
      <c r="D747" s="576"/>
      <c r="E747" s="589" t="str">
        <f>IF(ISNUMBER($B747),(VLOOKUP($B747,'Signal, ITMS &amp; Lighting Items'!$A$5:$G$468,4,FALSE)),IF(ISTEXT($B747),(VLOOKUP($B747,'Signal, ITMS &amp; Lighting Items'!$A$5:$G$468,4,FALSE))," "))</f>
        <v xml:space="preserve"> </v>
      </c>
      <c r="F747" s="575" t="str">
        <f>IF(ISNUMBER($B747),(VLOOKUP($B747,'Signal, ITMS &amp; Lighting Items'!$A$5:$G$468,3,FALSE)),IF(ISTEXT($B747),(VLOOKUP($B747,'Signal, ITMS &amp; Lighting Items'!$A$5:$G$468,3,FALSE))," "))</f>
        <v xml:space="preserve"> </v>
      </c>
      <c r="G747" s="590" t="str">
        <f>IF(ISNUMBER($B747),(VLOOKUP($B747,'Signal, ITMS &amp; Lighting Items'!$A$5:$G$468,5,FALSE)),IF(ISTEXT($B747),(VLOOKUP($B747,'Signal, ITMS &amp; Lighting Items'!$A$5:$G$468,5,FALSE))," "))</f>
        <v xml:space="preserve"> </v>
      </c>
      <c r="H747" s="590" t="str">
        <f>IF(ISNUMBER($B747),(VLOOKUP($B747,'Signal, ITMS &amp; Lighting Items'!$A$5:$G$468,6,FALSE)),IF(ISTEXT($B747),(VLOOKUP($B747,'Signal, ITMS &amp; Lighting Items'!$A$5:$G$468,6,FALSE))," "))</f>
        <v xml:space="preserve"> </v>
      </c>
      <c r="I747" s="590" t="str">
        <f>IF(ISNUMBER($B747),(VLOOKUP($B747,'Signal, ITMS &amp; Lighting Items'!$A$5:$G$468,7,FALSE)),IF(ISTEXT($B747),(VLOOKUP($B747,'Signal, ITMS &amp; Lighting Items'!$A$5:$G$468,7,FALSE))," "))</f>
        <v xml:space="preserve"> </v>
      </c>
      <c r="J747" s="591" t="str">
        <f t="shared" si="68"/>
        <v/>
      </c>
      <c r="K747" s="591" t="str">
        <f t="shared" si="69"/>
        <v/>
      </c>
      <c r="L747" s="591" t="str">
        <f t="shared" si="67"/>
        <v/>
      </c>
    </row>
    <row r="748" spans="1:12" s="165" customFormat="1" ht="12.75" customHeight="1">
      <c r="A748" s="577">
        <v>13</v>
      </c>
      <c r="B748" s="572"/>
      <c r="C748" s="588" t="str">
        <f>IF(ISNUMBER($B748),(VLOOKUP($B748,'Signal, ITMS &amp; Lighting Items'!$A$5:$G$468,2,FALSE)),IF(ISTEXT($B748),(VLOOKUP($B748,'Signal, ITMS &amp; Lighting Items'!$A$5:$G$468,2,FALSE))," "))</f>
        <v xml:space="preserve"> </v>
      </c>
      <c r="D748" s="576"/>
      <c r="E748" s="589" t="str">
        <f>IF(ISNUMBER($B748),(VLOOKUP($B748,'Signal, ITMS &amp; Lighting Items'!$A$5:$G$468,4,FALSE)),IF(ISTEXT($B748),(VLOOKUP($B748,'Signal, ITMS &amp; Lighting Items'!$A$5:$G$468,4,FALSE))," "))</f>
        <v xml:space="preserve"> </v>
      </c>
      <c r="F748" s="575" t="str">
        <f>IF(ISNUMBER($B748),(VLOOKUP($B748,'Signal, ITMS &amp; Lighting Items'!$A$5:$G$468,3,FALSE)),IF(ISTEXT($B748),(VLOOKUP($B748,'Signal, ITMS &amp; Lighting Items'!$A$5:$G$468,3,FALSE))," "))</f>
        <v xml:space="preserve"> </v>
      </c>
      <c r="G748" s="590" t="str">
        <f>IF(ISNUMBER($B748),(VLOOKUP($B748,'Signal, ITMS &amp; Lighting Items'!$A$5:$G$468,5,FALSE)),IF(ISTEXT($B748),(VLOOKUP($B748,'Signal, ITMS &amp; Lighting Items'!$A$5:$G$468,5,FALSE))," "))</f>
        <v xml:space="preserve"> </v>
      </c>
      <c r="H748" s="590" t="str">
        <f>IF(ISNUMBER($B748),(VLOOKUP($B748,'Signal, ITMS &amp; Lighting Items'!$A$5:$G$468,6,FALSE)),IF(ISTEXT($B748),(VLOOKUP($B748,'Signal, ITMS &amp; Lighting Items'!$A$5:$G$468,6,FALSE))," "))</f>
        <v xml:space="preserve"> </v>
      </c>
      <c r="I748" s="590" t="str">
        <f>IF(ISNUMBER($B748),(VLOOKUP($B748,'Signal, ITMS &amp; Lighting Items'!$A$5:$G$468,7,FALSE)),IF(ISTEXT($B748),(VLOOKUP($B748,'Signal, ITMS &amp; Lighting Items'!$A$5:$G$468,7,FALSE))," "))</f>
        <v xml:space="preserve"> </v>
      </c>
      <c r="J748" s="591" t="str">
        <f t="shared" si="68"/>
        <v/>
      </c>
      <c r="K748" s="591" t="str">
        <f t="shared" si="69"/>
        <v/>
      </c>
      <c r="L748" s="591" t="str">
        <f t="shared" si="67"/>
        <v/>
      </c>
    </row>
    <row r="749" spans="1:12" s="165" customFormat="1" ht="12.75" customHeight="1">
      <c r="A749" s="577">
        <v>14</v>
      </c>
      <c r="B749" s="572"/>
      <c r="C749" s="588" t="str">
        <f>IF(ISNUMBER($B749),(VLOOKUP($B749,'Signal, ITMS &amp; Lighting Items'!$A$5:$G$468,2,FALSE)),IF(ISTEXT($B749),(VLOOKUP($B749,'Signal, ITMS &amp; Lighting Items'!$A$5:$G$468,2,FALSE))," "))</f>
        <v xml:space="preserve"> </v>
      </c>
      <c r="D749" s="576"/>
      <c r="E749" s="589" t="str">
        <f>IF(ISNUMBER($B749),(VLOOKUP($B749,'Signal, ITMS &amp; Lighting Items'!$A$5:$G$468,4,FALSE)),IF(ISTEXT($B749),(VLOOKUP($B749,'Signal, ITMS &amp; Lighting Items'!$A$5:$G$468,4,FALSE))," "))</f>
        <v xml:space="preserve"> </v>
      </c>
      <c r="F749" s="575" t="str">
        <f>IF(ISNUMBER($B749),(VLOOKUP($B749,'Signal, ITMS &amp; Lighting Items'!$A$5:$G$468,3,FALSE)),IF(ISTEXT($B749),(VLOOKUP($B749,'Signal, ITMS &amp; Lighting Items'!$A$5:$G$468,3,FALSE))," "))</f>
        <v xml:space="preserve"> </v>
      </c>
      <c r="G749" s="590" t="str">
        <f>IF(ISNUMBER($B749),(VLOOKUP($B749,'Signal, ITMS &amp; Lighting Items'!$A$5:$G$468,5,FALSE)),IF(ISTEXT($B749),(VLOOKUP($B749,'Signal, ITMS &amp; Lighting Items'!$A$5:$G$468,5,FALSE))," "))</f>
        <v xml:space="preserve"> </v>
      </c>
      <c r="H749" s="590" t="str">
        <f>IF(ISNUMBER($B749),(VLOOKUP($B749,'Signal, ITMS &amp; Lighting Items'!$A$5:$G$468,6,FALSE)),IF(ISTEXT($B749),(VLOOKUP($B749,'Signal, ITMS &amp; Lighting Items'!$A$5:$G$468,6,FALSE))," "))</f>
        <v xml:space="preserve"> </v>
      </c>
      <c r="I749" s="590" t="str">
        <f>IF(ISNUMBER($B749),(VLOOKUP($B749,'Signal, ITMS &amp; Lighting Items'!$A$5:$G$468,7,FALSE)),IF(ISTEXT($B749),(VLOOKUP($B749,'Signal, ITMS &amp; Lighting Items'!$A$5:$G$468,7,FALSE))," "))</f>
        <v xml:space="preserve"> </v>
      </c>
      <c r="J749" s="591" t="str">
        <f t="shared" si="68"/>
        <v/>
      </c>
      <c r="K749" s="591" t="str">
        <f t="shared" si="69"/>
        <v/>
      </c>
      <c r="L749" s="591" t="str">
        <f t="shared" si="67"/>
        <v/>
      </c>
    </row>
    <row r="750" spans="1:12" s="165" customFormat="1" ht="12.75" customHeight="1">
      <c r="A750" s="577">
        <v>15</v>
      </c>
      <c r="B750" s="572"/>
      <c r="C750" s="588" t="str">
        <f>IF(ISNUMBER($B750),(VLOOKUP($B750,'Signal, ITMS &amp; Lighting Items'!$A$5:$G$468,2,FALSE)),IF(ISTEXT($B750),(VLOOKUP($B750,'Signal, ITMS &amp; Lighting Items'!$A$5:$G$468,2,FALSE))," "))</f>
        <v xml:space="preserve"> </v>
      </c>
      <c r="D750" s="576"/>
      <c r="E750" s="589" t="str">
        <f>IF(ISNUMBER($B750),(VLOOKUP($B750,'Signal, ITMS &amp; Lighting Items'!$A$5:$G$468,4,FALSE)),IF(ISTEXT($B750),(VLOOKUP($B750,'Signal, ITMS &amp; Lighting Items'!$A$5:$G$468,4,FALSE))," "))</f>
        <v xml:space="preserve"> </v>
      </c>
      <c r="F750" s="575" t="str">
        <f>IF(ISNUMBER($B750),(VLOOKUP($B750,'Signal, ITMS &amp; Lighting Items'!$A$5:$G$468,3,FALSE)),IF(ISTEXT($B750),(VLOOKUP($B750,'Signal, ITMS &amp; Lighting Items'!$A$5:$G$468,3,FALSE))," "))</f>
        <v xml:space="preserve"> </v>
      </c>
      <c r="G750" s="590" t="str">
        <f>IF(ISNUMBER($B750),(VLOOKUP($B750,'Signal, ITMS &amp; Lighting Items'!$A$5:$G$468,5,FALSE)),IF(ISTEXT($B750),(VLOOKUP($B750,'Signal, ITMS &amp; Lighting Items'!$A$5:$G$468,5,FALSE))," "))</f>
        <v xml:space="preserve"> </v>
      </c>
      <c r="H750" s="590" t="str">
        <f>IF(ISNUMBER($B750),(VLOOKUP($B750,'Signal, ITMS &amp; Lighting Items'!$A$5:$G$468,6,FALSE)),IF(ISTEXT($B750),(VLOOKUP($B750,'Signal, ITMS &amp; Lighting Items'!$A$5:$G$468,6,FALSE))," "))</f>
        <v xml:space="preserve"> </v>
      </c>
      <c r="I750" s="590" t="str">
        <f>IF(ISNUMBER($B750),(VLOOKUP($B750,'Signal, ITMS &amp; Lighting Items'!$A$5:$G$468,7,FALSE)),IF(ISTEXT($B750),(VLOOKUP($B750,'Signal, ITMS &amp; Lighting Items'!$A$5:$G$468,7,FALSE))," "))</f>
        <v xml:space="preserve"> </v>
      </c>
      <c r="J750" s="591" t="str">
        <f t="shared" si="68"/>
        <v/>
      </c>
      <c r="K750" s="591" t="str">
        <f t="shared" si="69"/>
        <v/>
      </c>
      <c r="L750" s="591" t="str">
        <f t="shared" si="67"/>
        <v/>
      </c>
    </row>
    <row r="751" spans="1:12" s="165" customFormat="1" ht="12.75" customHeight="1">
      <c r="A751" s="577">
        <v>16</v>
      </c>
      <c r="B751" s="572"/>
      <c r="C751" s="588" t="str">
        <f>IF(ISNUMBER($B751),(VLOOKUP($B751,'Signal, ITMS &amp; Lighting Items'!$A$5:$G$468,2,FALSE)),IF(ISTEXT($B751),(VLOOKUP($B751,'Signal, ITMS &amp; Lighting Items'!$A$5:$G$468,2,FALSE))," "))</f>
        <v xml:space="preserve"> </v>
      </c>
      <c r="D751" s="576"/>
      <c r="E751" s="589" t="str">
        <f>IF(ISNUMBER($B751),(VLOOKUP($B751,'Signal, ITMS &amp; Lighting Items'!$A$5:$G$468,4,FALSE)),IF(ISTEXT($B751),(VLOOKUP($B751,'Signal, ITMS &amp; Lighting Items'!$A$5:$G$468,4,FALSE))," "))</f>
        <v xml:space="preserve"> </v>
      </c>
      <c r="F751" s="575" t="str">
        <f>IF(ISNUMBER($B751),(VLOOKUP($B751,'Signal, ITMS &amp; Lighting Items'!$A$5:$G$468,3,FALSE)),IF(ISTEXT($B751),(VLOOKUP($B751,'Signal, ITMS &amp; Lighting Items'!$A$5:$G$468,3,FALSE))," "))</f>
        <v xml:space="preserve"> </v>
      </c>
      <c r="G751" s="590" t="str">
        <f>IF(ISNUMBER($B751),(VLOOKUP($B751,'Signal, ITMS &amp; Lighting Items'!$A$5:$G$468,5,FALSE)),IF(ISTEXT($B751),(VLOOKUP($B751,'Signal, ITMS &amp; Lighting Items'!$A$5:$G$468,5,FALSE))," "))</f>
        <v xml:space="preserve"> </v>
      </c>
      <c r="H751" s="590" t="str">
        <f>IF(ISNUMBER($B751),(VLOOKUP($B751,'Signal, ITMS &amp; Lighting Items'!$A$5:$G$468,6,FALSE)),IF(ISTEXT($B751),(VLOOKUP($B751,'Signal, ITMS &amp; Lighting Items'!$A$5:$G$468,6,FALSE))," "))</f>
        <v xml:space="preserve"> </v>
      </c>
      <c r="I751" s="590" t="str">
        <f>IF(ISNUMBER($B751),(VLOOKUP($B751,'Signal, ITMS &amp; Lighting Items'!$A$5:$G$468,7,FALSE)),IF(ISTEXT($B751),(VLOOKUP($B751,'Signal, ITMS &amp; Lighting Items'!$A$5:$G$468,7,FALSE))," "))</f>
        <v xml:space="preserve"> </v>
      </c>
      <c r="J751" s="591" t="str">
        <f t="shared" si="68"/>
        <v/>
      </c>
      <c r="K751" s="591" t="str">
        <f t="shared" si="69"/>
        <v/>
      </c>
      <c r="L751" s="591" t="str">
        <f t="shared" si="67"/>
        <v/>
      </c>
    </row>
    <row r="752" spans="1:12" s="165" customFormat="1" ht="12.75" customHeight="1">
      <c r="A752" s="577">
        <v>17</v>
      </c>
      <c r="B752" s="572"/>
      <c r="C752" s="588" t="str">
        <f>IF(ISNUMBER($B752),(VLOOKUP($B752,'Signal, ITMS &amp; Lighting Items'!$A$5:$G$468,2,FALSE)),IF(ISTEXT($B752),(VLOOKUP($B752,'Signal, ITMS &amp; Lighting Items'!$A$5:$G$468,2,FALSE))," "))</f>
        <v xml:space="preserve"> </v>
      </c>
      <c r="D752" s="576"/>
      <c r="E752" s="589" t="str">
        <f>IF(ISNUMBER($B752),(VLOOKUP($B752,'Signal, ITMS &amp; Lighting Items'!$A$5:$G$468,4,FALSE)),IF(ISTEXT($B752),(VLOOKUP($B752,'Signal, ITMS &amp; Lighting Items'!$A$5:$G$468,4,FALSE))," "))</f>
        <v xml:space="preserve"> </v>
      </c>
      <c r="F752" s="575" t="str">
        <f>IF(ISNUMBER($B752),(VLOOKUP($B752,'Signal, ITMS &amp; Lighting Items'!$A$5:$G$468,3,FALSE)),IF(ISTEXT($B752),(VLOOKUP($B752,'Signal, ITMS &amp; Lighting Items'!$A$5:$G$468,3,FALSE))," "))</f>
        <v xml:space="preserve"> </v>
      </c>
      <c r="G752" s="590" t="str">
        <f>IF(ISNUMBER($B752),(VLOOKUP($B752,'Signal, ITMS &amp; Lighting Items'!$A$5:$G$468,5,FALSE)),IF(ISTEXT($B752),(VLOOKUP($B752,'Signal, ITMS &amp; Lighting Items'!$A$5:$G$468,5,FALSE))," "))</f>
        <v xml:space="preserve"> </v>
      </c>
      <c r="H752" s="590" t="str">
        <f>IF(ISNUMBER($B752),(VLOOKUP($B752,'Signal, ITMS &amp; Lighting Items'!$A$5:$G$468,6,FALSE)),IF(ISTEXT($B752),(VLOOKUP($B752,'Signal, ITMS &amp; Lighting Items'!$A$5:$G$468,6,FALSE))," "))</f>
        <v xml:space="preserve"> </v>
      </c>
      <c r="I752" s="590" t="str">
        <f>IF(ISNUMBER($B752),(VLOOKUP($B752,'Signal, ITMS &amp; Lighting Items'!$A$5:$G$468,7,FALSE)),IF(ISTEXT($B752),(VLOOKUP($B752,'Signal, ITMS &amp; Lighting Items'!$A$5:$G$468,7,FALSE))," "))</f>
        <v xml:space="preserve"> </v>
      </c>
      <c r="J752" s="591" t="str">
        <f t="shared" si="68"/>
        <v/>
      </c>
      <c r="K752" s="591" t="str">
        <f t="shared" si="69"/>
        <v/>
      </c>
      <c r="L752" s="591" t="str">
        <f t="shared" si="67"/>
        <v/>
      </c>
    </row>
    <row r="753" spans="1:12" s="165" customFormat="1" ht="12.75" customHeight="1">
      <c r="A753" s="577">
        <v>18</v>
      </c>
      <c r="B753" s="572"/>
      <c r="C753" s="588" t="str">
        <f>IF(ISNUMBER($B753),(VLOOKUP($B753,'Signal, ITMS &amp; Lighting Items'!$A$5:$G$468,2,FALSE)),IF(ISTEXT($B753),(VLOOKUP($B753,'Signal, ITMS &amp; Lighting Items'!$A$5:$G$468,2,FALSE))," "))</f>
        <v xml:space="preserve"> </v>
      </c>
      <c r="D753" s="576"/>
      <c r="E753" s="589" t="str">
        <f>IF(ISNUMBER($B753),(VLOOKUP($B753,'Signal, ITMS &amp; Lighting Items'!$A$5:$G$468,4,FALSE)),IF(ISTEXT($B753),(VLOOKUP($B753,'Signal, ITMS &amp; Lighting Items'!$A$5:$G$468,4,FALSE))," "))</f>
        <v xml:space="preserve"> </v>
      </c>
      <c r="F753" s="575" t="str">
        <f>IF(ISNUMBER($B753),(VLOOKUP($B753,'Signal, ITMS &amp; Lighting Items'!$A$5:$G$468,3,FALSE)),IF(ISTEXT($B753),(VLOOKUP($B753,'Signal, ITMS &amp; Lighting Items'!$A$5:$G$468,3,FALSE))," "))</f>
        <v xml:space="preserve"> </v>
      </c>
      <c r="G753" s="590" t="str">
        <f>IF(ISNUMBER($B753),(VLOOKUP($B753,'Signal, ITMS &amp; Lighting Items'!$A$5:$G$468,5,FALSE)),IF(ISTEXT($B753),(VLOOKUP($B753,'Signal, ITMS &amp; Lighting Items'!$A$5:$G$468,5,FALSE))," "))</f>
        <v xml:space="preserve"> </v>
      </c>
      <c r="H753" s="590" t="str">
        <f>IF(ISNUMBER($B753),(VLOOKUP($B753,'Signal, ITMS &amp; Lighting Items'!$A$5:$G$468,6,FALSE)),IF(ISTEXT($B753),(VLOOKUP($B753,'Signal, ITMS &amp; Lighting Items'!$A$5:$G$468,6,FALSE))," "))</f>
        <v xml:space="preserve"> </v>
      </c>
      <c r="I753" s="590" t="str">
        <f>IF(ISNUMBER($B753),(VLOOKUP($B753,'Signal, ITMS &amp; Lighting Items'!$A$5:$G$468,7,FALSE)),IF(ISTEXT($B753),(VLOOKUP($B753,'Signal, ITMS &amp; Lighting Items'!$A$5:$G$468,7,FALSE))," "))</f>
        <v xml:space="preserve"> </v>
      </c>
      <c r="J753" s="591" t="str">
        <f t="shared" si="68"/>
        <v/>
      </c>
      <c r="K753" s="591" t="str">
        <f t="shared" si="69"/>
        <v/>
      </c>
      <c r="L753" s="591" t="str">
        <f t="shared" si="67"/>
        <v/>
      </c>
    </row>
    <row r="754" spans="1:12" s="165" customFormat="1" ht="12.75" customHeight="1">
      <c r="A754" s="577">
        <v>19</v>
      </c>
      <c r="B754" s="572"/>
      <c r="C754" s="588" t="str">
        <f>IF(ISNUMBER($B754),(VLOOKUP($B754,'Signal, ITMS &amp; Lighting Items'!$A$5:$G$468,2,FALSE)),IF(ISTEXT($B754),(VLOOKUP($B754,'Signal, ITMS &amp; Lighting Items'!$A$5:$G$468,2,FALSE))," "))</f>
        <v xml:space="preserve"> </v>
      </c>
      <c r="D754" s="576"/>
      <c r="E754" s="589" t="str">
        <f>IF(ISNUMBER($B754),(VLOOKUP($B754,'Signal, ITMS &amp; Lighting Items'!$A$5:$G$468,4,FALSE)),IF(ISTEXT($B754),(VLOOKUP($B754,'Signal, ITMS &amp; Lighting Items'!$A$5:$G$468,4,FALSE))," "))</f>
        <v xml:space="preserve"> </v>
      </c>
      <c r="F754" s="575" t="str">
        <f>IF(ISNUMBER($B754),(VLOOKUP($B754,'Signal, ITMS &amp; Lighting Items'!$A$5:$G$468,3,FALSE)),IF(ISTEXT($B754),(VLOOKUP($B754,'Signal, ITMS &amp; Lighting Items'!$A$5:$G$468,3,FALSE))," "))</f>
        <v xml:space="preserve"> </v>
      </c>
      <c r="G754" s="590" t="str">
        <f>IF(ISNUMBER($B754),(VLOOKUP($B754,'Signal, ITMS &amp; Lighting Items'!$A$5:$G$468,5,FALSE)),IF(ISTEXT($B754),(VLOOKUP($B754,'Signal, ITMS &amp; Lighting Items'!$A$5:$G$468,5,FALSE))," "))</f>
        <v xml:space="preserve"> </v>
      </c>
      <c r="H754" s="590" t="str">
        <f>IF(ISNUMBER($B754),(VLOOKUP($B754,'Signal, ITMS &amp; Lighting Items'!$A$5:$G$468,6,FALSE)),IF(ISTEXT($B754),(VLOOKUP($B754,'Signal, ITMS &amp; Lighting Items'!$A$5:$G$468,6,FALSE))," "))</f>
        <v xml:space="preserve"> </v>
      </c>
      <c r="I754" s="590" t="str">
        <f>IF(ISNUMBER($B754),(VLOOKUP($B754,'Signal, ITMS &amp; Lighting Items'!$A$5:$G$468,7,FALSE)),IF(ISTEXT($B754),(VLOOKUP($B754,'Signal, ITMS &amp; Lighting Items'!$A$5:$G$468,7,FALSE))," "))</f>
        <v xml:space="preserve"> </v>
      </c>
      <c r="J754" s="591" t="str">
        <f t="shared" si="68"/>
        <v/>
      </c>
      <c r="K754" s="591" t="str">
        <f t="shared" si="69"/>
        <v/>
      </c>
      <c r="L754" s="591" t="str">
        <f t="shared" si="67"/>
        <v/>
      </c>
    </row>
    <row r="755" spans="1:12" s="165" customFormat="1" ht="12.75" customHeight="1">
      <c r="A755" s="577">
        <v>20</v>
      </c>
      <c r="B755" s="572"/>
      <c r="C755" s="588" t="str">
        <f>IF(ISNUMBER($B755),(VLOOKUP($B755,'Signal, ITMS &amp; Lighting Items'!$A$5:$G$468,2,FALSE)),IF(ISTEXT($B755),(VLOOKUP($B755,'Signal, ITMS &amp; Lighting Items'!$A$5:$G$468,2,FALSE))," "))</f>
        <v xml:space="preserve"> </v>
      </c>
      <c r="D755" s="576"/>
      <c r="E755" s="589" t="str">
        <f>IF(ISNUMBER($B755),(VLOOKUP($B755,'Signal, ITMS &amp; Lighting Items'!$A$5:$G$468,4,FALSE)),IF(ISTEXT($B755),(VLOOKUP($B755,'Signal, ITMS &amp; Lighting Items'!$A$5:$G$468,4,FALSE))," "))</f>
        <v xml:space="preserve"> </v>
      </c>
      <c r="F755" s="575" t="str">
        <f>IF(ISNUMBER($B755),(VLOOKUP($B755,'Signal, ITMS &amp; Lighting Items'!$A$5:$G$468,3,FALSE)),IF(ISTEXT($B755),(VLOOKUP($B755,'Signal, ITMS &amp; Lighting Items'!$A$5:$G$468,3,FALSE))," "))</f>
        <v xml:space="preserve"> </v>
      </c>
      <c r="G755" s="590" t="str">
        <f>IF(ISNUMBER($B755),(VLOOKUP($B755,'Signal, ITMS &amp; Lighting Items'!$A$5:$G$468,5,FALSE)),IF(ISTEXT($B755),(VLOOKUP($B755,'Signal, ITMS &amp; Lighting Items'!$A$5:$G$468,5,FALSE))," "))</f>
        <v xml:space="preserve"> </v>
      </c>
      <c r="H755" s="590" t="str">
        <f>IF(ISNUMBER($B755),(VLOOKUP($B755,'Signal, ITMS &amp; Lighting Items'!$A$5:$G$468,6,FALSE)),IF(ISTEXT($B755),(VLOOKUP($B755,'Signal, ITMS &amp; Lighting Items'!$A$5:$G$468,6,FALSE))," "))</f>
        <v xml:space="preserve"> </v>
      </c>
      <c r="I755" s="590" t="str">
        <f>IF(ISNUMBER($B755),(VLOOKUP($B755,'Signal, ITMS &amp; Lighting Items'!$A$5:$G$468,7,FALSE)),IF(ISTEXT($B755),(VLOOKUP($B755,'Signal, ITMS &amp; Lighting Items'!$A$5:$G$468,7,FALSE))," "))</f>
        <v xml:space="preserve"> </v>
      </c>
      <c r="J755" s="591" t="str">
        <f t="shared" si="68"/>
        <v/>
      </c>
      <c r="K755" s="591" t="str">
        <f t="shared" si="69"/>
        <v/>
      </c>
      <c r="L755" s="591" t="str">
        <f t="shared" si="67"/>
        <v/>
      </c>
    </row>
    <row r="756" spans="1:12" s="165" customFormat="1" ht="12.75" customHeight="1">
      <c r="A756" s="577">
        <v>21</v>
      </c>
      <c r="B756" s="572"/>
      <c r="C756" s="588" t="str">
        <f>IF(ISNUMBER($B756),(VLOOKUP($B756,'Signal, ITMS &amp; Lighting Items'!$A$5:$G$468,2,FALSE)),IF(ISTEXT($B756),(VLOOKUP($B756,'Signal, ITMS &amp; Lighting Items'!$A$5:$G$468,2,FALSE))," "))</f>
        <v xml:space="preserve"> </v>
      </c>
      <c r="D756" s="576"/>
      <c r="E756" s="589" t="str">
        <f>IF(ISNUMBER($B756),(VLOOKUP($B756,'Signal, ITMS &amp; Lighting Items'!$A$5:$G$468,4,FALSE)),IF(ISTEXT($B756),(VLOOKUP($B756,'Signal, ITMS &amp; Lighting Items'!$A$5:$G$468,4,FALSE))," "))</f>
        <v xml:space="preserve"> </v>
      </c>
      <c r="F756" s="575" t="str">
        <f>IF(ISNUMBER($B756),(VLOOKUP($B756,'Signal, ITMS &amp; Lighting Items'!$A$5:$G$468,3,FALSE)),IF(ISTEXT($B756),(VLOOKUP($B756,'Signal, ITMS &amp; Lighting Items'!$A$5:$G$468,3,FALSE))," "))</f>
        <v xml:space="preserve"> </v>
      </c>
      <c r="G756" s="590" t="str">
        <f>IF(ISNUMBER($B756),(VLOOKUP($B756,'Signal, ITMS &amp; Lighting Items'!$A$5:$G$468,5,FALSE)),IF(ISTEXT($B756),(VLOOKUP($B756,'Signal, ITMS &amp; Lighting Items'!$A$5:$G$468,5,FALSE))," "))</f>
        <v xml:space="preserve"> </v>
      </c>
      <c r="H756" s="590" t="str">
        <f>IF(ISNUMBER($B756),(VLOOKUP($B756,'Signal, ITMS &amp; Lighting Items'!$A$5:$G$468,6,FALSE)),IF(ISTEXT($B756),(VLOOKUP($B756,'Signal, ITMS &amp; Lighting Items'!$A$5:$G$468,6,FALSE))," "))</f>
        <v xml:space="preserve"> </v>
      </c>
      <c r="I756" s="590" t="str">
        <f>IF(ISNUMBER($B756),(VLOOKUP($B756,'Signal, ITMS &amp; Lighting Items'!$A$5:$G$468,7,FALSE)),IF(ISTEXT($B756),(VLOOKUP($B756,'Signal, ITMS &amp; Lighting Items'!$A$5:$G$468,7,FALSE))," "))</f>
        <v xml:space="preserve"> </v>
      </c>
      <c r="J756" s="591" t="str">
        <f t="shared" si="68"/>
        <v/>
      </c>
      <c r="K756" s="591" t="str">
        <f t="shared" si="69"/>
        <v/>
      </c>
      <c r="L756" s="591" t="str">
        <f t="shared" si="67"/>
        <v/>
      </c>
    </row>
    <row r="757" spans="1:12" s="165" customFormat="1" ht="12.75" customHeight="1">
      <c r="A757" s="577">
        <v>22</v>
      </c>
      <c r="B757" s="572"/>
      <c r="C757" s="588" t="str">
        <f>IF(ISNUMBER($B757),(VLOOKUP($B757,'Signal, ITMS &amp; Lighting Items'!$A$5:$G$468,2,FALSE)),IF(ISTEXT($B757),(VLOOKUP($B757,'Signal, ITMS &amp; Lighting Items'!$A$5:$G$468,2,FALSE))," "))</f>
        <v xml:space="preserve"> </v>
      </c>
      <c r="D757" s="576"/>
      <c r="E757" s="589" t="str">
        <f>IF(ISNUMBER($B757),(VLOOKUP($B757,'Signal, ITMS &amp; Lighting Items'!$A$5:$G$468,4,FALSE)),IF(ISTEXT($B757),(VLOOKUP($B757,'Signal, ITMS &amp; Lighting Items'!$A$5:$G$468,4,FALSE))," "))</f>
        <v xml:space="preserve"> </v>
      </c>
      <c r="F757" s="575" t="str">
        <f>IF(ISNUMBER($B757),(VLOOKUP($B757,'Signal, ITMS &amp; Lighting Items'!$A$5:$G$468,3,FALSE)),IF(ISTEXT($B757),(VLOOKUP($B757,'Signal, ITMS &amp; Lighting Items'!$A$5:$G$468,3,FALSE))," "))</f>
        <v xml:space="preserve"> </v>
      </c>
      <c r="G757" s="590" t="str">
        <f>IF(ISNUMBER($B757),(VLOOKUP($B757,'Signal, ITMS &amp; Lighting Items'!$A$5:$G$468,5,FALSE)),IF(ISTEXT($B757),(VLOOKUP($B757,'Signal, ITMS &amp; Lighting Items'!$A$5:$G$468,5,FALSE))," "))</f>
        <v xml:space="preserve"> </v>
      </c>
      <c r="H757" s="590" t="str">
        <f>IF(ISNUMBER($B757),(VLOOKUP($B757,'Signal, ITMS &amp; Lighting Items'!$A$5:$G$468,6,FALSE)),IF(ISTEXT($B757),(VLOOKUP($B757,'Signal, ITMS &amp; Lighting Items'!$A$5:$G$468,6,FALSE))," "))</f>
        <v xml:space="preserve"> </v>
      </c>
      <c r="I757" s="590" t="str">
        <f>IF(ISNUMBER($B757),(VLOOKUP($B757,'Signal, ITMS &amp; Lighting Items'!$A$5:$G$468,7,FALSE)),IF(ISTEXT($B757),(VLOOKUP($B757,'Signal, ITMS &amp; Lighting Items'!$A$5:$G$468,7,FALSE))," "))</f>
        <v xml:space="preserve"> </v>
      </c>
      <c r="J757" s="591" t="str">
        <f t="shared" si="68"/>
        <v/>
      </c>
      <c r="K757" s="591" t="str">
        <f t="shared" si="69"/>
        <v/>
      </c>
      <c r="L757" s="591" t="str">
        <f t="shared" si="67"/>
        <v/>
      </c>
    </row>
    <row r="758" spans="1:12" s="165" customFormat="1" ht="12.75" customHeight="1">
      <c r="A758" s="577">
        <v>23</v>
      </c>
      <c r="B758" s="572"/>
      <c r="C758" s="588" t="str">
        <f>IF(ISNUMBER($B758),(VLOOKUP($B758,'Signal, ITMS &amp; Lighting Items'!$A$5:$G$468,2,FALSE)),IF(ISTEXT($B758),(VLOOKUP($B758,'Signal, ITMS &amp; Lighting Items'!$A$5:$G$468,2,FALSE))," "))</f>
        <v xml:space="preserve"> </v>
      </c>
      <c r="D758" s="576"/>
      <c r="E758" s="589" t="str">
        <f>IF(ISNUMBER($B758),(VLOOKUP($B758,'Signal, ITMS &amp; Lighting Items'!$A$5:$G$468,4,FALSE)),IF(ISTEXT($B758),(VLOOKUP($B758,'Signal, ITMS &amp; Lighting Items'!$A$5:$G$468,4,FALSE))," "))</f>
        <v xml:space="preserve"> </v>
      </c>
      <c r="F758" s="575" t="str">
        <f>IF(ISNUMBER($B758),(VLOOKUP($B758,'Signal, ITMS &amp; Lighting Items'!$A$5:$G$468,3,FALSE)),IF(ISTEXT($B758),(VLOOKUP($B758,'Signal, ITMS &amp; Lighting Items'!$A$5:$G$468,3,FALSE))," "))</f>
        <v xml:space="preserve"> </v>
      </c>
      <c r="G758" s="590" t="str">
        <f>IF(ISNUMBER($B758),(VLOOKUP($B758,'Signal, ITMS &amp; Lighting Items'!$A$5:$G$468,5,FALSE)),IF(ISTEXT($B758),(VLOOKUP($B758,'Signal, ITMS &amp; Lighting Items'!$A$5:$G$468,5,FALSE))," "))</f>
        <v xml:space="preserve"> </v>
      </c>
      <c r="H758" s="590" t="str">
        <f>IF(ISNUMBER($B758),(VLOOKUP($B758,'Signal, ITMS &amp; Lighting Items'!$A$5:$G$468,6,FALSE)),IF(ISTEXT($B758),(VLOOKUP($B758,'Signal, ITMS &amp; Lighting Items'!$A$5:$G$468,6,FALSE))," "))</f>
        <v xml:space="preserve"> </v>
      </c>
      <c r="I758" s="590" t="str">
        <f>IF(ISNUMBER($B758),(VLOOKUP($B758,'Signal, ITMS &amp; Lighting Items'!$A$5:$G$468,7,FALSE)),IF(ISTEXT($B758),(VLOOKUP($B758,'Signal, ITMS &amp; Lighting Items'!$A$5:$G$468,7,FALSE))," "))</f>
        <v xml:space="preserve"> </v>
      </c>
      <c r="J758" s="591" t="str">
        <f t="shared" si="68"/>
        <v/>
      </c>
      <c r="K758" s="591" t="str">
        <f t="shared" si="69"/>
        <v/>
      </c>
      <c r="L758" s="591" t="str">
        <f t="shared" si="67"/>
        <v/>
      </c>
    </row>
    <row r="759" spans="1:12" s="165" customFormat="1" ht="12.75" customHeight="1">
      <c r="A759" s="577">
        <v>24</v>
      </c>
      <c r="B759" s="572"/>
      <c r="C759" s="588" t="str">
        <f>IF(ISNUMBER($B759),(VLOOKUP($B759,'Signal, ITMS &amp; Lighting Items'!$A$5:$G$468,2,FALSE)),IF(ISTEXT($B759),(VLOOKUP($B759,'Signal, ITMS &amp; Lighting Items'!$A$5:$G$468,2,FALSE))," "))</f>
        <v xml:space="preserve"> </v>
      </c>
      <c r="D759" s="576"/>
      <c r="E759" s="589" t="str">
        <f>IF(ISNUMBER($B759),(VLOOKUP($B759,'Signal, ITMS &amp; Lighting Items'!$A$5:$G$468,4,FALSE)),IF(ISTEXT($B759),(VLOOKUP($B759,'Signal, ITMS &amp; Lighting Items'!$A$5:$G$468,4,FALSE))," "))</f>
        <v xml:space="preserve"> </v>
      </c>
      <c r="F759" s="575" t="str">
        <f>IF(ISNUMBER($B759),(VLOOKUP($B759,'Signal, ITMS &amp; Lighting Items'!$A$5:$G$468,3,FALSE)),IF(ISTEXT($B759),(VLOOKUP($B759,'Signal, ITMS &amp; Lighting Items'!$A$5:$G$468,3,FALSE))," "))</f>
        <v xml:space="preserve"> </v>
      </c>
      <c r="G759" s="590" t="str">
        <f>IF(ISNUMBER($B759),(VLOOKUP($B759,'Signal, ITMS &amp; Lighting Items'!$A$5:$G$468,5,FALSE)),IF(ISTEXT($B759),(VLOOKUP($B759,'Signal, ITMS &amp; Lighting Items'!$A$5:$G$468,5,FALSE))," "))</f>
        <v xml:space="preserve"> </v>
      </c>
      <c r="H759" s="590" t="str">
        <f>IF(ISNUMBER($B759),(VLOOKUP($B759,'Signal, ITMS &amp; Lighting Items'!$A$5:$G$468,6,FALSE)),IF(ISTEXT($B759),(VLOOKUP($B759,'Signal, ITMS &amp; Lighting Items'!$A$5:$G$468,6,FALSE))," "))</f>
        <v xml:space="preserve"> </v>
      </c>
      <c r="I759" s="590" t="str">
        <f>IF(ISNUMBER($B759),(VLOOKUP($B759,'Signal, ITMS &amp; Lighting Items'!$A$5:$G$468,7,FALSE)),IF(ISTEXT($B759),(VLOOKUP($B759,'Signal, ITMS &amp; Lighting Items'!$A$5:$G$468,7,FALSE))," "))</f>
        <v xml:space="preserve"> </v>
      </c>
      <c r="J759" s="591" t="str">
        <f t="shared" si="68"/>
        <v/>
      </c>
      <c r="K759" s="591" t="str">
        <f t="shared" si="69"/>
        <v/>
      </c>
      <c r="L759" s="591" t="str">
        <f t="shared" si="67"/>
        <v/>
      </c>
    </row>
    <row r="760" spans="1:12" s="165" customFormat="1" ht="12.75" customHeight="1">
      <c r="A760" s="577">
        <v>25</v>
      </c>
      <c r="B760" s="572"/>
      <c r="C760" s="588" t="str">
        <f>IF(ISNUMBER($B760),(VLOOKUP($B760,'Signal, ITMS &amp; Lighting Items'!$A$5:$G$468,2,FALSE)),IF(ISTEXT($B760),(VLOOKUP($B760,'Signal, ITMS &amp; Lighting Items'!$A$5:$G$468,2,FALSE))," "))</f>
        <v xml:space="preserve"> </v>
      </c>
      <c r="D760" s="576"/>
      <c r="E760" s="589" t="str">
        <f>IF(ISNUMBER($B760),(VLOOKUP($B760,'Signal, ITMS &amp; Lighting Items'!$A$5:$G$468,4,FALSE)),IF(ISTEXT($B760),(VLOOKUP($B760,'Signal, ITMS &amp; Lighting Items'!$A$5:$G$468,4,FALSE))," "))</f>
        <v xml:space="preserve"> </v>
      </c>
      <c r="F760" s="575" t="str">
        <f>IF(ISNUMBER($B760),(VLOOKUP($B760,'Signal, ITMS &amp; Lighting Items'!$A$5:$G$468,3,FALSE)),IF(ISTEXT($B760),(VLOOKUP($B760,'Signal, ITMS &amp; Lighting Items'!$A$5:$G$468,3,FALSE))," "))</f>
        <v xml:space="preserve"> </v>
      </c>
      <c r="G760" s="590" t="str">
        <f>IF(ISNUMBER($B760),(VLOOKUP($B760,'Signal, ITMS &amp; Lighting Items'!$A$5:$G$468,5,FALSE)),IF(ISTEXT($B760),(VLOOKUP($B760,'Signal, ITMS &amp; Lighting Items'!$A$5:$G$468,5,FALSE))," "))</f>
        <v xml:space="preserve"> </v>
      </c>
      <c r="H760" s="590" t="str">
        <f>IF(ISNUMBER($B760),(VLOOKUP($B760,'Signal, ITMS &amp; Lighting Items'!$A$5:$G$468,6,FALSE)),IF(ISTEXT($B760),(VLOOKUP($B760,'Signal, ITMS &amp; Lighting Items'!$A$5:$G$468,6,FALSE))," "))</f>
        <v xml:space="preserve"> </v>
      </c>
      <c r="I760" s="590" t="str">
        <f>IF(ISNUMBER($B760),(VLOOKUP($B760,'Signal, ITMS &amp; Lighting Items'!$A$5:$G$468,7,FALSE)),IF(ISTEXT($B760),(VLOOKUP($B760,'Signal, ITMS &amp; Lighting Items'!$A$5:$G$468,7,FALSE))," "))</f>
        <v xml:space="preserve"> </v>
      </c>
      <c r="J760" s="591" t="str">
        <f t="shared" si="68"/>
        <v/>
      </c>
      <c r="K760" s="591" t="str">
        <f t="shared" si="69"/>
        <v/>
      </c>
      <c r="L760" s="591" t="str">
        <f t="shared" si="67"/>
        <v/>
      </c>
    </row>
    <row r="761" spans="1:12" s="165" customFormat="1" ht="12.75" customHeight="1">
      <c r="A761" s="577">
        <v>26</v>
      </c>
      <c r="B761" s="572"/>
      <c r="C761" s="588" t="str">
        <f>IF(ISNUMBER($B761),(VLOOKUP($B761,'Signal, ITMS &amp; Lighting Items'!$A$5:$G$468,2,FALSE)),IF(ISTEXT($B761),(VLOOKUP($B761,'Signal, ITMS &amp; Lighting Items'!$A$5:$G$468,2,FALSE))," "))</f>
        <v xml:space="preserve"> </v>
      </c>
      <c r="D761" s="576"/>
      <c r="E761" s="589" t="str">
        <f>IF(ISNUMBER($B761),(VLOOKUP($B761,'Signal, ITMS &amp; Lighting Items'!$A$5:$G$468,4,FALSE)),IF(ISTEXT($B761),(VLOOKUP($B761,'Signal, ITMS &amp; Lighting Items'!$A$5:$G$468,4,FALSE))," "))</f>
        <v xml:space="preserve"> </v>
      </c>
      <c r="F761" s="575" t="str">
        <f>IF(ISNUMBER($B761),(VLOOKUP($B761,'Signal, ITMS &amp; Lighting Items'!$A$5:$G$468,3,FALSE)),IF(ISTEXT($B761),(VLOOKUP($B761,'Signal, ITMS &amp; Lighting Items'!$A$5:$G$468,3,FALSE))," "))</f>
        <v xml:space="preserve"> </v>
      </c>
      <c r="G761" s="590" t="str">
        <f>IF(ISNUMBER($B761),(VLOOKUP($B761,'Signal, ITMS &amp; Lighting Items'!$A$5:$G$468,5,FALSE)),IF(ISTEXT($B761),(VLOOKUP($B761,'Signal, ITMS &amp; Lighting Items'!$A$5:$G$468,5,FALSE))," "))</f>
        <v xml:space="preserve"> </v>
      </c>
      <c r="H761" s="590" t="str">
        <f>IF(ISNUMBER($B761),(VLOOKUP($B761,'Signal, ITMS &amp; Lighting Items'!$A$5:$G$468,6,FALSE)),IF(ISTEXT($B761),(VLOOKUP($B761,'Signal, ITMS &amp; Lighting Items'!$A$5:$G$468,6,FALSE))," "))</f>
        <v xml:space="preserve"> </v>
      </c>
      <c r="I761" s="590" t="str">
        <f>IF(ISNUMBER($B761),(VLOOKUP($B761,'Signal, ITMS &amp; Lighting Items'!$A$5:$G$468,7,FALSE)),IF(ISTEXT($B761),(VLOOKUP($B761,'Signal, ITMS &amp; Lighting Items'!$A$5:$G$468,7,FALSE))," "))</f>
        <v xml:space="preserve"> </v>
      </c>
      <c r="J761" s="591" t="str">
        <f t="shared" si="68"/>
        <v/>
      </c>
      <c r="K761" s="591" t="str">
        <f t="shared" si="69"/>
        <v/>
      </c>
      <c r="L761" s="591" t="str">
        <f t="shared" si="67"/>
        <v/>
      </c>
    </row>
    <row r="762" spans="1:12" s="165" customFormat="1" ht="12.75" customHeight="1">
      <c r="A762" s="577">
        <v>27</v>
      </c>
      <c r="B762" s="572"/>
      <c r="C762" s="588" t="str">
        <f>IF(ISNUMBER($B762),(VLOOKUP($B762,'Signal, ITMS &amp; Lighting Items'!$A$5:$G$468,2,FALSE)),IF(ISTEXT($B762),(VLOOKUP($B762,'Signal, ITMS &amp; Lighting Items'!$A$5:$G$468,2,FALSE))," "))</f>
        <v xml:space="preserve"> </v>
      </c>
      <c r="D762" s="576"/>
      <c r="E762" s="589" t="str">
        <f>IF(ISNUMBER($B762),(VLOOKUP($B762,'Signal, ITMS &amp; Lighting Items'!$A$5:$G$468,4,FALSE)),IF(ISTEXT($B762),(VLOOKUP($B762,'Signal, ITMS &amp; Lighting Items'!$A$5:$G$468,4,FALSE))," "))</f>
        <v xml:space="preserve"> </v>
      </c>
      <c r="F762" s="575" t="str">
        <f>IF(ISNUMBER($B762),(VLOOKUP($B762,'Signal, ITMS &amp; Lighting Items'!$A$5:$G$468,3,FALSE)),IF(ISTEXT($B762),(VLOOKUP($B762,'Signal, ITMS &amp; Lighting Items'!$A$5:$G$468,3,FALSE))," "))</f>
        <v xml:space="preserve"> </v>
      </c>
      <c r="G762" s="590" t="str">
        <f>IF(ISNUMBER($B762),(VLOOKUP($B762,'Signal, ITMS &amp; Lighting Items'!$A$5:$G$468,5,FALSE)),IF(ISTEXT($B762),(VLOOKUP($B762,'Signal, ITMS &amp; Lighting Items'!$A$5:$G$468,5,FALSE))," "))</f>
        <v xml:space="preserve"> </v>
      </c>
      <c r="H762" s="590" t="str">
        <f>IF(ISNUMBER($B762),(VLOOKUP($B762,'Signal, ITMS &amp; Lighting Items'!$A$5:$G$468,6,FALSE)),IF(ISTEXT($B762),(VLOOKUP($B762,'Signal, ITMS &amp; Lighting Items'!$A$5:$G$468,6,FALSE))," "))</f>
        <v xml:space="preserve"> </v>
      </c>
      <c r="I762" s="590" t="str">
        <f>IF(ISNUMBER($B762),(VLOOKUP($B762,'Signal, ITMS &amp; Lighting Items'!$A$5:$G$468,7,FALSE)),IF(ISTEXT($B762),(VLOOKUP($B762,'Signal, ITMS &amp; Lighting Items'!$A$5:$G$468,7,FALSE))," "))</f>
        <v xml:space="preserve"> </v>
      </c>
      <c r="J762" s="591" t="str">
        <f t="shared" si="68"/>
        <v/>
      </c>
      <c r="K762" s="591" t="str">
        <f t="shared" si="69"/>
        <v/>
      </c>
      <c r="L762" s="591" t="str">
        <f t="shared" si="67"/>
        <v/>
      </c>
    </row>
    <row r="763" spans="1:12" s="165" customFormat="1" ht="12.75" customHeight="1">
      <c r="A763" s="577">
        <v>28</v>
      </c>
      <c r="B763" s="572"/>
      <c r="C763" s="588" t="str">
        <f>IF(ISNUMBER($B763),(VLOOKUP($B763,'Signal, ITMS &amp; Lighting Items'!$A$5:$G$468,2,FALSE)),IF(ISTEXT($B763),(VLOOKUP($B763,'Signal, ITMS &amp; Lighting Items'!$A$5:$G$468,2,FALSE))," "))</f>
        <v xml:space="preserve"> </v>
      </c>
      <c r="D763" s="576"/>
      <c r="E763" s="589" t="str">
        <f>IF(ISNUMBER($B763),(VLOOKUP($B763,'Signal, ITMS &amp; Lighting Items'!$A$5:$G$468,4,FALSE)),IF(ISTEXT($B763),(VLOOKUP($B763,'Signal, ITMS &amp; Lighting Items'!$A$5:$G$468,4,FALSE))," "))</f>
        <v xml:space="preserve"> </v>
      </c>
      <c r="F763" s="575" t="str">
        <f>IF(ISNUMBER($B763),(VLOOKUP($B763,'Signal, ITMS &amp; Lighting Items'!$A$5:$G$468,3,FALSE)),IF(ISTEXT($B763),(VLOOKUP($B763,'Signal, ITMS &amp; Lighting Items'!$A$5:$G$468,3,FALSE))," "))</f>
        <v xml:space="preserve"> </v>
      </c>
      <c r="G763" s="590" t="str">
        <f>IF(ISNUMBER($B763),(VLOOKUP($B763,'Signal, ITMS &amp; Lighting Items'!$A$5:$G$468,5,FALSE)),IF(ISTEXT($B763),(VLOOKUP($B763,'Signal, ITMS &amp; Lighting Items'!$A$5:$G$468,5,FALSE))," "))</f>
        <v xml:space="preserve"> </v>
      </c>
      <c r="H763" s="590" t="str">
        <f>IF(ISNUMBER($B763),(VLOOKUP($B763,'Signal, ITMS &amp; Lighting Items'!$A$5:$G$468,6,FALSE)),IF(ISTEXT($B763),(VLOOKUP($B763,'Signal, ITMS &amp; Lighting Items'!$A$5:$G$468,6,FALSE))," "))</f>
        <v xml:space="preserve"> </v>
      </c>
      <c r="I763" s="590" t="str">
        <f>IF(ISNUMBER($B763),(VLOOKUP($B763,'Signal, ITMS &amp; Lighting Items'!$A$5:$G$468,7,FALSE)),IF(ISTEXT($B763),(VLOOKUP($B763,'Signal, ITMS &amp; Lighting Items'!$A$5:$G$468,7,FALSE))," "))</f>
        <v xml:space="preserve"> </v>
      </c>
      <c r="J763" s="591" t="str">
        <f t="shared" si="68"/>
        <v/>
      </c>
      <c r="K763" s="591" t="str">
        <f t="shared" si="69"/>
        <v/>
      </c>
      <c r="L763" s="591" t="str">
        <f t="shared" si="67"/>
        <v/>
      </c>
    </row>
    <row r="764" spans="1:12" s="165" customFormat="1" ht="12.75" customHeight="1">
      <c r="A764" s="577">
        <v>29</v>
      </c>
      <c r="B764" s="572"/>
      <c r="C764" s="588" t="str">
        <f>IF(ISNUMBER($B764),(VLOOKUP($B764,'Signal, ITMS &amp; Lighting Items'!$A$5:$G$468,2,FALSE)),IF(ISTEXT($B764),(VLOOKUP($B764,'Signal, ITMS &amp; Lighting Items'!$A$5:$G$468,2,FALSE))," "))</f>
        <v xml:space="preserve"> </v>
      </c>
      <c r="D764" s="576"/>
      <c r="E764" s="589" t="str">
        <f>IF(ISNUMBER($B764),(VLOOKUP($B764,'Signal, ITMS &amp; Lighting Items'!$A$5:$G$468,4,FALSE)),IF(ISTEXT($B764),(VLOOKUP($B764,'Signal, ITMS &amp; Lighting Items'!$A$5:$G$468,4,FALSE))," "))</f>
        <v xml:space="preserve"> </v>
      </c>
      <c r="F764" s="575" t="str">
        <f>IF(ISNUMBER($B764),(VLOOKUP($B764,'Signal, ITMS &amp; Lighting Items'!$A$5:$G$468,3,FALSE)),IF(ISTEXT($B764),(VLOOKUP($B764,'Signal, ITMS &amp; Lighting Items'!$A$5:$G$468,3,FALSE))," "))</f>
        <v xml:space="preserve"> </v>
      </c>
      <c r="G764" s="590" t="str">
        <f>IF(ISNUMBER($B764),(VLOOKUP($B764,'Signal, ITMS &amp; Lighting Items'!$A$5:$G$468,5,FALSE)),IF(ISTEXT($B764),(VLOOKUP($B764,'Signal, ITMS &amp; Lighting Items'!$A$5:$G$468,5,FALSE))," "))</f>
        <v xml:space="preserve"> </v>
      </c>
      <c r="H764" s="590" t="str">
        <f>IF(ISNUMBER($B764),(VLOOKUP($B764,'Signal, ITMS &amp; Lighting Items'!$A$5:$G$468,6,FALSE)),IF(ISTEXT($B764),(VLOOKUP($B764,'Signal, ITMS &amp; Lighting Items'!$A$5:$G$468,6,FALSE))," "))</f>
        <v xml:space="preserve"> </v>
      </c>
      <c r="I764" s="590" t="str">
        <f>IF(ISNUMBER($B764),(VLOOKUP($B764,'Signal, ITMS &amp; Lighting Items'!$A$5:$G$468,7,FALSE)),IF(ISTEXT($B764),(VLOOKUP($B764,'Signal, ITMS &amp; Lighting Items'!$A$5:$G$468,7,FALSE))," "))</f>
        <v xml:space="preserve"> </v>
      </c>
      <c r="J764" s="591" t="str">
        <f t="shared" si="68"/>
        <v/>
      </c>
      <c r="K764" s="591" t="str">
        <f t="shared" si="69"/>
        <v/>
      </c>
      <c r="L764" s="591" t="str">
        <f t="shared" si="67"/>
        <v/>
      </c>
    </row>
    <row r="765" spans="1:12" s="165" customFormat="1" ht="12.75" customHeight="1" thickBot="1">
      <c r="A765" s="600">
        <v>30</v>
      </c>
      <c r="B765" s="592"/>
      <c r="C765" s="593" t="str">
        <f>IF(ISNUMBER($B765),(VLOOKUP($B765,'Signal, ITMS &amp; Lighting Items'!$A$5:$G$468,2,FALSE)),IF(ISTEXT($B765),(VLOOKUP($B765,'Signal, ITMS &amp; Lighting Items'!$A$5:$G$468,2,FALSE))," "))</f>
        <v xml:space="preserve"> </v>
      </c>
      <c r="D765" s="594"/>
      <c r="E765" s="595" t="str">
        <f>IF(ISNUMBER($B765),(VLOOKUP($B765,'Signal, ITMS &amp; Lighting Items'!$A$5:$G$468,4,FALSE)),IF(ISTEXT($B765),(VLOOKUP($B765,'Signal, ITMS &amp; Lighting Items'!$A$5:$G$468,4,FALSE))," "))</f>
        <v xml:space="preserve"> </v>
      </c>
      <c r="F765" s="596" t="str">
        <f>IF(ISNUMBER($B765),(VLOOKUP($B765,'Signal, ITMS &amp; Lighting Items'!$A$5:$G$468,3,FALSE)),IF(ISTEXT($B765),(VLOOKUP($B765,'Signal, ITMS &amp; Lighting Items'!$A$5:$G$468,3,FALSE))," "))</f>
        <v xml:space="preserve"> </v>
      </c>
      <c r="G765" s="597" t="str">
        <f>IF(ISNUMBER($B765),(VLOOKUP($B765,'Signal, ITMS &amp; Lighting Items'!$A$5:$G$468,5,FALSE)),IF(ISTEXT($B765),(VLOOKUP($B765,'Signal, ITMS &amp; Lighting Items'!$A$5:$G$468,5,FALSE))," "))</f>
        <v xml:space="preserve"> </v>
      </c>
      <c r="H765" s="597" t="str">
        <f>IF(ISNUMBER($B765),(VLOOKUP($B765,'Signal, ITMS &amp; Lighting Items'!$A$5:$G$468,6,FALSE)),IF(ISTEXT($B765),(VLOOKUP($B765,'Signal, ITMS &amp; Lighting Items'!$A$5:$G$468,6,FALSE))," "))</f>
        <v xml:space="preserve"> </v>
      </c>
      <c r="I765" s="597" t="str">
        <f>IF(ISNUMBER($B765),(VLOOKUP($B765,'Signal, ITMS &amp; Lighting Items'!$A$5:$G$468,7,FALSE)),IF(ISTEXT($B765),(VLOOKUP($B765,'Signal, ITMS &amp; Lighting Items'!$A$5:$G$468,7,FALSE))," "))</f>
        <v xml:space="preserve"> </v>
      </c>
      <c r="J765" s="598" t="str">
        <f t="shared" si="68"/>
        <v/>
      </c>
      <c r="K765" s="598" t="str">
        <f t="shared" si="69"/>
        <v/>
      </c>
      <c r="L765" s="598" t="str">
        <f t="shared" si="67"/>
        <v/>
      </c>
    </row>
    <row r="766" spans="1:12" s="165" customFormat="1" ht="12.75" customHeight="1" thickTop="1">
      <c r="A766" s="631"/>
      <c r="B766" s="631"/>
      <c r="C766" s="629" t="s">
        <v>576</v>
      </c>
      <c r="D766" s="631"/>
      <c r="E766" s="643"/>
      <c r="F766" s="640" t="s">
        <v>435</v>
      </c>
      <c r="G766" s="204" t="s">
        <v>202</v>
      </c>
      <c r="H766" s="614"/>
      <c r="I766" s="204" t="s">
        <v>202</v>
      </c>
      <c r="J766" s="607">
        <f>SUM(J736:J765)</f>
        <v>0</v>
      </c>
      <c r="K766" s="607">
        <f>SUM(K736:K765)</f>
        <v>0</v>
      </c>
      <c r="L766" s="603">
        <f>SUM(L736:L765)</f>
        <v>0</v>
      </c>
    </row>
    <row r="767" spans="1:12" s="165" customFormat="1" ht="12.75" customHeight="1">
      <c r="A767" s="631"/>
      <c r="B767" s="631"/>
      <c r="C767" s="629"/>
      <c r="D767" s="631"/>
      <c r="E767" s="643"/>
      <c r="F767" s="644"/>
      <c r="G767" s="644"/>
      <c r="H767" s="644"/>
      <c r="I767" s="644"/>
      <c r="J767" s="645"/>
      <c r="K767" s="645"/>
      <c r="L767" s="645"/>
    </row>
    <row r="768" spans="1:12" s="165" customFormat="1" ht="12.75" customHeight="1">
      <c r="A768" s="631"/>
      <c r="B768" s="631"/>
      <c r="C768" s="629"/>
      <c r="D768" s="629"/>
      <c r="E768" s="630"/>
      <c r="F768" s="640" t="s">
        <v>440</v>
      </c>
      <c r="G768" s="204" t="s">
        <v>203</v>
      </c>
      <c r="H768" s="614"/>
      <c r="I768" s="204" t="s">
        <v>203</v>
      </c>
      <c r="J768" s="608">
        <f>J698</f>
        <v>0</v>
      </c>
      <c r="K768" s="608">
        <f>K698</f>
        <v>0</v>
      </c>
      <c r="L768" s="608">
        <f>L698</f>
        <v>0</v>
      </c>
    </row>
    <row r="769" spans="1:12" s="165" customFormat="1" ht="12.75" customHeight="1">
      <c r="A769" s="631"/>
      <c r="B769" s="631"/>
      <c r="C769" s="629"/>
      <c r="D769" s="629"/>
      <c r="E769" s="630"/>
      <c r="F769" s="640" t="s">
        <v>437</v>
      </c>
      <c r="G769" s="204" t="s">
        <v>203</v>
      </c>
      <c r="H769" s="614"/>
      <c r="I769" s="204" t="s">
        <v>203</v>
      </c>
      <c r="J769" s="591">
        <f>J732</f>
        <v>0</v>
      </c>
      <c r="K769" s="591">
        <f>K732</f>
        <v>0</v>
      </c>
      <c r="L769" s="591">
        <f>L732</f>
        <v>0</v>
      </c>
    </row>
    <row r="770" spans="1:12" s="165" customFormat="1" ht="12.75" customHeight="1">
      <c r="A770" s="631"/>
      <c r="B770" s="631"/>
      <c r="C770" s="629"/>
      <c r="D770" s="629"/>
      <c r="E770" s="630"/>
      <c r="F770" s="640" t="s">
        <v>435</v>
      </c>
      <c r="G770" s="204" t="s">
        <v>203</v>
      </c>
      <c r="H770" s="614"/>
      <c r="I770" s="204" t="s">
        <v>203</v>
      </c>
      <c r="J770" s="591">
        <f>J766</f>
        <v>0</v>
      </c>
      <c r="K770" s="591">
        <f>K766</f>
        <v>0</v>
      </c>
      <c r="L770" s="591">
        <f>L766</f>
        <v>0</v>
      </c>
    </row>
    <row r="771" spans="1:12" s="165" customFormat="1" ht="12.75" customHeight="1" thickBot="1">
      <c r="A771" s="631"/>
      <c r="B771" s="631"/>
      <c r="C771" s="629"/>
      <c r="D771" s="629"/>
      <c r="E771" s="630"/>
      <c r="F771" s="642" t="s">
        <v>578</v>
      </c>
      <c r="G771" s="204" t="s">
        <v>203</v>
      </c>
      <c r="H771" s="614"/>
      <c r="I771" s="204" t="s">
        <v>203</v>
      </c>
      <c r="J771" s="591">
        <f>(J768+J769+J770)*$N$2</f>
        <v>0</v>
      </c>
      <c r="K771" s="591">
        <f>(K768+K769+K770)*$N$2</f>
        <v>0</v>
      </c>
      <c r="L771" s="591">
        <f>(L768+L769+L770)*$N$2</f>
        <v>0</v>
      </c>
    </row>
    <row r="772" spans="1:12" s="165" customFormat="1" ht="12.75" customHeight="1" thickTop="1">
      <c r="A772" s="631"/>
      <c r="B772" s="631"/>
      <c r="C772" s="629"/>
      <c r="D772" s="629"/>
      <c r="E772" s="630"/>
      <c r="F772" s="637" t="s">
        <v>579</v>
      </c>
      <c r="G772" s="204" t="s">
        <v>203</v>
      </c>
      <c r="H772" s="614"/>
      <c r="I772" s="204" t="s">
        <v>203</v>
      </c>
      <c r="J772" s="609">
        <f>(J768+J769+J770+J771)</f>
        <v>0</v>
      </c>
      <c r="K772" s="609">
        <f>(K768+K769+K770+K771)</f>
        <v>0</v>
      </c>
      <c r="L772" s="609">
        <f>(L768+L769+L770+L771)</f>
        <v>0</v>
      </c>
    </row>
    <row r="773" spans="1:12" s="165" customFormat="1" ht="12.75" customHeight="1">
      <c r="E773" s="213" t="s">
        <v>236</v>
      </c>
      <c r="F773" s="67" t="s">
        <v>244</v>
      </c>
      <c r="G773" s="842" t="s">
        <v>574</v>
      </c>
      <c r="H773" s="843"/>
      <c r="I773" s="844"/>
      <c r="J773" s="845" t="s">
        <v>575</v>
      </c>
      <c r="K773" s="846"/>
      <c r="L773" s="847"/>
    </row>
    <row r="774" spans="1:12" s="165" customFormat="1" ht="12.75" customHeight="1">
      <c r="A774" s="214" t="s">
        <v>571</v>
      </c>
      <c r="B774" s="166" t="s">
        <v>10</v>
      </c>
      <c r="C774" s="214" t="s">
        <v>572</v>
      </c>
      <c r="D774" s="214" t="s">
        <v>573</v>
      </c>
      <c r="E774" s="166" t="s">
        <v>9</v>
      </c>
      <c r="F774" s="214" t="s">
        <v>439</v>
      </c>
      <c r="G774" s="193" t="s">
        <v>352</v>
      </c>
      <c r="H774" s="193" t="s">
        <v>351</v>
      </c>
      <c r="I774" s="193" t="s">
        <v>4692</v>
      </c>
      <c r="J774" s="71" t="s">
        <v>352</v>
      </c>
      <c r="K774" s="71" t="s">
        <v>351</v>
      </c>
      <c r="L774" s="71" t="s">
        <v>4692</v>
      </c>
    </row>
    <row r="775" spans="1:12" s="165" customFormat="1" ht="12.75" customHeight="1">
      <c r="A775" s="577">
        <v>1</v>
      </c>
      <c r="B775" s="572"/>
      <c r="C775" s="588" t="str">
        <f>IF(ISNUMBER($B775),(VLOOKUP($B775,'Signal, ITMS &amp; Lighting Items'!$A$5:$G$468,2,FALSE)),IF(ISTEXT($B775),(VLOOKUP($B775,'Signal, ITMS &amp; Lighting Items'!$A$5:$G$468,2,FALSE))," "))</f>
        <v xml:space="preserve"> </v>
      </c>
      <c r="D775" s="576"/>
      <c r="E775" s="589" t="str">
        <f>IF(ISNUMBER($B775),(VLOOKUP($B775,'Signal, ITMS &amp; Lighting Items'!$A$5:$G$468,4,FALSE)),IF(ISTEXT($B775),(VLOOKUP($B775,'Signal, ITMS &amp; Lighting Items'!$A$5:$G$468,4,FALSE))," "))</f>
        <v xml:space="preserve"> </v>
      </c>
      <c r="F775" s="575" t="str">
        <f>IF(ISNUMBER($B775),(VLOOKUP($B775,'Signal, ITMS &amp; Lighting Items'!$A$5:$G$468,3,FALSE)),IF(ISTEXT($B775),(VLOOKUP($B775,'Signal, ITMS &amp; Lighting Items'!$A$5:$G$468,3,FALSE))," "))</f>
        <v xml:space="preserve"> </v>
      </c>
      <c r="G775" s="590" t="str">
        <f>IF(ISNUMBER($B775),(VLOOKUP($B775,'Signal, ITMS &amp; Lighting Items'!$A$5:$G$468,5,FALSE)),IF(ISTEXT($B775),(VLOOKUP($B775,'Signal, ITMS &amp; Lighting Items'!$A$5:$G$468,5,FALSE))," "))</f>
        <v xml:space="preserve"> </v>
      </c>
      <c r="H775" s="590" t="str">
        <f>IF(ISNUMBER($B775),(VLOOKUP($B775,'Signal, ITMS &amp; Lighting Items'!$A$5:$G$468,6,FALSE)),IF(ISTEXT($B775),(VLOOKUP($B775,'Signal, ITMS &amp; Lighting Items'!$A$5:$G$468,6,FALSE))," "))</f>
        <v xml:space="preserve"> </v>
      </c>
      <c r="I775" s="590" t="str">
        <f>IF(ISNUMBER($B775),(VLOOKUP($B775,'Signal, ITMS &amp; Lighting Items'!$A$5:$G$468,7,FALSE)),IF(ISTEXT($B775),(VLOOKUP($B775,'Signal, ITMS &amp; Lighting Items'!$A$5:$G$468,7,FALSE))," "))</f>
        <v xml:space="preserve"> </v>
      </c>
      <c r="J775" s="591" t="str">
        <f>IF(ISNUMBER($D775),($D775*$G775),"")</f>
        <v/>
      </c>
      <c r="K775" s="591" t="str">
        <f>IF(ISNUMBER($D775),($D775*$H775),"")</f>
        <v/>
      </c>
      <c r="L775" s="591" t="str">
        <f t="shared" ref="L775:L804" si="70">IF(ISNUMBER($D775),($D775*$I775),"")</f>
        <v/>
      </c>
    </row>
    <row r="776" spans="1:12" s="165" customFormat="1" ht="12.75" customHeight="1">
      <c r="A776" s="577">
        <v>2</v>
      </c>
      <c r="B776" s="572"/>
      <c r="C776" s="588" t="str">
        <f>IF(ISNUMBER($B776),(VLOOKUP($B776,'Signal, ITMS &amp; Lighting Items'!$A$5:$G$468,2,FALSE)),IF(ISTEXT($B776),(VLOOKUP($B776,'Signal, ITMS &amp; Lighting Items'!$A$5:$G$468,2,FALSE))," "))</f>
        <v xml:space="preserve"> </v>
      </c>
      <c r="D776" s="576"/>
      <c r="E776" s="589" t="str">
        <f>IF(ISNUMBER($B776),(VLOOKUP($B776,'Signal, ITMS &amp; Lighting Items'!$A$5:$G$468,4,FALSE)),IF(ISTEXT($B776),(VLOOKUP($B776,'Signal, ITMS &amp; Lighting Items'!$A$5:$G$468,4,FALSE))," "))</f>
        <v xml:space="preserve"> </v>
      </c>
      <c r="F776" s="575" t="str">
        <f>IF(ISNUMBER($B776),(VLOOKUP($B776,'Signal, ITMS &amp; Lighting Items'!$A$5:$G$468,3,FALSE)),IF(ISTEXT($B776),(VLOOKUP($B776,'Signal, ITMS &amp; Lighting Items'!$A$5:$G$468,3,FALSE))," "))</f>
        <v xml:space="preserve"> </v>
      </c>
      <c r="G776" s="590" t="str">
        <f>IF(ISNUMBER($B776),(VLOOKUP($B776,'Signal, ITMS &amp; Lighting Items'!$A$5:$G$468,5,FALSE)),IF(ISTEXT($B776),(VLOOKUP($B776,'Signal, ITMS &amp; Lighting Items'!$A$5:$G$468,5,FALSE))," "))</f>
        <v xml:space="preserve"> </v>
      </c>
      <c r="H776" s="590" t="str">
        <f>IF(ISNUMBER($B776),(VLOOKUP($B776,'Signal, ITMS &amp; Lighting Items'!$A$5:$G$468,6,FALSE)),IF(ISTEXT($B776),(VLOOKUP($B776,'Signal, ITMS &amp; Lighting Items'!$A$5:$G$468,6,FALSE))," "))</f>
        <v xml:space="preserve"> </v>
      </c>
      <c r="I776" s="590" t="str">
        <f>IF(ISNUMBER($B776),(VLOOKUP($B776,'Signal, ITMS &amp; Lighting Items'!$A$5:$G$468,7,FALSE)),IF(ISTEXT($B776),(VLOOKUP($B776,'Signal, ITMS &amp; Lighting Items'!$A$5:$G$468,7,FALSE))," "))</f>
        <v xml:space="preserve"> </v>
      </c>
      <c r="J776" s="591" t="str">
        <f t="shared" ref="J776:J804" si="71">IF(ISNUMBER($D776),($D776*$G776),"")</f>
        <v/>
      </c>
      <c r="K776" s="591" t="str">
        <f t="shared" ref="K776:K804" si="72">IF(ISNUMBER($D776),($D776*$H776),"")</f>
        <v/>
      </c>
      <c r="L776" s="591" t="str">
        <f t="shared" si="70"/>
        <v/>
      </c>
    </row>
    <row r="777" spans="1:12" s="165" customFormat="1" ht="12.75" customHeight="1">
      <c r="A777" s="577">
        <v>3</v>
      </c>
      <c r="B777" s="572"/>
      <c r="C777" s="588" t="str">
        <f>IF(ISNUMBER($B777),(VLOOKUP($B777,'Signal, ITMS &amp; Lighting Items'!$A$5:$G$468,2,FALSE)),IF(ISTEXT($B777),(VLOOKUP($B777,'Signal, ITMS &amp; Lighting Items'!$A$5:$G$468,2,FALSE))," "))</f>
        <v xml:space="preserve"> </v>
      </c>
      <c r="D777" s="576"/>
      <c r="E777" s="589" t="str">
        <f>IF(ISNUMBER($B777),(VLOOKUP($B777,'Signal, ITMS &amp; Lighting Items'!$A$5:$G$468,4,FALSE)),IF(ISTEXT($B777),(VLOOKUP($B777,'Signal, ITMS &amp; Lighting Items'!$A$5:$G$468,4,FALSE))," "))</f>
        <v xml:space="preserve"> </v>
      </c>
      <c r="F777" s="575" t="str">
        <f>IF(ISNUMBER($B777),(VLOOKUP($B777,'Signal, ITMS &amp; Lighting Items'!$A$5:$G$468,3,FALSE)),IF(ISTEXT($B777),(VLOOKUP($B777,'Signal, ITMS &amp; Lighting Items'!$A$5:$G$468,3,FALSE))," "))</f>
        <v xml:space="preserve"> </v>
      </c>
      <c r="G777" s="590" t="str">
        <f>IF(ISNUMBER($B777),(VLOOKUP($B777,'Signal, ITMS &amp; Lighting Items'!$A$5:$G$468,5,FALSE)),IF(ISTEXT($B777),(VLOOKUP($B777,'Signal, ITMS &amp; Lighting Items'!$A$5:$G$468,5,FALSE))," "))</f>
        <v xml:space="preserve"> </v>
      </c>
      <c r="H777" s="590" t="str">
        <f>IF(ISNUMBER($B777),(VLOOKUP($B777,'Signal, ITMS &amp; Lighting Items'!$A$5:$G$468,6,FALSE)),IF(ISTEXT($B777),(VLOOKUP($B777,'Signal, ITMS &amp; Lighting Items'!$A$5:$G$468,6,FALSE))," "))</f>
        <v xml:space="preserve"> </v>
      </c>
      <c r="I777" s="590" t="str">
        <f>IF(ISNUMBER($B777),(VLOOKUP($B777,'Signal, ITMS &amp; Lighting Items'!$A$5:$G$468,7,FALSE)),IF(ISTEXT($B777),(VLOOKUP($B777,'Signal, ITMS &amp; Lighting Items'!$A$5:$G$468,7,FALSE))," "))</f>
        <v xml:space="preserve"> </v>
      </c>
      <c r="J777" s="591" t="str">
        <f t="shared" si="71"/>
        <v/>
      </c>
      <c r="K777" s="591" t="str">
        <f t="shared" si="72"/>
        <v/>
      </c>
      <c r="L777" s="591" t="str">
        <f t="shared" si="70"/>
        <v/>
      </c>
    </row>
    <row r="778" spans="1:12" s="165" customFormat="1" ht="12.75" customHeight="1">
      <c r="A778" s="577">
        <v>4</v>
      </c>
      <c r="B778" s="572"/>
      <c r="C778" s="588" t="str">
        <f>IF(ISNUMBER($B778),(VLOOKUP($B778,'Signal, ITMS &amp; Lighting Items'!$A$5:$G$468,2,FALSE)),IF(ISTEXT($B778),(VLOOKUP($B778,'Signal, ITMS &amp; Lighting Items'!$A$5:$G$468,2,FALSE))," "))</f>
        <v xml:space="preserve"> </v>
      </c>
      <c r="D778" s="576"/>
      <c r="E778" s="589" t="str">
        <f>IF(ISNUMBER($B778),(VLOOKUP($B778,'Signal, ITMS &amp; Lighting Items'!$A$5:$G$468,4,FALSE)),IF(ISTEXT($B778),(VLOOKUP($B778,'Signal, ITMS &amp; Lighting Items'!$A$5:$G$468,4,FALSE))," "))</f>
        <v xml:space="preserve"> </v>
      </c>
      <c r="F778" s="575" t="str">
        <f>IF(ISNUMBER($B778),(VLOOKUP($B778,'Signal, ITMS &amp; Lighting Items'!$A$5:$G$468,3,FALSE)),IF(ISTEXT($B778),(VLOOKUP($B778,'Signal, ITMS &amp; Lighting Items'!$A$5:$G$468,3,FALSE))," "))</f>
        <v xml:space="preserve"> </v>
      </c>
      <c r="G778" s="590" t="str">
        <f>IF(ISNUMBER($B778),(VLOOKUP($B778,'Signal, ITMS &amp; Lighting Items'!$A$5:$G$468,5,FALSE)),IF(ISTEXT($B778),(VLOOKUP($B778,'Signal, ITMS &amp; Lighting Items'!$A$5:$G$468,5,FALSE))," "))</f>
        <v xml:space="preserve"> </v>
      </c>
      <c r="H778" s="590" t="str">
        <f>IF(ISNUMBER($B778),(VLOOKUP($B778,'Signal, ITMS &amp; Lighting Items'!$A$5:$G$468,6,FALSE)),IF(ISTEXT($B778),(VLOOKUP($B778,'Signal, ITMS &amp; Lighting Items'!$A$5:$G$468,6,FALSE))," "))</f>
        <v xml:space="preserve"> </v>
      </c>
      <c r="I778" s="590" t="str">
        <f>IF(ISNUMBER($B778),(VLOOKUP($B778,'Signal, ITMS &amp; Lighting Items'!$A$5:$G$468,7,FALSE)),IF(ISTEXT($B778),(VLOOKUP($B778,'Signal, ITMS &amp; Lighting Items'!$A$5:$G$468,7,FALSE))," "))</f>
        <v xml:space="preserve"> </v>
      </c>
      <c r="J778" s="591" t="str">
        <f t="shared" si="71"/>
        <v/>
      </c>
      <c r="K778" s="591" t="str">
        <f t="shared" si="72"/>
        <v/>
      </c>
      <c r="L778" s="591" t="str">
        <f t="shared" si="70"/>
        <v/>
      </c>
    </row>
    <row r="779" spans="1:12" s="165" customFormat="1" ht="12.75" customHeight="1">
      <c r="A779" s="577">
        <v>5</v>
      </c>
      <c r="B779" s="572"/>
      <c r="C779" s="588" t="str">
        <f>IF(ISNUMBER($B779),(VLOOKUP($B779,'Signal, ITMS &amp; Lighting Items'!$A$5:$G$468,2,FALSE)),IF(ISTEXT($B779),(VLOOKUP($B779,'Signal, ITMS &amp; Lighting Items'!$A$5:$G$468,2,FALSE))," "))</f>
        <v xml:space="preserve"> </v>
      </c>
      <c r="D779" s="576"/>
      <c r="E779" s="589" t="str">
        <f>IF(ISNUMBER($B779),(VLOOKUP($B779,'Signal, ITMS &amp; Lighting Items'!$A$5:$G$468,4,FALSE)),IF(ISTEXT($B779),(VLOOKUP($B779,'Signal, ITMS &amp; Lighting Items'!$A$5:$G$468,4,FALSE))," "))</f>
        <v xml:space="preserve"> </v>
      </c>
      <c r="F779" s="575" t="str">
        <f>IF(ISNUMBER($B779),(VLOOKUP($B779,'Signal, ITMS &amp; Lighting Items'!$A$5:$G$468,3,FALSE)),IF(ISTEXT($B779),(VLOOKUP($B779,'Signal, ITMS &amp; Lighting Items'!$A$5:$G$468,3,FALSE))," "))</f>
        <v xml:space="preserve"> </v>
      </c>
      <c r="G779" s="590" t="str">
        <f>IF(ISNUMBER($B779),(VLOOKUP($B779,'Signal, ITMS &amp; Lighting Items'!$A$5:$G$468,5,FALSE)),IF(ISTEXT($B779),(VLOOKUP($B779,'Signal, ITMS &amp; Lighting Items'!$A$5:$G$468,5,FALSE))," "))</f>
        <v xml:space="preserve"> </v>
      </c>
      <c r="H779" s="590" t="str">
        <f>IF(ISNUMBER($B779),(VLOOKUP($B779,'Signal, ITMS &amp; Lighting Items'!$A$5:$G$468,6,FALSE)),IF(ISTEXT($B779),(VLOOKUP($B779,'Signal, ITMS &amp; Lighting Items'!$A$5:$G$468,6,FALSE))," "))</f>
        <v xml:space="preserve"> </v>
      </c>
      <c r="I779" s="590" t="str">
        <f>IF(ISNUMBER($B779),(VLOOKUP($B779,'Signal, ITMS &amp; Lighting Items'!$A$5:$G$468,7,FALSE)),IF(ISTEXT($B779),(VLOOKUP($B779,'Signal, ITMS &amp; Lighting Items'!$A$5:$G$468,7,FALSE))," "))</f>
        <v xml:space="preserve"> </v>
      </c>
      <c r="J779" s="591" t="str">
        <f t="shared" si="71"/>
        <v/>
      </c>
      <c r="K779" s="591" t="str">
        <f t="shared" si="72"/>
        <v/>
      </c>
      <c r="L779" s="591" t="str">
        <f t="shared" si="70"/>
        <v/>
      </c>
    </row>
    <row r="780" spans="1:12" s="165" customFormat="1" ht="12.75" customHeight="1">
      <c r="A780" s="577">
        <v>6</v>
      </c>
      <c r="B780" s="572"/>
      <c r="C780" s="588" t="str">
        <f>IF(ISNUMBER($B780),(VLOOKUP($B780,'Signal, ITMS &amp; Lighting Items'!$A$5:$G$468,2,FALSE)),IF(ISTEXT($B780),(VLOOKUP($B780,'Signal, ITMS &amp; Lighting Items'!$A$5:$G$468,2,FALSE))," "))</f>
        <v xml:space="preserve"> </v>
      </c>
      <c r="D780" s="576"/>
      <c r="E780" s="589" t="str">
        <f>IF(ISNUMBER($B780),(VLOOKUP($B780,'Signal, ITMS &amp; Lighting Items'!$A$5:$G$468,4,FALSE)),IF(ISTEXT($B780),(VLOOKUP($B780,'Signal, ITMS &amp; Lighting Items'!$A$5:$G$468,4,FALSE))," "))</f>
        <v xml:space="preserve"> </v>
      </c>
      <c r="F780" s="575" t="str">
        <f>IF(ISNUMBER($B780),(VLOOKUP($B780,'Signal, ITMS &amp; Lighting Items'!$A$5:$G$468,3,FALSE)),IF(ISTEXT($B780),(VLOOKUP($B780,'Signal, ITMS &amp; Lighting Items'!$A$5:$G$468,3,FALSE))," "))</f>
        <v xml:space="preserve"> </v>
      </c>
      <c r="G780" s="590" t="str">
        <f>IF(ISNUMBER($B780),(VLOOKUP($B780,'Signal, ITMS &amp; Lighting Items'!$A$5:$G$468,5,FALSE)),IF(ISTEXT($B780),(VLOOKUP($B780,'Signal, ITMS &amp; Lighting Items'!$A$5:$G$468,5,FALSE))," "))</f>
        <v xml:space="preserve"> </v>
      </c>
      <c r="H780" s="590" t="str">
        <f>IF(ISNUMBER($B780),(VLOOKUP($B780,'Signal, ITMS &amp; Lighting Items'!$A$5:$G$468,6,FALSE)),IF(ISTEXT($B780),(VLOOKUP($B780,'Signal, ITMS &amp; Lighting Items'!$A$5:$G$468,6,FALSE))," "))</f>
        <v xml:space="preserve"> </v>
      </c>
      <c r="I780" s="590" t="str">
        <f>IF(ISNUMBER($B780),(VLOOKUP($B780,'Signal, ITMS &amp; Lighting Items'!$A$5:$G$468,7,FALSE)),IF(ISTEXT($B780),(VLOOKUP($B780,'Signal, ITMS &amp; Lighting Items'!$A$5:$G$468,7,FALSE))," "))</f>
        <v xml:space="preserve"> </v>
      </c>
      <c r="J780" s="591" t="str">
        <f t="shared" si="71"/>
        <v/>
      </c>
      <c r="K780" s="591" t="str">
        <f t="shared" si="72"/>
        <v/>
      </c>
      <c r="L780" s="591" t="str">
        <f t="shared" si="70"/>
        <v/>
      </c>
    </row>
    <row r="781" spans="1:12" s="165" customFormat="1" ht="12.75" customHeight="1">
      <c r="A781" s="577">
        <v>7</v>
      </c>
      <c r="B781" s="572"/>
      <c r="C781" s="588" t="str">
        <f>IF(ISNUMBER($B781),(VLOOKUP($B781,'Signal, ITMS &amp; Lighting Items'!$A$5:$G$468,2,FALSE)),IF(ISTEXT($B781),(VLOOKUP($B781,'Signal, ITMS &amp; Lighting Items'!$A$5:$G$468,2,FALSE))," "))</f>
        <v xml:space="preserve"> </v>
      </c>
      <c r="D781" s="576"/>
      <c r="E781" s="589" t="str">
        <f>IF(ISNUMBER($B781),(VLOOKUP($B781,'Signal, ITMS &amp; Lighting Items'!$A$5:$G$468,4,FALSE)),IF(ISTEXT($B781),(VLOOKUP($B781,'Signal, ITMS &amp; Lighting Items'!$A$5:$G$468,4,FALSE))," "))</f>
        <v xml:space="preserve"> </v>
      </c>
      <c r="F781" s="575" t="str">
        <f>IF(ISNUMBER($B781),(VLOOKUP($B781,'Signal, ITMS &amp; Lighting Items'!$A$5:$G$468,3,FALSE)),IF(ISTEXT($B781),(VLOOKUP($B781,'Signal, ITMS &amp; Lighting Items'!$A$5:$G$468,3,FALSE))," "))</f>
        <v xml:space="preserve"> </v>
      </c>
      <c r="G781" s="590" t="str">
        <f>IF(ISNUMBER($B781),(VLOOKUP($B781,'Signal, ITMS &amp; Lighting Items'!$A$5:$G$468,5,FALSE)),IF(ISTEXT($B781),(VLOOKUP($B781,'Signal, ITMS &amp; Lighting Items'!$A$5:$G$468,5,FALSE))," "))</f>
        <v xml:space="preserve"> </v>
      </c>
      <c r="H781" s="590" t="str">
        <f>IF(ISNUMBER($B781),(VLOOKUP($B781,'Signal, ITMS &amp; Lighting Items'!$A$5:$G$468,6,FALSE)),IF(ISTEXT($B781),(VLOOKUP($B781,'Signal, ITMS &amp; Lighting Items'!$A$5:$G$468,6,FALSE))," "))</f>
        <v xml:space="preserve"> </v>
      </c>
      <c r="I781" s="590" t="str">
        <f>IF(ISNUMBER($B781),(VLOOKUP($B781,'Signal, ITMS &amp; Lighting Items'!$A$5:$G$468,7,FALSE)),IF(ISTEXT($B781),(VLOOKUP($B781,'Signal, ITMS &amp; Lighting Items'!$A$5:$G$468,7,FALSE))," "))</f>
        <v xml:space="preserve"> </v>
      </c>
      <c r="J781" s="591" t="str">
        <f t="shared" si="71"/>
        <v/>
      </c>
      <c r="K781" s="591" t="str">
        <f t="shared" si="72"/>
        <v/>
      </c>
      <c r="L781" s="591" t="str">
        <f t="shared" si="70"/>
        <v/>
      </c>
    </row>
    <row r="782" spans="1:12" s="165" customFormat="1" ht="12.75" customHeight="1">
      <c r="A782" s="577">
        <v>8</v>
      </c>
      <c r="B782" s="572"/>
      <c r="C782" s="588" t="str">
        <f>IF(ISNUMBER($B782),(VLOOKUP($B782,'Signal, ITMS &amp; Lighting Items'!$A$5:$G$468,2,FALSE)),IF(ISTEXT($B782),(VLOOKUP($B782,'Signal, ITMS &amp; Lighting Items'!$A$5:$G$468,2,FALSE))," "))</f>
        <v xml:space="preserve"> </v>
      </c>
      <c r="D782" s="576"/>
      <c r="E782" s="589" t="str">
        <f>IF(ISNUMBER($B782),(VLOOKUP($B782,'Signal, ITMS &amp; Lighting Items'!$A$5:$G$468,4,FALSE)),IF(ISTEXT($B782),(VLOOKUP($B782,'Signal, ITMS &amp; Lighting Items'!$A$5:$G$468,4,FALSE))," "))</f>
        <v xml:space="preserve"> </v>
      </c>
      <c r="F782" s="575" t="str">
        <f>IF(ISNUMBER($B782),(VLOOKUP($B782,'Signal, ITMS &amp; Lighting Items'!$A$5:$G$468,3,FALSE)),IF(ISTEXT($B782),(VLOOKUP($B782,'Signal, ITMS &amp; Lighting Items'!$A$5:$G$468,3,FALSE))," "))</f>
        <v xml:space="preserve"> </v>
      </c>
      <c r="G782" s="590" t="str">
        <f>IF(ISNUMBER($B782),(VLOOKUP($B782,'Signal, ITMS &amp; Lighting Items'!$A$5:$G$468,5,FALSE)),IF(ISTEXT($B782),(VLOOKUP($B782,'Signal, ITMS &amp; Lighting Items'!$A$5:$G$468,5,FALSE))," "))</f>
        <v xml:space="preserve"> </v>
      </c>
      <c r="H782" s="590" t="str">
        <f>IF(ISNUMBER($B782),(VLOOKUP($B782,'Signal, ITMS &amp; Lighting Items'!$A$5:$G$468,6,FALSE)),IF(ISTEXT($B782),(VLOOKUP($B782,'Signal, ITMS &amp; Lighting Items'!$A$5:$G$468,6,FALSE))," "))</f>
        <v xml:space="preserve"> </v>
      </c>
      <c r="I782" s="590" t="str">
        <f>IF(ISNUMBER($B782),(VLOOKUP($B782,'Signal, ITMS &amp; Lighting Items'!$A$5:$G$468,7,FALSE)),IF(ISTEXT($B782),(VLOOKUP($B782,'Signal, ITMS &amp; Lighting Items'!$A$5:$G$468,7,FALSE))," "))</f>
        <v xml:space="preserve"> </v>
      </c>
      <c r="J782" s="591" t="str">
        <f t="shared" si="71"/>
        <v/>
      </c>
      <c r="K782" s="591" t="str">
        <f t="shared" si="72"/>
        <v/>
      </c>
      <c r="L782" s="591" t="str">
        <f t="shared" si="70"/>
        <v/>
      </c>
    </row>
    <row r="783" spans="1:12" s="165" customFormat="1" ht="12.75" customHeight="1">
      <c r="A783" s="577">
        <v>9</v>
      </c>
      <c r="B783" s="572"/>
      <c r="C783" s="588" t="str">
        <f>IF(ISNUMBER($B783),(VLOOKUP($B783,'Signal, ITMS &amp; Lighting Items'!$A$5:$G$468,2,FALSE)),IF(ISTEXT($B783),(VLOOKUP($B783,'Signal, ITMS &amp; Lighting Items'!$A$5:$G$468,2,FALSE))," "))</f>
        <v xml:space="preserve"> </v>
      </c>
      <c r="D783" s="576"/>
      <c r="E783" s="589" t="str">
        <f>IF(ISNUMBER($B783),(VLOOKUP($B783,'Signal, ITMS &amp; Lighting Items'!$A$5:$G$468,4,FALSE)),IF(ISTEXT($B783),(VLOOKUP($B783,'Signal, ITMS &amp; Lighting Items'!$A$5:$G$468,4,FALSE))," "))</f>
        <v xml:space="preserve"> </v>
      </c>
      <c r="F783" s="575" t="str">
        <f>IF(ISNUMBER($B783),(VLOOKUP($B783,'Signal, ITMS &amp; Lighting Items'!$A$5:$G$468,3,FALSE)),IF(ISTEXT($B783),(VLOOKUP($B783,'Signal, ITMS &amp; Lighting Items'!$A$5:$G$468,3,FALSE))," "))</f>
        <v xml:space="preserve"> </v>
      </c>
      <c r="G783" s="590" t="str">
        <f>IF(ISNUMBER($B783),(VLOOKUP($B783,'Signal, ITMS &amp; Lighting Items'!$A$5:$G$468,5,FALSE)),IF(ISTEXT($B783),(VLOOKUP($B783,'Signal, ITMS &amp; Lighting Items'!$A$5:$G$468,5,FALSE))," "))</f>
        <v xml:space="preserve"> </v>
      </c>
      <c r="H783" s="590" t="str">
        <f>IF(ISNUMBER($B783),(VLOOKUP($B783,'Signal, ITMS &amp; Lighting Items'!$A$5:$G$468,6,FALSE)),IF(ISTEXT($B783),(VLOOKUP($B783,'Signal, ITMS &amp; Lighting Items'!$A$5:$G$468,6,FALSE))," "))</f>
        <v xml:space="preserve"> </v>
      </c>
      <c r="I783" s="590" t="str">
        <f>IF(ISNUMBER($B783),(VLOOKUP($B783,'Signal, ITMS &amp; Lighting Items'!$A$5:$G$468,7,FALSE)),IF(ISTEXT($B783),(VLOOKUP($B783,'Signal, ITMS &amp; Lighting Items'!$A$5:$G$468,7,FALSE))," "))</f>
        <v xml:space="preserve"> </v>
      </c>
      <c r="J783" s="591" t="str">
        <f t="shared" si="71"/>
        <v/>
      </c>
      <c r="K783" s="591" t="str">
        <f t="shared" si="72"/>
        <v/>
      </c>
      <c r="L783" s="591" t="str">
        <f t="shared" si="70"/>
        <v/>
      </c>
    </row>
    <row r="784" spans="1:12" s="165" customFormat="1" ht="12.75" customHeight="1">
      <c r="A784" s="577">
        <v>10</v>
      </c>
      <c r="B784" s="572"/>
      <c r="C784" s="588" t="str">
        <f>IF(ISNUMBER($B784),(VLOOKUP($B784,'Signal, ITMS &amp; Lighting Items'!$A$5:$G$468,2,FALSE)),IF(ISTEXT($B784),(VLOOKUP($B784,'Signal, ITMS &amp; Lighting Items'!$A$5:$G$468,2,FALSE))," "))</f>
        <v xml:space="preserve"> </v>
      </c>
      <c r="D784" s="576"/>
      <c r="E784" s="589" t="str">
        <f>IF(ISNUMBER($B784),(VLOOKUP($B784,'Signal, ITMS &amp; Lighting Items'!$A$5:$G$468,4,FALSE)),IF(ISTEXT($B784),(VLOOKUP($B784,'Signal, ITMS &amp; Lighting Items'!$A$5:$G$468,4,FALSE))," "))</f>
        <v xml:space="preserve"> </v>
      </c>
      <c r="F784" s="575" t="str">
        <f>IF(ISNUMBER($B784),(VLOOKUP($B784,'Signal, ITMS &amp; Lighting Items'!$A$5:$G$468,3,FALSE)),IF(ISTEXT($B784),(VLOOKUP($B784,'Signal, ITMS &amp; Lighting Items'!$A$5:$G$468,3,FALSE))," "))</f>
        <v xml:space="preserve"> </v>
      </c>
      <c r="G784" s="590" t="str">
        <f>IF(ISNUMBER($B784),(VLOOKUP($B784,'Signal, ITMS &amp; Lighting Items'!$A$5:$G$468,5,FALSE)),IF(ISTEXT($B784),(VLOOKUP($B784,'Signal, ITMS &amp; Lighting Items'!$A$5:$G$468,5,FALSE))," "))</f>
        <v xml:space="preserve"> </v>
      </c>
      <c r="H784" s="590" t="str">
        <f>IF(ISNUMBER($B784),(VLOOKUP($B784,'Signal, ITMS &amp; Lighting Items'!$A$5:$G$468,6,FALSE)),IF(ISTEXT($B784),(VLOOKUP($B784,'Signal, ITMS &amp; Lighting Items'!$A$5:$G$468,6,FALSE))," "))</f>
        <v xml:space="preserve"> </v>
      </c>
      <c r="I784" s="590" t="str">
        <f>IF(ISNUMBER($B784),(VLOOKUP($B784,'Signal, ITMS &amp; Lighting Items'!$A$5:$G$468,7,FALSE)),IF(ISTEXT($B784),(VLOOKUP($B784,'Signal, ITMS &amp; Lighting Items'!$A$5:$G$468,7,FALSE))," "))</f>
        <v xml:space="preserve"> </v>
      </c>
      <c r="J784" s="591" t="str">
        <f t="shared" si="71"/>
        <v/>
      </c>
      <c r="K784" s="591" t="str">
        <f t="shared" si="72"/>
        <v/>
      </c>
      <c r="L784" s="591" t="str">
        <f t="shared" si="70"/>
        <v/>
      </c>
    </row>
    <row r="785" spans="1:12" s="165" customFormat="1" ht="12.75" customHeight="1">
      <c r="A785" s="577">
        <v>11</v>
      </c>
      <c r="B785" s="572"/>
      <c r="C785" s="588" t="str">
        <f>IF(ISNUMBER($B785),(VLOOKUP($B785,'Signal, ITMS &amp; Lighting Items'!$A$5:$G$468,2,FALSE)),IF(ISTEXT($B785),(VLOOKUP($B785,'Signal, ITMS &amp; Lighting Items'!$A$5:$G$468,2,FALSE))," "))</f>
        <v xml:space="preserve"> </v>
      </c>
      <c r="D785" s="576"/>
      <c r="E785" s="589" t="str">
        <f>IF(ISNUMBER($B785),(VLOOKUP($B785,'Signal, ITMS &amp; Lighting Items'!$A$5:$G$468,4,FALSE)),IF(ISTEXT($B785),(VLOOKUP($B785,'Signal, ITMS &amp; Lighting Items'!$A$5:$G$468,4,FALSE))," "))</f>
        <v xml:space="preserve"> </v>
      </c>
      <c r="F785" s="575" t="str">
        <f>IF(ISNUMBER($B785),(VLOOKUP($B785,'Signal, ITMS &amp; Lighting Items'!$A$5:$G$468,3,FALSE)),IF(ISTEXT($B785),(VLOOKUP($B785,'Signal, ITMS &amp; Lighting Items'!$A$5:$G$468,3,FALSE))," "))</f>
        <v xml:space="preserve"> </v>
      </c>
      <c r="G785" s="590" t="str">
        <f>IF(ISNUMBER($B785),(VLOOKUP($B785,'Signal, ITMS &amp; Lighting Items'!$A$5:$G$468,5,FALSE)),IF(ISTEXT($B785),(VLOOKUP($B785,'Signal, ITMS &amp; Lighting Items'!$A$5:$G$468,5,FALSE))," "))</f>
        <v xml:space="preserve"> </v>
      </c>
      <c r="H785" s="590" t="str">
        <f>IF(ISNUMBER($B785),(VLOOKUP($B785,'Signal, ITMS &amp; Lighting Items'!$A$5:$G$468,6,FALSE)),IF(ISTEXT($B785),(VLOOKUP($B785,'Signal, ITMS &amp; Lighting Items'!$A$5:$G$468,6,FALSE))," "))</f>
        <v xml:space="preserve"> </v>
      </c>
      <c r="I785" s="590" t="str">
        <f>IF(ISNUMBER($B785),(VLOOKUP($B785,'Signal, ITMS &amp; Lighting Items'!$A$5:$G$468,7,FALSE)),IF(ISTEXT($B785),(VLOOKUP($B785,'Signal, ITMS &amp; Lighting Items'!$A$5:$G$468,7,FALSE))," "))</f>
        <v xml:space="preserve"> </v>
      </c>
      <c r="J785" s="591" t="str">
        <f t="shared" si="71"/>
        <v/>
      </c>
      <c r="K785" s="591" t="str">
        <f t="shared" si="72"/>
        <v/>
      </c>
      <c r="L785" s="591" t="str">
        <f t="shared" si="70"/>
        <v/>
      </c>
    </row>
    <row r="786" spans="1:12" s="165" customFormat="1" ht="12.75" customHeight="1">
      <c r="A786" s="577">
        <v>12</v>
      </c>
      <c r="B786" s="572"/>
      <c r="C786" s="588" t="str">
        <f>IF(ISNUMBER($B786),(VLOOKUP($B786,'Signal, ITMS &amp; Lighting Items'!$A$5:$G$468,2,FALSE)),IF(ISTEXT($B786),(VLOOKUP($B786,'Signal, ITMS &amp; Lighting Items'!$A$5:$G$468,2,FALSE))," "))</f>
        <v xml:space="preserve"> </v>
      </c>
      <c r="D786" s="576"/>
      <c r="E786" s="589" t="str">
        <f>IF(ISNUMBER($B786),(VLOOKUP($B786,'Signal, ITMS &amp; Lighting Items'!$A$5:$G$468,4,FALSE)),IF(ISTEXT($B786),(VLOOKUP($B786,'Signal, ITMS &amp; Lighting Items'!$A$5:$G$468,4,FALSE))," "))</f>
        <v xml:space="preserve"> </v>
      </c>
      <c r="F786" s="575" t="str">
        <f>IF(ISNUMBER($B786),(VLOOKUP($B786,'Signal, ITMS &amp; Lighting Items'!$A$5:$G$468,3,FALSE)),IF(ISTEXT($B786),(VLOOKUP($B786,'Signal, ITMS &amp; Lighting Items'!$A$5:$G$468,3,FALSE))," "))</f>
        <v xml:space="preserve"> </v>
      </c>
      <c r="G786" s="590" t="str">
        <f>IF(ISNUMBER($B786),(VLOOKUP($B786,'Signal, ITMS &amp; Lighting Items'!$A$5:$G$468,5,FALSE)),IF(ISTEXT($B786),(VLOOKUP($B786,'Signal, ITMS &amp; Lighting Items'!$A$5:$G$468,5,FALSE))," "))</f>
        <v xml:space="preserve"> </v>
      </c>
      <c r="H786" s="590" t="str">
        <f>IF(ISNUMBER($B786),(VLOOKUP($B786,'Signal, ITMS &amp; Lighting Items'!$A$5:$G$468,6,FALSE)),IF(ISTEXT($B786),(VLOOKUP($B786,'Signal, ITMS &amp; Lighting Items'!$A$5:$G$468,6,FALSE))," "))</f>
        <v xml:space="preserve"> </v>
      </c>
      <c r="I786" s="590" t="str">
        <f>IF(ISNUMBER($B786),(VLOOKUP($B786,'Signal, ITMS &amp; Lighting Items'!$A$5:$G$468,7,FALSE)),IF(ISTEXT($B786),(VLOOKUP($B786,'Signal, ITMS &amp; Lighting Items'!$A$5:$G$468,7,FALSE))," "))</f>
        <v xml:space="preserve"> </v>
      </c>
      <c r="J786" s="591" t="str">
        <f t="shared" si="71"/>
        <v/>
      </c>
      <c r="K786" s="591" t="str">
        <f t="shared" si="72"/>
        <v/>
      </c>
      <c r="L786" s="591" t="str">
        <f t="shared" si="70"/>
        <v/>
      </c>
    </row>
    <row r="787" spans="1:12" s="165" customFormat="1" ht="12.75" customHeight="1">
      <c r="A787" s="577">
        <v>13</v>
      </c>
      <c r="B787" s="572"/>
      <c r="C787" s="588" t="str">
        <f>IF(ISNUMBER($B787),(VLOOKUP($B787,'Signal, ITMS &amp; Lighting Items'!$A$5:$G$468,2,FALSE)),IF(ISTEXT($B787),(VLOOKUP($B787,'Signal, ITMS &amp; Lighting Items'!$A$5:$G$468,2,FALSE))," "))</f>
        <v xml:space="preserve"> </v>
      </c>
      <c r="D787" s="576"/>
      <c r="E787" s="589" t="str">
        <f>IF(ISNUMBER($B787),(VLOOKUP($B787,'Signal, ITMS &amp; Lighting Items'!$A$5:$G$468,4,FALSE)),IF(ISTEXT($B787),(VLOOKUP($B787,'Signal, ITMS &amp; Lighting Items'!$A$5:$G$468,4,FALSE))," "))</f>
        <v xml:space="preserve"> </v>
      </c>
      <c r="F787" s="575" t="str">
        <f>IF(ISNUMBER($B787),(VLOOKUP($B787,'Signal, ITMS &amp; Lighting Items'!$A$5:$G$468,3,FALSE)),IF(ISTEXT($B787),(VLOOKUP($B787,'Signal, ITMS &amp; Lighting Items'!$A$5:$G$468,3,FALSE))," "))</f>
        <v xml:space="preserve"> </v>
      </c>
      <c r="G787" s="590" t="str">
        <f>IF(ISNUMBER($B787),(VLOOKUP($B787,'Signal, ITMS &amp; Lighting Items'!$A$5:$G$468,5,FALSE)),IF(ISTEXT($B787),(VLOOKUP($B787,'Signal, ITMS &amp; Lighting Items'!$A$5:$G$468,5,FALSE))," "))</f>
        <v xml:space="preserve"> </v>
      </c>
      <c r="H787" s="590" t="str">
        <f>IF(ISNUMBER($B787),(VLOOKUP($B787,'Signal, ITMS &amp; Lighting Items'!$A$5:$G$468,6,FALSE)),IF(ISTEXT($B787),(VLOOKUP($B787,'Signal, ITMS &amp; Lighting Items'!$A$5:$G$468,6,FALSE))," "))</f>
        <v xml:space="preserve"> </v>
      </c>
      <c r="I787" s="590" t="str">
        <f>IF(ISNUMBER($B787),(VLOOKUP($B787,'Signal, ITMS &amp; Lighting Items'!$A$5:$G$468,7,FALSE)),IF(ISTEXT($B787),(VLOOKUP($B787,'Signal, ITMS &amp; Lighting Items'!$A$5:$G$468,7,FALSE))," "))</f>
        <v xml:space="preserve"> </v>
      </c>
      <c r="J787" s="591" t="str">
        <f t="shared" si="71"/>
        <v/>
      </c>
      <c r="K787" s="591" t="str">
        <f t="shared" si="72"/>
        <v/>
      </c>
      <c r="L787" s="591" t="str">
        <f t="shared" si="70"/>
        <v/>
      </c>
    </row>
    <row r="788" spans="1:12" s="165" customFormat="1" ht="12.75" customHeight="1">
      <c r="A788" s="577">
        <v>14</v>
      </c>
      <c r="B788" s="572"/>
      <c r="C788" s="588" t="str">
        <f>IF(ISNUMBER($B788),(VLOOKUP($B788,'Signal, ITMS &amp; Lighting Items'!$A$5:$G$468,2,FALSE)),IF(ISTEXT($B788),(VLOOKUP($B788,'Signal, ITMS &amp; Lighting Items'!$A$5:$G$468,2,FALSE))," "))</f>
        <v xml:space="preserve"> </v>
      </c>
      <c r="D788" s="576"/>
      <c r="E788" s="589" t="str">
        <f>IF(ISNUMBER($B788),(VLOOKUP($B788,'Signal, ITMS &amp; Lighting Items'!$A$5:$G$468,4,FALSE)),IF(ISTEXT($B788),(VLOOKUP($B788,'Signal, ITMS &amp; Lighting Items'!$A$5:$G$468,4,FALSE))," "))</f>
        <v xml:space="preserve"> </v>
      </c>
      <c r="F788" s="575" t="str">
        <f>IF(ISNUMBER($B788),(VLOOKUP($B788,'Signal, ITMS &amp; Lighting Items'!$A$5:$G$468,3,FALSE)),IF(ISTEXT($B788),(VLOOKUP($B788,'Signal, ITMS &amp; Lighting Items'!$A$5:$G$468,3,FALSE))," "))</f>
        <v xml:space="preserve"> </v>
      </c>
      <c r="G788" s="590" t="str">
        <f>IF(ISNUMBER($B788),(VLOOKUP($B788,'Signal, ITMS &amp; Lighting Items'!$A$5:$G$468,5,FALSE)),IF(ISTEXT($B788),(VLOOKUP($B788,'Signal, ITMS &amp; Lighting Items'!$A$5:$G$468,5,FALSE))," "))</f>
        <v xml:space="preserve"> </v>
      </c>
      <c r="H788" s="590" t="str">
        <f>IF(ISNUMBER($B788),(VLOOKUP($B788,'Signal, ITMS &amp; Lighting Items'!$A$5:$G$468,6,FALSE)),IF(ISTEXT($B788),(VLOOKUP($B788,'Signal, ITMS &amp; Lighting Items'!$A$5:$G$468,6,FALSE))," "))</f>
        <v xml:space="preserve"> </v>
      </c>
      <c r="I788" s="590" t="str">
        <f>IF(ISNUMBER($B788),(VLOOKUP($B788,'Signal, ITMS &amp; Lighting Items'!$A$5:$G$468,7,FALSE)),IF(ISTEXT($B788),(VLOOKUP($B788,'Signal, ITMS &amp; Lighting Items'!$A$5:$G$468,7,FALSE))," "))</f>
        <v xml:space="preserve"> </v>
      </c>
      <c r="J788" s="591" t="str">
        <f t="shared" si="71"/>
        <v/>
      </c>
      <c r="K788" s="591" t="str">
        <f t="shared" si="72"/>
        <v/>
      </c>
      <c r="L788" s="591" t="str">
        <f t="shared" si="70"/>
        <v/>
      </c>
    </row>
    <row r="789" spans="1:12" s="165" customFormat="1" ht="12.75" customHeight="1">
      <c r="A789" s="577">
        <v>15</v>
      </c>
      <c r="B789" s="572"/>
      <c r="C789" s="588" t="str">
        <f>IF(ISNUMBER($B789),(VLOOKUP($B789,'Signal, ITMS &amp; Lighting Items'!$A$5:$G$468,2,FALSE)),IF(ISTEXT($B789),(VLOOKUP($B789,'Signal, ITMS &amp; Lighting Items'!$A$5:$G$468,2,FALSE))," "))</f>
        <v xml:space="preserve"> </v>
      </c>
      <c r="D789" s="576"/>
      <c r="E789" s="589" t="str">
        <f>IF(ISNUMBER($B789),(VLOOKUP($B789,'Signal, ITMS &amp; Lighting Items'!$A$5:$G$468,4,FALSE)),IF(ISTEXT($B789),(VLOOKUP($B789,'Signal, ITMS &amp; Lighting Items'!$A$5:$G$468,4,FALSE))," "))</f>
        <v xml:space="preserve"> </v>
      </c>
      <c r="F789" s="575" t="str">
        <f>IF(ISNUMBER($B789),(VLOOKUP($B789,'Signal, ITMS &amp; Lighting Items'!$A$5:$G$468,3,FALSE)),IF(ISTEXT($B789),(VLOOKUP($B789,'Signal, ITMS &amp; Lighting Items'!$A$5:$G$468,3,FALSE))," "))</f>
        <v xml:space="preserve"> </v>
      </c>
      <c r="G789" s="590" t="str">
        <f>IF(ISNUMBER($B789),(VLOOKUP($B789,'Signal, ITMS &amp; Lighting Items'!$A$5:$G$468,5,FALSE)),IF(ISTEXT($B789),(VLOOKUP($B789,'Signal, ITMS &amp; Lighting Items'!$A$5:$G$468,5,FALSE))," "))</f>
        <v xml:space="preserve"> </v>
      </c>
      <c r="H789" s="590" t="str">
        <f>IF(ISNUMBER($B789),(VLOOKUP($B789,'Signal, ITMS &amp; Lighting Items'!$A$5:$G$468,6,FALSE)),IF(ISTEXT($B789),(VLOOKUP($B789,'Signal, ITMS &amp; Lighting Items'!$A$5:$G$468,6,FALSE))," "))</f>
        <v xml:space="preserve"> </v>
      </c>
      <c r="I789" s="590" t="str">
        <f>IF(ISNUMBER($B789),(VLOOKUP($B789,'Signal, ITMS &amp; Lighting Items'!$A$5:$G$468,7,FALSE)),IF(ISTEXT($B789),(VLOOKUP($B789,'Signal, ITMS &amp; Lighting Items'!$A$5:$G$468,7,FALSE))," "))</f>
        <v xml:space="preserve"> </v>
      </c>
      <c r="J789" s="591" t="str">
        <f t="shared" si="71"/>
        <v/>
      </c>
      <c r="K789" s="591" t="str">
        <f t="shared" si="72"/>
        <v/>
      </c>
      <c r="L789" s="591" t="str">
        <f t="shared" si="70"/>
        <v/>
      </c>
    </row>
    <row r="790" spans="1:12" s="165" customFormat="1" ht="12.75" customHeight="1">
      <c r="A790" s="577">
        <v>16</v>
      </c>
      <c r="B790" s="572"/>
      <c r="C790" s="588" t="str">
        <f>IF(ISNUMBER($B790),(VLOOKUP($B790,'Signal, ITMS &amp; Lighting Items'!$A$5:$G$468,2,FALSE)),IF(ISTEXT($B790),(VLOOKUP($B790,'Signal, ITMS &amp; Lighting Items'!$A$5:$G$468,2,FALSE))," "))</f>
        <v xml:space="preserve"> </v>
      </c>
      <c r="D790" s="576"/>
      <c r="E790" s="589" t="str">
        <f>IF(ISNUMBER($B790),(VLOOKUP($B790,'Signal, ITMS &amp; Lighting Items'!$A$5:$G$468,4,FALSE)),IF(ISTEXT($B790),(VLOOKUP($B790,'Signal, ITMS &amp; Lighting Items'!$A$5:$G$468,4,FALSE))," "))</f>
        <v xml:space="preserve"> </v>
      </c>
      <c r="F790" s="575" t="str">
        <f>IF(ISNUMBER($B790),(VLOOKUP($B790,'Signal, ITMS &amp; Lighting Items'!$A$5:$G$468,3,FALSE)),IF(ISTEXT($B790),(VLOOKUP($B790,'Signal, ITMS &amp; Lighting Items'!$A$5:$G$468,3,FALSE))," "))</f>
        <v xml:space="preserve"> </v>
      </c>
      <c r="G790" s="590" t="str">
        <f>IF(ISNUMBER($B790),(VLOOKUP($B790,'Signal, ITMS &amp; Lighting Items'!$A$5:$G$468,5,FALSE)),IF(ISTEXT($B790),(VLOOKUP($B790,'Signal, ITMS &amp; Lighting Items'!$A$5:$G$468,5,FALSE))," "))</f>
        <v xml:space="preserve"> </v>
      </c>
      <c r="H790" s="590" t="str">
        <f>IF(ISNUMBER($B790),(VLOOKUP($B790,'Signal, ITMS &amp; Lighting Items'!$A$5:$G$468,6,FALSE)),IF(ISTEXT($B790),(VLOOKUP($B790,'Signal, ITMS &amp; Lighting Items'!$A$5:$G$468,6,FALSE))," "))</f>
        <v xml:space="preserve"> </v>
      </c>
      <c r="I790" s="590" t="str">
        <f>IF(ISNUMBER($B790),(VLOOKUP($B790,'Signal, ITMS &amp; Lighting Items'!$A$5:$G$468,7,FALSE)),IF(ISTEXT($B790),(VLOOKUP($B790,'Signal, ITMS &amp; Lighting Items'!$A$5:$G$468,7,FALSE))," "))</f>
        <v xml:space="preserve"> </v>
      </c>
      <c r="J790" s="591" t="str">
        <f t="shared" si="71"/>
        <v/>
      </c>
      <c r="K790" s="591" t="str">
        <f t="shared" si="72"/>
        <v/>
      </c>
      <c r="L790" s="591" t="str">
        <f t="shared" si="70"/>
        <v/>
      </c>
    </row>
    <row r="791" spans="1:12" s="165" customFormat="1" ht="12.75" customHeight="1">
      <c r="A791" s="577">
        <v>17</v>
      </c>
      <c r="B791" s="572"/>
      <c r="C791" s="588" t="str">
        <f>IF(ISNUMBER($B791),(VLOOKUP($B791,'Signal, ITMS &amp; Lighting Items'!$A$5:$G$468,2,FALSE)),IF(ISTEXT($B791),(VLOOKUP($B791,'Signal, ITMS &amp; Lighting Items'!$A$5:$G$468,2,FALSE))," "))</f>
        <v xml:space="preserve"> </v>
      </c>
      <c r="D791" s="576"/>
      <c r="E791" s="589" t="str">
        <f>IF(ISNUMBER($B791),(VLOOKUP($B791,'Signal, ITMS &amp; Lighting Items'!$A$5:$G$468,4,FALSE)),IF(ISTEXT($B791),(VLOOKUP($B791,'Signal, ITMS &amp; Lighting Items'!$A$5:$G$468,4,FALSE))," "))</f>
        <v xml:space="preserve"> </v>
      </c>
      <c r="F791" s="575" t="str">
        <f>IF(ISNUMBER($B791),(VLOOKUP($B791,'Signal, ITMS &amp; Lighting Items'!$A$5:$G$468,3,FALSE)),IF(ISTEXT($B791),(VLOOKUP($B791,'Signal, ITMS &amp; Lighting Items'!$A$5:$G$468,3,FALSE))," "))</f>
        <v xml:space="preserve"> </v>
      </c>
      <c r="G791" s="590" t="str">
        <f>IF(ISNUMBER($B791),(VLOOKUP($B791,'Signal, ITMS &amp; Lighting Items'!$A$5:$G$468,5,FALSE)),IF(ISTEXT($B791),(VLOOKUP($B791,'Signal, ITMS &amp; Lighting Items'!$A$5:$G$468,5,FALSE))," "))</f>
        <v xml:space="preserve"> </v>
      </c>
      <c r="H791" s="590" t="str">
        <f>IF(ISNUMBER($B791),(VLOOKUP($B791,'Signal, ITMS &amp; Lighting Items'!$A$5:$G$468,6,FALSE)),IF(ISTEXT($B791),(VLOOKUP($B791,'Signal, ITMS &amp; Lighting Items'!$A$5:$G$468,6,FALSE))," "))</f>
        <v xml:space="preserve"> </v>
      </c>
      <c r="I791" s="590" t="str">
        <f>IF(ISNUMBER($B791),(VLOOKUP($B791,'Signal, ITMS &amp; Lighting Items'!$A$5:$G$468,7,FALSE)),IF(ISTEXT($B791),(VLOOKUP($B791,'Signal, ITMS &amp; Lighting Items'!$A$5:$G$468,7,FALSE))," "))</f>
        <v xml:space="preserve"> </v>
      </c>
      <c r="J791" s="591" t="str">
        <f t="shared" si="71"/>
        <v/>
      </c>
      <c r="K791" s="591" t="str">
        <f t="shared" si="72"/>
        <v/>
      </c>
      <c r="L791" s="591" t="str">
        <f t="shared" si="70"/>
        <v/>
      </c>
    </row>
    <row r="792" spans="1:12" s="165" customFormat="1" ht="12.75" customHeight="1">
      <c r="A792" s="577">
        <v>18</v>
      </c>
      <c r="B792" s="572"/>
      <c r="C792" s="588" t="str">
        <f>IF(ISNUMBER($B792),(VLOOKUP($B792,'Signal, ITMS &amp; Lighting Items'!$A$5:$G$468,2,FALSE)),IF(ISTEXT($B792),(VLOOKUP($B792,'Signal, ITMS &amp; Lighting Items'!$A$5:$G$468,2,FALSE))," "))</f>
        <v xml:space="preserve"> </v>
      </c>
      <c r="D792" s="576"/>
      <c r="E792" s="589" t="str">
        <f>IF(ISNUMBER($B792),(VLOOKUP($B792,'Signal, ITMS &amp; Lighting Items'!$A$5:$G$468,4,FALSE)),IF(ISTEXT($B792),(VLOOKUP($B792,'Signal, ITMS &amp; Lighting Items'!$A$5:$G$468,4,FALSE))," "))</f>
        <v xml:space="preserve"> </v>
      </c>
      <c r="F792" s="575" t="str">
        <f>IF(ISNUMBER($B792),(VLOOKUP($B792,'Signal, ITMS &amp; Lighting Items'!$A$5:$G$468,3,FALSE)),IF(ISTEXT($B792),(VLOOKUP($B792,'Signal, ITMS &amp; Lighting Items'!$A$5:$G$468,3,FALSE))," "))</f>
        <v xml:space="preserve"> </v>
      </c>
      <c r="G792" s="590" t="str">
        <f>IF(ISNUMBER($B792),(VLOOKUP($B792,'Signal, ITMS &amp; Lighting Items'!$A$5:$G$468,5,FALSE)),IF(ISTEXT($B792),(VLOOKUP($B792,'Signal, ITMS &amp; Lighting Items'!$A$5:$G$468,5,FALSE))," "))</f>
        <v xml:space="preserve"> </v>
      </c>
      <c r="H792" s="590" t="str">
        <f>IF(ISNUMBER($B792),(VLOOKUP($B792,'Signal, ITMS &amp; Lighting Items'!$A$5:$G$468,6,FALSE)),IF(ISTEXT($B792),(VLOOKUP($B792,'Signal, ITMS &amp; Lighting Items'!$A$5:$G$468,6,FALSE))," "))</f>
        <v xml:space="preserve"> </v>
      </c>
      <c r="I792" s="590" t="str">
        <f>IF(ISNUMBER($B792),(VLOOKUP($B792,'Signal, ITMS &amp; Lighting Items'!$A$5:$G$468,7,FALSE)),IF(ISTEXT($B792),(VLOOKUP($B792,'Signal, ITMS &amp; Lighting Items'!$A$5:$G$468,7,FALSE))," "))</f>
        <v xml:space="preserve"> </v>
      </c>
      <c r="J792" s="591" t="str">
        <f t="shared" si="71"/>
        <v/>
      </c>
      <c r="K792" s="591" t="str">
        <f t="shared" si="72"/>
        <v/>
      </c>
      <c r="L792" s="591" t="str">
        <f t="shared" si="70"/>
        <v/>
      </c>
    </row>
    <row r="793" spans="1:12" s="165" customFormat="1" ht="12.75" customHeight="1">
      <c r="A793" s="577">
        <v>19</v>
      </c>
      <c r="B793" s="572"/>
      <c r="C793" s="588" t="str">
        <f>IF(ISNUMBER($B793),(VLOOKUP($B793,'Signal, ITMS &amp; Lighting Items'!$A$5:$G$468,2,FALSE)),IF(ISTEXT($B793),(VLOOKUP($B793,'Signal, ITMS &amp; Lighting Items'!$A$5:$G$468,2,FALSE))," "))</f>
        <v xml:space="preserve"> </v>
      </c>
      <c r="D793" s="576"/>
      <c r="E793" s="589" t="str">
        <f>IF(ISNUMBER($B793),(VLOOKUP($B793,'Signal, ITMS &amp; Lighting Items'!$A$5:$G$468,4,FALSE)),IF(ISTEXT($B793),(VLOOKUP($B793,'Signal, ITMS &amp; Lighting Items'!$A$5:$G$468,4,FALSE))," "))</f>
        <v xml:space="preserve"> </v>
      </c>
      <c r="F793" s="575" t="str">
        <f>IF(ISNUMBER($B793),(VLOOKUP($B793,'Signal, ITMS &amp; Lighting Items'!$A$5:$G$468,3,FALSE)),IF(ISTEXT($B793),(VLOOKUP($B793,'Signal, ITMS &amp; Lighting Items'!$A$5:$G$468,3,FALSE))," "))</f>
        <v xml:space="preserve"> </v>
      </c>
      <c r="G793" s="590" t="str">
        <f>IF(ISNUMBER($B793),(VLOOKUP($B793,'Signal, ITMS &amp; Lighting Items'!$A$5:$G$468,5,FALSE)),IF(ISTEXT($B793),(VLOOKUP($B793,'Signal, ITMS &amp; Lighting Items'!$A$5:$G$468,5,FALSE))," "))</f>
        <v xml:space="preserve"> </v>
      </c>
      <c r="H793" s="590" t="str">
        <f>IF(ISNUMBER($B793),(VLOOKUP($B793,'Signal, ITMS &amp; Lighting Items'!$A$5:$G$468,6,FALSE)),IF(ISTEXT($B793),(VLOOKUP($B793,'Signal, ITMS &amp; Lighting Items'!$A$5:$G$468,6,FALSE))," "))</f>
        <v xml:space="preserve"> </v>
      </c>
      <c r="I793" s="590" t="str">
        <f>IF(ISNUMBER($B793),(VLOOKUP($B793,'Signal, ITMS &amp; Lighting Items'!$A$5:$G$468,7,FALSE)),IF(ISTEXT($B793),(VLOOKUP($B793,'Signal, ITMS &amp; Lighting Items'!$A$5:$G$468,7,FALSE))," "))</f>
        <v xml:space="preserve"> </v>
      </c>
      <c r="J793" s="591" t="str">
        <f t="shared" si="71"/>
        <v/>
      </c>
      <c r="K793" s="591" t="str">
        <f t="shared" si="72"/>
        <v/>
      </c>
      <c r="L793" s="591" t="str">
        <f t="shared" si="70"/>
        <v/>
      </c>
    </row>
    <row r="794" spans="1:12" s="165" customFormat="1" ht="12.75" customHeight="1">
      <c r="A794" s="577">
        <v>20</v>
      </c>
      <c r="B794" s="572"/>
      <c r="C794" s="588" t="str">
        <f>IF(ISNUMBER($B794),(VLOOKUP($B794,'Signal, ITMS &amp; Lighting Items'!$A$5:$G$468,2,FALSE)),IF(ISTEXT($B794),(VLOOKUP($B794,'Signal, ITMS &amp; Lighting Items'!$A$5:$G$468,2,FALSE))," "))</f>
        <v xml:space="preserve"> </v>
      </c>
      <c r="D794" s="576"/>
      <c r="E794" s="589" t="str">
        <f>IF(ISNUMBER($B794),(VLOOKUP($B794,'Signal, ITMS &amp; Lighting Items'!$A$5:$G$468,4,FALSE)),IF(ISTEXT($B794),(VLOOKUP($B794,'Signal, ITMS &amp; Lighting Items'!$A$5:$G$468,4,FALSE))," "))</f>
        <v xml:space="preserve"> </v>
      </c>
      <c r="F794" s="575" t="str">
        <f>IF(ISNUMBER($B794),(VLOOKUP($B794,'Signal, ITMS &amp; Lighting Items'!$A$5:$G$468,3,FALSE)),IF(ISTEXT($B794),(VLOOKUP($B794,'Signal, ITMS &amp; Lighting Items'!$A$5:$G$468,3,FALSE))," "))</f>
        <v xml:space="preserve"> </v>
      </c>
      <c r="G794" s="590" t="str">
        <f>IF(ISNUMBER($B794),(VLOOKUP($B794,'Signal, ITMS &amp; Lighting Items'!$A$5:$G$468,5,FALSE)),IF(ISTEXT($B794),(VLOOKUP($B794,'Signal, ITMS &amp; Lighting Items'!$A$5:$G$468,5,FALSE))," "))</f>
        <v xml:space="preserve"> </v>
      </c>
      <c r="H794" s="590" t="str">
        <f>IF(ISNUMBER($B794),(VLOOKUP($B794,'Signal, ITMS &amp; Lighting Items'!$A$5:$G$468,6,FALSE)),IF(ISTEXT($B794),(VLOOKUP($B794,'Signal, ITMS &amp; Lighting Items'!$A$5:$G$468,6,FALSE))," "))</f>
        <v xml:space="preserve"> </v>
      </c>
      <c r="I794" s="590" t="str">
        <f>IF(ISNUMBER($B794),(VLOOKUP($B794,'Signal, ITMS &amp; Lighting Items'!$A$5:$G$468,7,FALSE)),IF(ISTEXT($B794),(VLOOKUP($B794,'Signal, ITMS &amp; Lighting Items'!$A$5:$G$468,7,FALSE))," "))</f>
        <v xml:space="preserve"> </v>
      </c>
      <c r="J794" s="591" t="str">
        <f t="shared" si="71"/>
        <v/>
      </c>
      <c r="K794" s="591" t="str">
        <f t="shared" si="72"/>
        <v/>
      </c>
      <c r="L794" s="591" t="str">
        <f t="shared" si="70"/>
        <v/>
      </c>
    </row>
    <row r="795" spans="1:12" s="165" customFormat="1" ht="12.75" customHeight="1">
      <c r="A795" s="577">
        <v>21</v>
      </c>
      <c r="B795" s="572"/>
      <c r="C795" s="588" t="str">
        <f>IF(ISNUMBER($B795),(VLOOKUP($B795,'Signal, ITMS &amp; Lighting Items'!$A$5:$G$468,2,FALSE)),IF(ISTEXT($B795),(VLOOKUP($B795,'Signal, ITMS &amp; Lighting Items'!$A$5:$G$468,2,FALSE))," "))</f>
        <v xml:space="preserve"> </v>
      </c>
      <c r="D795" s="576"/>
      <c r="E795" s="589" t="str">
        <f>IF(ISNUMBER($B795),(VLOOKUP($B795,'Signal, ITMS &amp; Lighting Items'!$A$5:$G$468,4,FALSE)),IF(ISTEXT($B795),(VLOOKUP($B795,'Signal, ITMS &amp; Lighting Items'!$A$5:$G$468,4,FALSE))," "))</f>
        <v xml:space="preserve"> </v>
      </c>
      <c r="F795" s="575" t="str">
        <f>IF(ISNUMBER($B795),(VLOOKUP($B795,'Signal, ITMS &amp; Lighting Items'!$A$5:$G$468,3,FALSE)),IF(ISTEXT($B795),(VLOOKUP($B795,'Signal, ITMS &amp; Lighting Items'!$A$5:$G$468,3,FALSE))," "))</f>
        <v xml:space="preserve"> </v>
      </c>
      <c r="G795" s="590" t="str">
        <f>IF(ISNUMBER($B795),(VLOOKUP($B795,'Signal, ITMS &amp; Lighting Items'!$A$5:$G$468,5,FALSE)),IF(ISTEXT($B795),(VLOOKUP($B795,'Signal, ITMS &amp; Lighting Items'!$A$5:$G$468,5,FALSE))," "))</f>
        <v xml:space="preserve"> </v>
      </c>
      <c r="H795" s="590" t="str">
        <f>IF(ISNUMBER($B795),(VLOOKUP($B795,'Signal, ITMS &amp; Lighting Items'!$A$5:$G$468,6,FALSE)),IF(ISTEXT($B795),(VLOOKUP($B795,'Signal, ITMS &amp; Lighting Items'!$A$5:$G$468,6,FALSE))," "))</f>
        <v xml:space="preserve"> </v>
      </c>
      <c r="I795" s="590" t="str">
        <f>IF(ISNUMBER($B795),(VLOOKUP($B795,'Signal, ITMS &amp; Lighting Items'!$A$5:$G$468,7,FALSE)),IF(ISTEXT($B795),(VLOOKUP($B795,'Signal, ITMS &amp; Lighting Items'!$A$5:$G$468,7,FALSE))," "))</f>
        <v xml:space="preserve"> </v>
      </c>
      <c r="J795" s="591" t="str">
        <f t="shared" si="71"/>
        <v/>
      </c>
      <c r="K795" s="591" t="str">
        <f t="shared" si="72"/>
        <v/>
      </c>
      <c r="L795" s="591" t="str">
        <f t="shared" si="70"/>
        <v/>
      </c>
    </row>
    <row r="796" spans="1:12" s="165" customFormat="1" ht="12.75" customHeight="1">
      <c r="A796" s="577">
        <v>22</v>
      </c>
      <c r="B796" s="572"/>
      <c r="C796" s="588" t="str">
        <f>IF(ISNUMBER($B796),(VLOOKUP($B796,'Signal, ITMS &amp; Lighting Items'!$A$5:$G$468,2,FALSE)),IF(ISTEXT($B796),(VLOOKUP($B796,'Signal, ITMS &amp; Lighting Items'!$A$5:$G$468,2,FALSE))," "))</f>
        <v xml:space="preserve"> </v>
      </c>
      <c r="D796" s="576"/>
      <c r="E796" s="589" t="str">
        <f>IF(ISNUMBER($B796),(VLOOKUP($B796,'Signal, ITMS &amp; Lighting Items'!$A$5:$G$468,4,FALSE)),IF(ISTEXT($B796),(VLOOKUP($B796,'Signal, ITMS &amp; Lighting Items'!$A$5:$G$468,4,FALSE))," "))</f>
        <v xml:space="preserve"> </v>
      </c>
      <c r="F796" s="575" t="str">
        <f>IF(ISNUMBER($B796),(VLOOKUP($B796,'Signal, ITMS &amp; Lighting Items'!$A$5:$G$468,3,FALSE)),IF(ISTEXT($B796),(VLOOKUP($B796,'Signal, ITMS &amp; Lighting Items'!$A$5:$G$468,3,FALSE))," "))</f>
        <v xml:space="preserve"> </v>
      </c>
      <c r="G796" s="590" t="str">
        <f>IF(ISNUMBER($B796),(VLOOKUP($B796,'Signal, ITMS &amp; Lighting Items'!$A$5:$G$468,5,FALSE)),IF(ISTEXT($B796),(VLOOKUP($B796,'Signal, ITMS &amp; Lighting Items'!$A$5:$G$468,5,FALSE))," "))</f>
        <v xml:space="preserve"> </v>
      </c>
      <c r="H796" s="590" t="str">
        <f>IF(ISNUMBER($B796),(VLOOKUP($B796,'Signal, ITMS &amp; Lighting Items'!$A$5:$G$468,6,FALSE)),IF(ISTEXT($B796),(VLOOKUP($B796,'Signal, ITMS &amp; Lighting Items'!$A$5:$G$468,6,FALSE))," "))</f>
        <v xml:space="preserve"> </v>
      </c>
      <c r="I796" s="590" t="str">
        <f>IF(ISNUMBER($B796),(VLOOKUP($B796,'Signal, ITMS &amp; Lighting Items'!$A$5:$G$468,7,FALSE)),IF(ISTEXT($B796),(VLOOKUP($B796,'Signal, ITMS &amp; Lighting Items'!$A$5:$G$468,7,FALSE))," "))</f>
        <v xml:space="preserve"> </v>
      </c>
      <c r="J796" s="591" t="str">
        <f t="shared" si="71"/>
        <v/>
      </c>
      <c r="K796" s="591" t="str">
        <f t="shared" si="72"/>
        <v/>
      </c>
      <c r="L796" s="591" t="str">
        <f t="shared" si="70"/>
        <v/>
      </c>
    </row>
    <row r="797" spans="1:12" s="165" customFormat="1" ht="12.75" customHeight="1">
      <c r="A797" s="577">
        <v>23</v>
      </c>
      <c r="B797" s="572"/>
      <c r="C797" s="588" t="str">
        <f>IF(ISNUMBER($B797),(VLOOKUP($B797,'Signal, ITMS &amp; Lighting Items'!$A$5:$G$468,2,FALSE)),IF(ISTEXT($B797),(VLOOKUP($B797,'Signal, ITMS &amp; Lighting Items'!$A$5:$G$468,2,FALSE))," "))</f>
        <v xml:space="preserve"> </v>
      </c>
      <c r="D797" s="576"/>
      <c r="E797" s="589" t="str">
        <f>IF(ISNUMBER($B797),(VLOOKUP($B797,'Signal, ITMS &amp; Lighting Items'!$A$5:$G$468,4,FALSE)),IF(ISTEXT($B797),(VLOOKUP($B797,'Signal, ITMS &amp; Lighting Items'!$A$5:$G$468,4,FALSE))," "))</f>
        <v xml:space="preserve"> </v>
      </c>
      <c r="F797" s="575" t="str">
        <f>IF(ISNUMBER($B797),(VLOOKUP($B797,'Signal, ITMS &amp; Lighting Items'!$A$5:$G$468,3,FALSE)),IF(ISTEXT($B797),(VLOOKUP($B797,'Signal, ITMS &amp; Lighting Items'!$A$5:$G$468,3,FALSE))," "))</f>
        <v xml:space="preserve"> </v>
      </c>
      <c r="G797" s="590" t="str">
        <f>IF(ISNUMBER($B797),(VLOOKUP($B797,'Signal, ITMS &amp; Lighting Items'!$A$5:$G$468,5,FALSE)),IF(ISTEXT($B797),(VLOOKUP($B797,'Signal, ITMS &amp; Lighting Items'!$A$5:$G$468,5,FALSE))," "))</f>
        <v xml:space="preserve"> </v>
      </c>
      <c r="H797" s="590" t="str">
        <f>IF(ISNUMBER($B797),(VLOOKUP($B797,'Signal, ITMS &amp; Lighting Items'!$A$5:$G$468,6,FALSE)),IF(ISTEXT($B797),(VLOOKUP($B797,'Signal, ITMS &amp; Lighting Items'!$A$5:$G$468,6,FALSE))," "))</f>
        <v xml:space="preserve"> </v>
      </c>
      <c r="I797" s="590" t="str">
        <f>IF(ISNUMBER($B797),(VLOOKUP($B797,'Signal, ITMS &amp; Lighting Items'!$A$5:$G$468,7,FALSE)),IF(ISTEXT($B797),(VLOOKUP($B797,'Signal, ITMS &amp; Lighting Items'!$A$5:$G$468,7,FALSE))," "))</f>
        <v xml:space="preserve"> </v>
      </c>
      <c r="J797" s="591" t="str">
        <f t="shared" si="71"/>
        <v/>
      </c>
      <c r="K797" s="591" t="str">
        <f t="shared" si="72"/>
        <v/>
      </c>
      <c r="L797" s="591" t="str">
        <f t="shared" si="70"/>
        <v/>
      </c>
    </row>
    <row r="798" spans="1:12" s="165" customFormat="1" ht="12.75" customHeight="1">
      <c r="A798" s="577">
        <v>24</v>
      </c>
      <c r="B798" s="572"/>
      <c r="C798" s="588" t="str">
        <f>IF(ISNUMBER($B798),(VLOOKUP($B798,'Signal, ITMS &amp; Lighting Items'!$A$5:$G$468,2,FALSE)),IF(ISTEXT($B798),(VLOOKUP($B798,'Signal, ITMS &amp; Lighting Items'!$A$5:$G$468,2,FALSE))," "))</f>
        <v xml:space="preserve"> </v>
      </c>
      <c r="D798" s="576"/>
      <c r="E798" s="589" t="str">
        <f>IF(ISNUMBER($B798),(VLOOKUP($B798,'Signal, ITMS &amp; Lighting Items'!$A$5:$G$468,4,FALSE)),IF(ISTEXT($B798),(VLOOKUP($B798,'Signal, ITMS &amp; Lighting Items'!$A$5:$G$468,4,FALSE))," "))</f>
        <v xml:space="preserve"> </v>
      </c>
      <c r="F798" s="575" t="str">
        <f>IF(ISNUMBER($B798),(VLOOKUP($B798,'Signal, ITMS &amp; Lighting Items'!$A$5:$G$468,3,FALSE)),IF(ISTEXT($B798),(VLOOKUP($B798,'Signal, ITMS &amp; Lighting Items'!$A$5:$G$468,3,FALSE))," "))</f>
        <v xml:space="preserve"> </v>
      </c>
      <c r="G798" s="590" t="str">
        <f>IF(ISNUMBER($B798),(VLOOKUP($B798,'Signal, ITMS &amp; Lighting Items'!$A$5:$G$468,5,FALSE)),IF(ISTEXT($B798),(VLOOKUP($B798,'Signal, ITMS &amp; Lighting Items'!$A$5:$G$468,5,FALSE))," "))</f>
        <v xml:space="preserve"> </v>
      </c>
      <c r="H798" s="590" t="str">
        <f>IF(ISNUMBER($B798),(VLOOKUP($B798,'Signal, ITMS &amp; Lighting Items'!$A$5:$G$468,6,FALSE)),IF(ISTEXT($B798),(VLOOKUP($B798,'Signal, ITMS &amp; Lighting Items'!$A$5:$G$468,6,FALSE))," "))</f>
        <v xml:space="preserve"> </v>
      </c>
      <c r="I798" s="590" t="str">
        <f>IF(ISNUMBER($B798),(VLOOKUP($B798,'Signal, ITMS &amp; Lighting Items'!$A$5:$G$468,7,FALSE)),IF(ISTEXT($B798),(VLOOKUP($B798,'Signal, ITMS &amp; Lighting Items'!$A$5:$G$468,7,FALSE))," "))</f>
        <v xml:space="preserve"> </v>
      </c>
      <c r="J798" s="591" t="str">
        <f t="shared" si="71"/>
        <v/>
      </c>
      <c r="K798" s="591" t="str">
        <f t="shared" si="72"/>
        <v/>
      </c>
      <c r="L798" s="591" t="str">
        <f t="shared" si="70"/>
        <v/>
      </c>
    </row>
    <row r="799" spans="1:12" s="165" customFormat="1" ht="12.75" customHeight="1">
      <c r="A799" s="577">
        <v>25</v>
      </c>
      <c r="B799" s="572"/>
      <c r="C799" s="588" t="str">
        <f>IF(ISNUMBER($B799),(VLOOKUP($B799,'Signal, ITMS &amp; Lighting Items'!$A$5:$G$468,2,FALSE)),IF(ISTEXT($B799),(VLOOKUP($B799,'Signal, ITMS &amp; Lighting Items'!$A$5:$G$468,2,FALSE))," "))</f>
        <v xml:space="preserve"> </v>
      </c>
      <c r="D799" s="576"/>
      <c r="E799" s="589" t="str">
        <f>IF(ISNUMBER($B799),(VLOOKUP($B799,'Signal, ITMS &amp; Lighting Items'!$A$5:$G$468,4,FALSE)),IF(ISTEXT($B799),(VLOOKUP($B799,'Signal, ITMS &amp; Lighting Items'!$A$5:$G$468,4,FALSE))," "))</f>
        <v xml:space="preserve"> </v>
      </c>
      <c r="F799" s="575" t="str">
        <f>IF(ISNUMBER($B799),(VLOOKUP($B799,'Signal, ITMS &amp; Lighting Items'!$A$5:$G$468,3,FALSE)),IF(ISTEXT($B799),(VLOOKUP($B799,'Signal, ITMS &amp; Lighting Items'!$A$5:$G$468,3,FALSE))," "))</f>
        <v xml:space="preserve"> </v>
      </c>
      <c r="G799" s="590" t="str">
        <f>IF(ISNUMBER($B799),(VLOOKUP($B799,'Signal, ITMS &amp; Lighting Items'!$A$5:$G$468,5,FALSE)),IF(ISTEXT($B799),(VLOOKUP($B799,'Signal, ITMS &amp; Lighting Items'!$A$5:$G$468,5,FALSE))," "))</f>
        <v xml:space="preserve"> </v>
      </c>
      <c r="H799" s="590" t="str">
        <f>IF(ISNUMBER($B799),(VLOOKUP($B799,'Signal, ITMS &amp; Lighting Items'!$A$5:$G$468,6,FALSE)),IF(ISTEXT($B799),(VLOOKUP($B799,'Signal, ITMS &amp; Lighting Items'!$A$5:$G$468,6,FALSE))," "))</f>
        <v xml:space="preserve"> </v>
      </c>
      <c r="I799" s="590" t="str">
        <f>IF(ISNUMBER($B799),(VLOOKUP($B799,'Signal, ITMS &amp; Lighting Items'!$A$5:$G$468,7,FALSE)),IF(ISTEXT($B799),(VLOOKUP($B799,'Signal, ITMS &amp; Lighting Items'!$A$5:$G$468,7,FALSE))," "))</f>
        <v xml:space="preserve"> </v>
      </c>
      <c r="J799" s="591" t="str">
        <f t="shared" si="71"/>
        <v/>
      </c>
      <c r="K799" s="591" t="str">
        <f t="shared" si="72"/>
        <v/>
      </c>
      <c r="L799" s="591" t="str">
        <f t="shared" si="70"/>
        <v/>
      </c>
    </row>
    <row r="800" spans="1:12" s="165" customFormat="1" ht="12.75" customHeight="1">
      <c r="A800" s="577">
        <v>26</v>
      </c>
      <c r="B800" s="572"/>
      <c r="C800" s="588" t="str">
        <f>IF(ISNUMBER($B800),(VLOOKUP($B800,'Signal, ITMS &amp; Lighting Items'!$A$5:$G$468,2,FALSE)),IF(ISTEXT($B800),(VLOOKUP($B800,'Signal, ITMS &amp; Lighting Items'!$A$5:$G$468,2,FALSE))," "))</f>
        <v xml:space="preserve"> </v>
      </c>
      <c r="D800" s="576"/>
      <c r="E800" s="589" t="str">
        <f>IF(ISNUMBER($B800),(VLOOKUP($B800,'Signal, ITMS &amp; Lighting Items'!$A$5:$G$468,4,FALSE)),IF(ISTEXT($B800),(VLOOKUP($B800,'Signal, ITMS &amp; Lighting Items'!$A$5:$G$468,4,FALSE))," "))</f>
        <v xml:space="preserve"> </v>
      </c>
      <c r="F800" s="575" t="str">
        <f>IF(ISNUMBER($B800),(VLOOKUP($B800,'Signal, ITMS &amp; Lighting Items'!$A$5:$G$468,3,FALSE)),IF(ISTEXT($B800),(VLOOKUP($B800,'Signal, ITMS &amp; Lighting Items'!$A$5:$G$468,3,FALSE))," "))</f>
        <v xml:space="preserve"> </v>
      </c>
      <c r="G800" s="590" t="str">
        <f>IF(ISNUMBER($B800),(VLOOKUP($B800,'Signal, ITMS &amp; Lighting Items'!$A$5:$G$468,5,FALSE)),IF(ISTEXT($B800),(VLOOKUP($B800,'Signal, ITMS &amp; Lighting Items'!$A$5:$G$468,5,FALSE))," "))</f>
        <v xml:space="preserve"> </v>
      </c>
      <c r="H800" s="590" t="str">
        <f>IF(ISNUMBER($B800),(VLOOKUP($B800,'Signal, ITMS &amp; Lighting Items'!$A$5:$G$468,6,FALSE)),IF(ISTEXT($B800),(VLOOKUP($B800,'Signal, ITMS &amp; Lighting Items'!$A$5:$G$468,6,FALSE))," "))</f>
        <v xml:space="preserve"> </v>
      </c>
      <c r="I800" s="590" t="str">
        <f>IF(ISNUMBER($B800),(VLOOKUP($B800,'Signal, ITMS &amp; Lighting Items'!$A$5:$G$468,7,FALSE)),IF(ISTEXT($B800),(VLOOKUP($B800,'Signal, ITMS &amp; Lighting Items'!$A$5:$G$468,7,FALSE))," "))</f>
        <v xml:space="preserve"> </v>
      </c>
      <c r="J800" s="591" t="str">
        <f t="shared" si="71"/>
        <v/>
      </c>
      <c r="K800" s="591" t="str">
        <f t="shared" si="72"/>
        <v/>
      </c>
      <c r="L800" s="591" t="str">
        <f t="shared" si="70"/>
        <v/>
      </c>
    </row>
    <row r="801" spans="1:12" s="165" customFormat="1" ht="12.75" customHeight="1">
      <c r="A801" s="577">
        <v>27</v>
      </c>
      <c r="B801" s="572"/>
      <c r="C801" s="588" t="str">
        <f>IF(ISNUMBER($B801),(VLOOKUP($B801,'Signal, ITMS &amp; Lighting Items'!$A$5:$G$468,2,FALSE)),IF(ISTEXT($B801),(VLOOKUP($B801,'Signal, ITMS &amp; Lighting Items'!$A$5:$G$468,2,FALSE))," "))</f>
        <v xml:space="preserve"> </v>
      </c>
      <c r="D801" s="576"/>
      <c r="E801" s="589" t="str">
        <f>IF(ISNUMBER($B801),(VLOOKUP($B801,'Signal, ITMS &amp; Lighting Items'!$A$5:$G$468,4,FALSE)),IF(ISTEXT($B801),(VLOOKUP($B801,'Signal, ITMS &amp; Lighting Items'!$A$5:$G$468,4,FALSE))," "))</f>
        <v xml:space="preserve"> </v>
      </c>
      <c r="F801" s="575" t="str">
        <f>IF(ISNUMBER($B801),(VLOOKUP($B801,'Signal, ITMS &amp; Lighting Items'!$A$5:$G$468,3,FALSE)),IF(ISTEXT($B801),(VLOOKUP($B801,'Signal, ITMS &amp; Lighting Items'!$A$5:$G$468,3,FALSE))," "))</f>
        <v xml:space="preserve"> </v>
      </c>
      <c r="G801" s="590" t="str">
        <f>IF(ISNUMBER($B801),(VLOOKUP($B801,'Signal, ITMS &amp; Lighting Items'!$A$5:$G$468,5,FALSE)),IF(ISTEXT($B801),(VLOOKUP($B801,'Signal, ITMS &amp; Lighting Items'!$A$5:$G$468,5,FALSE))," "))</f>
        <v xml:space="preserve"> </v>
      </c>
      <c r="H801" s="590" t="str">
        <f>IF(ISNUMBER($B801),(VLOOKUP($B801,'Signal, ITMS &amp; Lighting Items'!$A$5:$G$468,6,FALSE)),IF(ISTEXT($B801),(VLOOKUP($B801,'Signal, ITMS &amp; Lighting Items'!$A$5:$G$468,6,FALSE))," "))</f>
        <v xml:space="preserve"> </v>
      </c>
      <c r="I801" s="590" t="str">
        <f>IF(ISNUMBER($B801),(VLOOKUP($B801,'Signal, ITMS &amp; Lighting Items'!$A$5:$G$468,7,FALSE)),IF(ISTEXT($B801),(VLOOKUP($B801,'Signal, ITMS &amp; Lighting Items'!$A$5:$G$468,7,FALSE))," "))</f>
        <v xml:space="preserve"> </v>
      </c>
      <c r="J801" s="591" t="str">
        <f t="shared" si="71"/>
        <v/>
      </c>
      <c r="K801" s="591" t="str">
        <f t="shared" si="72"/>
        <v/>
      </c>
      <c r="L801" s="591" t="str">
        <f t="shared" si="70"/>
        <v/>
      </c>
    </row>
    <row r="802" spans="1:12" s="165" customFormat="1" ht="12.75" customHeight="1">
      <c r="A802" s="577">
        <v>28</v>
      </c>
      <c r="B802" s="572"/>
      <c r="C802" s="588" t="str">
        <f>IF(ISNUMBER($B802),(VLOOKUP($B802,'Signal, ITMS &amp; Lighting Items'!$A$5:$G$468,2,FALSE)),IF(ISTEXT($B802),(VLOOKUP($B802,'Signal, ITMS &amp; Lighting Items'!$A$5:$G$468,2,FALSE))," "))</f>
        <v xml:space="preserve"> </v>
      </c>
      <c r="D802" s="576"/>
      <c r="E802" s="589" t="str">
        <f>IF(ISNUMBER($B802),(VLOOKUP($B802,'Signal, ITMS &amp; Lighting Items'!$A$5:$G$468,4,FALSE)),IF(ISTEXT($B802),(VLOOKUP($B802,'Signal, ITMS &amp; Lighting Items'!$A$5:$G$468,4,FALSE))," "))</f>
        <v xml:space="preserve"> </v>
      </c>
      <c r="F802" s="575" t="str">
        <f>IF(ISNUMBER($B802),(VLOOKUP($B802,'Signal, ITMS &amp; Lighting Items'!$A$5:$G$468,3,FALSE)),IF(ISTEXT($B802),(VLOOKUP($B802,'Signal, ITMS &amp; Lighting Items'!$A$5:$G$468,3,FALSE))," "))</f>
        <v xml:space="preserve"> </v>
      </c>
      <c r="G802" s="590" t="str">
        <f>IF(ISNUMBER($B802),(VLOOKUP($B802,'Signal, ITMS &amp; Lighting Items'!$A$5:$G$468,5,FALSE)),IF(ISTEXT($B802),(VLOOKUP($B802,'Signal, ITMS &amp; Lighting Items'!$A$5:$G$468,5,FALSE))," "))</f>
        <v xml:space="preserve"> </v>
      </c>
      <c r="H802" s="590" t="str">
        <f>IF(ISNUMBER($B802),(VLOOKUP($B802,'Signal, ITMS &amp; Lighting Items'!$A$5:$G$468,6,FALSE)),IF(ISTEXT($B802),(VLOOKUP($B802,'Signal, ITMS &amp; Lighting Items'!$A$5:$G$468,6,FALSE))," "))</f>
        <v xml:space="preserve"> </v>
      </c>
      <c r="I802" s="590" t="str">
        <f>IF(ISNUMBER($B802),(VLOOKUP($B802,'Signal, ITMS &amp; Lighting Items'!$A$5:$G$468,7,FALSE)),IF(ISTEXT($B802),(VLOOKUP($B802,'Signal, ITMS &amp; Lighting Items'!$A$5:$G$468,7,FALSE))," "))</f>
        <v xml:space="preserve"> </v>
      </c>
      <c r="J802" s="591" t="str">
        <f t="shared" si="71"/>
        <v/>
      </c>
      <c r="K802" s="591" t="str">
        <f t="shared" si="72"/>
        <v/>
      </c>
      <c r="L802" s="591" t="str">
        <f t="shared" si="70"/>
        <v/>
      </c>
    </row>
    <row r="803" spans="1:12" s="165" customFormat="1" ht="12.75" customHeight="1">
      <c r="A803" s="577">
        <v>29</v>
      </c>
      <c r="B803" s="572"/>
      <c r="C803" s="588" t="str">
        <f>IF(ISNUMBER($B803),(VLOOKUP($B803,'Signal, ITMS &amp; Lighting Items'!$A$5:$G$468,2,FALSE)),IF(ISTEXT($B803),(VLOOKUP($B803,'Signal, ITMS &amp; Lighting Items'!$A$5:$G$468,2,FALSE))," "))</f>
        <v xml:space="preserve"> </v>
      </c>
      <c r="D803" s="576"/>
      <c r="E803" s="589" t="str">
        <f>IF(ISNUMBER($B803),(VLOOKUP($B803,'Signal, ITMS &amp; Lighting Items'!$A$5:$G$468,4,FALSE)),IF(ISTEXT($B803),(VLOOKUP($B803,'Signal, ITMS &amp; Lighting Items'!$A$5:$G$468,4,FALSE))," "))</f>
        <v xml:space="preserve"> </v>
      </c>
      <c r="F803" s="575" t="str">
        <f>IF(ISNUMBER($B803),(VLOOKUP($B803,'Signal, ITMS &amp; Lighting Items'!$A$5:$G$468,3,FALSE)),IF(ISTEXT($B803),(VLOOKUP($B803,'Signal, ITMS &amp; Lighting Items'!$A$5:$G$468,3,FALSE))," "))</f>
        <v xml:space="preserve"> </v>
      </c>
      <c r="G803" s="590" t="str">
        <f>IF(ISNUMBER($B803),(VLOOKUP($B803,'Signal, ITMS &amp; Lighting Items'!$A$5:$G$468,5,FALSE)),IF(ISTEXT($B803),(VLOOKUP($B803,'Signal, ITMS &amp; Lighting Items'!$A$5:$G$468,5,FALSE))," "))</f>
        <v xml:space="preserve"> </v>
      </c>
      <c r="H803" s="590" t="str">
        <f>IF(ISNUMBER($B803),(VLOOKUP($B803,'Signal, ITMS &amp; Lighting Items'!$A$5:$G$468,6,FALSE)),IF(ISTEXT($B803),(VLOOKUP($B803,'Signal, ITMS &amp; Lighting Items'!$A$5:$G$468,6,FALSE))," "))</f>
        <v xml:space="preserve"> </v>
      </c>
      <c r="I803" s="590" t="str">
        <f>IF(ISNUMBER($B803),(VLOOKUP($B803,'Signal, ITMS &amp; Lighting Items'!$A$5:$G$468,7,FALSE)),IF(ISTEXT($B803),(VLOOKUP($B803,'Signal, ITMS &amp; Lighting Items'!$A$5:$G$468,7,FALSE))," "))</f>
        <v xml:space="preserve"> </v>
      </c>
      <c r="J803" s="591" t="str">
        <f t="shared" si="71"/>
        <v/>
      </c>
      <c r="K803" s="591" t="str">
        <f t="shared" si="72"/>
        <v/>
      </c>
      <c r="L803" s="591" t="str">
        <f t="shared" si="70"/>
        <v/>
      </c>
    </row>
    <row r="804" spans="1:12" s="165" customFormat="1" ht="12.75" customHeight="1" thickBot="1">
      <c r="A804" s="600">
        <v>30</v>
      </c>
      <c r="B804" s="592"/>
      <c r="C804" s="593" t="str">
        <f>IF(ISNUMBER($B804),(VLOOKUP($B804,'Signal, ITMS &amp; Lighting Items'!$A$5:$G$468,2,FALSE)),IF(ISTEXT($B804),(VLOOKUP($B804,'Signal, ITMS &amp; Lighting Items'!$A$5:$G$468,2,FALSE))," "))</f>
        <v xml:space="preserve"> </v>
      </c>
      <c r="D804" s="594"/>
      <c r="E804" s="595" t="str">
        <f>IF(ISNUMBER($B804),(VLOOKUP($B804,'Signal, ITMS &amp; Lighting Items'!$A$5:$G$468,4,FALSE)),IF(ISTEXT($B804),(VLOOKUP($B804,'Signal, ITMS &amp; Lighting Items'!$A$5:$G$468,4,FALSE))," "))</f>
        <v xml:space="preserve"> </v>
      </c>
      <c r="F804" s="596" t="str">
        <f>IF(ISNUMBER($B804),(VLOOKUP($B804,'Signal, ITMS &amp; Lighting Items'!$A$5:$G$468,3,FALSE)),IF(ISTEXT($B804),(VLOOKUP($B804,'Signal, ITMS &amp; Lighting Items'!$A$5:$G$468,3,FALSE))," "))</f>
        <v xml:space="preserve"> </v>
      </c>
      <c r="G804" s="597" t="str">
        <f>IF(ISNUMBER($B804),(VLOOKUP($B804,'Signal, ITMS &amp; Lighting Items'!$A$5:$G$468,5,FALSE)),IF(ISTEXT($B804),(VLOOKUP($B804,'Signal, ITMS &amp; Lighting Items'!$A$5:$G$468,5,FALSE))," "))</f>
        <v xml:space="preserve"> </v>
      </c>
      <c r="H804" s="597" t="str">
        <f>IF(ISNUMBER($B804),(VLOOKUP($B804,'Signal, ITMS &amp; Lighting Items'!$A$5:$G$468,6,FALSE)),IF(ISTEXT($B804),(VLOOKUP($B804,'Signal, ITMS &amp; Lighting Items'!$A$5:$G$468,6,FALSE))," "))</f>
        <v xml:space="preserve"> </v>
      </c>
      <c r="I804" s="597" t="str">
        <f>IF(ISNUMBER($B804),(VLOOKUP($B804,'Signal, ITMS &amp; Lighting Items'!$A$5:$G$468,7,FALSE)),IF(ISTEXT($B804),(VLOOKUP($B804,'Signal, ITMS &amp; Lighting Items'!$A$5:$G$468,7,FALSE))," "))</f>
        <v xml:space="preserve"> </v>
      </c>
      <c r="J804" s="598" t="str">
        <f t="shared" si="71"/>
        <v/>
      </c>
      <c r="K804" s="598" t="str">
        <f t="shared" si="72"/>
        <v/>
      </c>
      <c r="L804" s="598" t="str">
        <f t="shared" si="70"/>
        <v/>
      </c>
    </row>
    <row r="805" spans="1:12" s="165" customFormat="1" ht="12.75" customHeight="1" thickTop="1">
      <c r="A805" s="629"/>
      <c r="B805" s="629"/>
      <c r="C805" s="629" t="s">
        <v>576</v>
      </c>
      <c r="D805" s="629"/>
      <c r="E805" s="630"/>
      <c r="F805" s="637" t="s">
        <v>440</v>
      </c>
      <c r="G805" s="204" t="s">
        <v>202</v>
      </c>
      <c r="H805" s="614"/>
      <c r="I805" s="204" t="s">
        <v>202</v>
      </c>
      <c r="J805" s="602">
        <f>SUM(J775:J804)</f>
        <v>0</v>
      </c>
      <c r="K805" s="602">
        <f t="shared" ref="K805:L805" si="73">SUM(K775:K804)</f>
        <v>0</v>
      </c>
      <c r="L805" s="602">
        <f t="shared" si="73"/>
        <v>0</v>
      </c>
    </row>
    <row r="806" spans="1:12" s="165" customFormat="1" ht="12.75" customHeight="1">
      <c r="A806" s="629"/>
      <c r="B806" s="629"/>
      <c r="C806" s="629"/>
      <c r="D806" s="629"/>
      <c r="E806" s="630"/>
      <c r="F806" s="631"/>
      <c r="G806" s="632"/>
      <c r="H806" s="632"/>
      <c r="I806" s="637"/>
      <c r="J806" s="634"/>
      <c r="K806" s="634"/>
      <c r="L806" s="635"/>
    </row>
    <row r="807" spans="1:12" s="165" customFormat="1" ht="12.75" customHeight="1">
      <c r="E807" s="213" t="s">
        <v>236</v>
      </c>
      <c r="F807" s="67" t="str">
        <f>F773</f>
        <v>[Insert Signal Name and Number]</v>
      </c>
      <c r="G807" s="848" t="s">
        <v>574</v>
      </c>
      <c r="H807" s="848"/>
      <c r="I807" s="849"/>
      <c r="J807" s="850" t="s">
        <v>575</v>
      </c>
      <c r="K807" s="850"/>
      <c r="L807" s="851"/>
    </row>
    <row r="808" spans="1:12" s="165" customFormat="1" ht="12.75" customHeight="1">
      <c r="A808" s="166" t="s">
        <v>571</v>
      </c>
      <c r="B808" s="166" t="s">
        <v>10</v>
      </c>
      <c r="C808" s="166" t="s">
        <v>572</v>
      </c>
      <c r="D808" s="166" t="s">
        <v>573</v>
      </c>
      <c r="E808" s="166" t="s">
        <v>9</v>
      </c>
      <c r="F808" s="214" t="s">
        <v>438</v>
      </c>
      <c r="G808" s="193" t="s">
        <v>352</v>
      </c>
      <c r="H808" s="193" t="s">
        <v>351</v>
      </c>
      <c r="I808" s="193" t="s">
        <v>4692</v>
      </c>
      <c r="J808" s="71" t="s">
        <v>352</v>
      </c>
      <c r="K808" s="71" t="s">
        <v>351</v>
      </c>
      <c r="L808" s="71" t="s">
        <v>4692</v>
      </c>
    </row>
    <row r="809" spans="1:12" s="165" customFormat="1" ht="12.75" customHeight="1">
      <c r="A809" s="577">
        <v>1</v>
      </c>
      <c r="B809" s="572"/>
      <c r="C809" s="588" t="str">
        <f>IF(ISNUMBER($B809),(VLOOKUP($B809,'Signal, ITMS &amp; Lighting Items'!$A$5:$G$468,2,FALSE)),IF(ISTEXT($B809),(VLOOKUP($B809,'Signal, ITMS &amp; Lighting Items'!$A$5:$G$468,2,FALSE))," "))</f>
        <v xml:space="preserve"> </v>
      </c>
      <c r="D809" s="576"/>
      <c r="E809" s="589" t="str">
        <f>IF(ISNUMBER($B809),(VLOOKUP($B809,'Signal, ITMS &amp; Lighting Items'!$A$5:$G$468,4,FALSE)),IF(ISTEXT($B809),(VLOOKUP($B809,'Signal, ITMS &amp; Lighting Items'!$A$5:$G$468,4,FALSE))," "))</f>
        <v xml:space="preserve"> </v>
      </c>
      <c r="F809" s="575" t="str">
        <f>IF(ISNUMBER($B809),(VLOOKUP($B809,'Signal, ITMS &amp; Lighting Items'!$A$5:$G$468,3,FALSE)),IF(ISTEXT($B809),(VLOOKUP($B809,'Signal, ITMS &amp; Lighting Items'!$A$5:$G$468,3,FALSE))," "))</f>
        <v xml:space="preserve"> </v>
      </c>
      <c r="G809" s="590" t="str">
        <f>IF(ISNUMBER($B809),(VLOOKUP($B809,'Signal, ITMS &amp; Lighting Items'!$A$5:$G$468,5,FALSE)),IF(ISTEXT($B809),(VLOOKUP($B809,'Signal, ITMS &amp; Lighting Items'!$A$5:$G$468,5,FALSE))," "))</f>
        <v xml:space="preserve"> </v>
      </c>
      <c r="H809" s="590" t="str">
        <f>IF(ISNUMBER($B809),(VLOOKUP($B809,'Signal, ITMS &amp; Lighting Items'!$A$5:$G$468,6,FALSE)),IF(ISTEXT($B809),(VLOOKUP($B809,'Signal, ITMS &amp; Lighting Items'!$A$5:$G$468,6,FALSE))," "))</f>
        <v xml:space="preserve"> </v>
      </c>
      <c r="I809" s="590" t="str">
        <f>IF(ISNUMBER($B809),(VLOOKUP($B809,'Signal, ITMS &amp; Lighting Items'!$A$5:$G$468,7,FALSE)),IF(ISTEXT($B809),(VLOOKUP($B809,'Signal, ITMS &amp; Lighting Items'!$A$5:$G$468,7,FALSE))," "))</f>
        <v xml:space="preserve"> </v>
      </c>
      <c r="J809" s="591" t="str">
        <f>IF(ISNUMBER($D809),($D809*$G809),"")</f>
        <v/>
      </c>
      <c r="K809" s="591" t="str">
        <f>IF(ISNUMBER($D809),($D809*$H809),"")</f>
        <v/>
      </c>
      <c r="L809" s="591" t="str">
        <f t="shared" ref="L809:L838" si="74">IF(ISNUMBER($D809),($D809*$I809),"")</f>
        <v/>
      </c>
    </row>
    <row r="810" spans="1:12" s="165" customFormat="1" ht="12.75" customHeight="1">
      <c r="A810" s="577">
        <v>2</v>
      </c>
      <c r="B810" s="572"/>
      <c r="C810" s="588" t="str">
        <f>IF(ISNUMBER($B810),(VLOOKUP($B810,'Signal, ITMS &amp; Lighting Items'!$A$5:$G$468,2,FALSE)),IF(ISTEXT($B810),(VLOOKUP($B810,'Signal, ITMS &amp; Lighting Items'!$A$5:$G$468,2,FALSE))," "))</f>
        <v xml:space="preserve"> </v>
      </c>
      <c r="D810" s="576"/>
      <c r="E810" s="589" t="str">
        <f>IF(ISNUMBER($B810),(VLOOKUP($B810,'Signal, ITMS &amp; Lighting Items'!$A$5:$G$468,4,FALSE)),IF(ISTEXT($B810),(VLOOKUP($B810,'Signal, ITMS &amp; Lighting Items'!$A$5:$G$468,4,FALSE))," "))</f>
        <v xml:space="preserve"> </v>
      </c>
      <c r="F810" s="575" t="str">
        <f>IF(ISNUMBER($B810),(VLOOKUP($B810,'Signal, ITMS &amp; Lighting Items'!$A$5:$G$468,3,FALSE)),IF(ISTEXT($B810),(VLOOKUP($B810,'Signal, ITMS &amp; Lighting Items'!$A$5:$G$468,3,FALSE))," "))</f>
        <v xml:space="preserve"> </v>
      </c>
      <c r="G810" s="590" t="str">
        <f>IF(ISNUMBER($B810),(VLOOKUP($B810,'Signal, ITMS &amp; Lighting Items'!$A$5:$G$468,5,FALSE)),IF(ISTEXT($B810),(VLOOKUP($B810,'Signal, ITMS &amp; Lighting Items'!$A$5:$G$468,5,FALSE))," "))</f>
        <v xml:space="preserve"> </v>
      </c>
      <c r="H810" s="590" t="str">
        <f>IF(ISNUMBER($B810),(VLOOKUP($B810,'Signal, ITMS &amp; Lighting Items'!$A$5:$G$468,6,FALSE)),IF(ISTEXT($B810),(VLOOKUP($B810,'Signal, ITMS &amp; Lighting Items'!$A$5:$G$468,6,FALSE))," "))</f>
        <v xml:space="preserve"> </v>
      </c>
      <c r="I810" s="590" t="str">
        <f>IF(ISNUMBER($B810),(VLOOKUP($B810,'Signal, ITMS &amp; Lighting Items'!$A$5:$G$468,7,FALSE)),IF(ISTEXT($B810),(VLOOKUP($B810,'Signal, ITMS &amp; Lighting Items'!$A$5:$G$468,7,FALSE))," "))</f>
        <v xml:space="preserve"> </v>
      </c>
      <c r="J810" s="591" t="str">
        <f t="shared" ref="J810:J838" si="75">IF(ISNUMBER($D810),($D810*$G810),"")</f>
        <v/>
      </c>
      <c r="K810" s="591" t="str">
        <f t="shared" ref="K810:K838" si="76">IF(ISNUMBER($D810),($D810*$H810),"")</f>
        <v/>
      </c>
      <c r="L810" s="591" t="str">
        <f t="shared" si="74"/>
        <v/>
      </c>
    </row>
    <row r="811" spans="1:12" s="165" customFormat="1" ht="12.75" customHeight="1">
      <c r="A811" s="577">
        <v>3</v>
      </c>
      <c r="B811" s="572"/>
      <c r="C811" s="588" t="str">
        <f>IF(ISNUMBER($B811),(VLOOKUP($B811,'Signal, ITMS &amp; Lighting Items'!$A$5:$G$468,2,FALSE)),IF(ISTEXT($B811),(VLOOKUP($B811,'Signal, ITMS &amp; Lighting Items'!$A$5:$G$468,2,FALSE))," "))</f>
        <v xml:space="preserve"> </v>
      </c>
      <c r="D811" s="576"/>
      <c r="E811" s="589" t="str">
        <f>IF(ISNUMBER($B811),(VLOOKUP($B811,'Signal, ITMS &amp; Lighting Items'!$A$5:$G$468,4,FALSE)),IF(ISTEXT($B811),(VLOOKUP($B811,'Signal, ITMS &amp; Lighting Items'!$A$5:$G$468,4,FALSE))," "))</f>
        <v xml:space="preserve"> </v>
      </c>
      <c r="F811" s="575" t="str">
        <f>IF(ISNUMBER($B811),(VLOOKUP($B811,'Signal, ITMS &amp; Lighting Items'!$A$5:$G$468,3,FALSE)),IF(ISTEXT($B811),(VLOOKUP($B811,'Signal, ITMS &amp; Lighting Items'!$A$5:$G$468,3,FALSE))," "))</f>
        <v xml:space="preserve"> </v>
      </c>
      <c r="G811" s="590" t="str">
        <f>IF(ISNUMBER($B811),(VLOOKUP($B811,'Signal, ITMS &amp; Lighting Items'!$A$5:$G$468,5,FALSE)),IF(ISTEXT($B811),(VLOOKUP($B811,'Signal, ITMS &amp; Lighting Items'!$A$5:$G$468,5,FALSE))," "))</f>
        <v xml:space="preserve"> </v>
      </c>
      <c r="H811" s="590" t="str">
        <f>IF(ISNUMBER($B811),(VLOOKUP($B811,'Signal, ITMS &amp; Lighting Items'!$A$5:$G$468,6,FALSE)),IF(ISTEXT($B811),(VLOOKUP($B811,'Signal, ITMS &amp; Lighting Items'!$A$5:$G$468,6,FALSE))," "))</f>
        <v xml:space="preserve"> </v>
      </c>
      <c r="I811" s="590" t="str">
        <f>IF(ISNUMBER($B811),(VLOOKUP($B811,'Signal, ITMS &amp; Lighting Items'!$A$5:$G$468,7,FALSE)),IF(ISTEXT($B811),(VLOOKUP($B811,'Signal, ITMS &amp; Lighting Items'!$A$5:$G$468,7,FALSE))," "))</f>
        <v xml:space="preserve"> </v>
      </c>
      <c r="J811" s="591" t="str">
        <f t="shared" si="75"/>
        <v/>
      </c>
      <c r="K811" s="591" t="str">
        <f t="shared" si="76"/>
        <v/>
      </c>
      <c r="L811" s="591" t="str">
        <f t="shared" si="74"/>
        <v/>
      </c>
    </row>
    <row r="812" spans="1:12" s="165" customFormat="1" ht="12.75" customHeight="1">
      <c r="A812" s="577">
        <v>4</v>
      </c>
      <c r="B812" s="572"/>
      <c r="C812" s="588" t="str">
        <f>IF(ISNUMBER($B812),(VLOOKUP($B812,'Signal, ITMS &amp; Lighting Items'!$A$5:$G$468,2,FALSE)),IF(ISTEXT($B812),(VLOOKUP($B812,'Signal, ITMS &amp; Lighting Items'!$A$5:$G$468,2,FALSE))," "))</f>
        <v xml:space="preserve"> </v>
      </c>
      <c r="D812" s="576"/>
      <c r="E812" s="589" t="str">
        <f>IF(ISNUMBER($B812),(VLOOKUP($B812,'Signal, ITMS &amp; Lighting Items'!$A$5:$G$468,4,FALSE)),IF(ISTEXT($B812),(VLOOKUP($B812,'Signal, ITMS &amp; Lighting Items'!$A$5:$G$468,4,FALSE))," "))</f>
        <v xml:space="preserve"> </v>
      </c>
      <c r="F812" s="575" t="str">
        <f>IF(ISNUMBER($B812),(VLOOKUP($B812,'Signal, ITMS &amp; Lighting Items'!$A$5:$G$468,3,FALSE)),IF(ISTEXT($B812),(VLOOKUP($B812,'Signal, ITMS &amp; Lighting Items'!$A$5:$G$468,3,FALSE))," "))</f>
        <v xml:space="preserve"> </v>
      </c>
      <c r="G812" s="590" t="str">
        <f>IF(ISNUMBER($B812),(VLOOKUP($B812,'Signal, ITMS &amp; Lighting Items'!$A$5:$G$468,5,FALSE)),IF(ISTEXT($B812),(VLOOKUP($B812,'Signal, ITMS &amp; Lighting Items'!$A$5:$G$468,5,FALSE))," "))</f>
        <v xml:space="preserve"> </v>
      </c>
      <c r="H812" s="590" t="str">
        <f>IF(ISNUMBER($B812),(VLOOKUP($B812,'Signal, ITMS &amp; Lighting Items'!$A$5:$G$468,6,FALSE)),IF(ISTEXT($B812),(VLOOKUP($B812,'Signal, ITMS &amp; Lighting Items'!$A$5:$G$468,6,FALSE))," "))</f>
        <v xml:space="preserve"> </v>
      </c>
      <c r="I812" s="590" t="str">
        <f>IF(ISNUMBER($B812),(VLOOKUP($B812,'Signal, ITMS &amp; Lighting Items'!$A$5:$G$468,7,FALSE)),IF(ISTEXT($B812),(VLOOKUP($B812,'Signal, ITMS &amp; Lighting Items'!$A$5:$G$468,7,FALSE))," "))</f>
        <v xml:space="preserve"> </v>
      </c>
      <c r="J812" s="591" t="str">
        <f t="shared" si="75"/>
        <v/>
      </c>
      <c r="K812" s="591" t="str">
        <f t="shared" si="76"/>
        <v/>
      </c>
      <c r="L812" s="591" t="str">
        <f t="shared" si="74"/>
        <v/>
      </c>
    </row>
    <row r="813" spans="1:12" s="165" customFormat="1" ht="12.75" customHeight="1">
      <c r="A813" s="577">
        <v>5</v>
      </c>
      <c r="B813" s="572"/>
      <c r="C813" s="588" t="str">
        <f>IF(ISNUMBER($B813),(VLOOKUP($B813,'Signal, ITMS &amp; Lighting Items'!$A$5:$G$468,2,FALSE)),IF(ISTEXT($B813),(VLOOKUP($B813,'Signal, ITMS &amp; Lighting Items'!$A$5:$G$468,2,FALSE))," "))</f>
        <v xml:space="preserve"> </v>
      </c>
      <c r="D813" s="576"/>
      <c r="E813" s="589" t="str">
        <f>IF(ISNUMBER($B813),(VLOOKUP($B813,'Signal, ITMS &amp; Lighting Items'!$A$5:$G$468,4,FALSE)),IF(ISTEXT($B813),(VLOOKUP($B813,'Signal, ITMS &amp; Lighting Items'!$A$5:$G$468,4,FALSE))," "))</f>
        <v xml:space="preserve"> </v>
      </c>
      <c r="F813" s="575" t="str">
        <f>IF(ISNUMBER($B813),(VLOOKUP($B813,'Signal, ITMS &amp; Lighting Items'!$A$5:$G$468,3,FALSE)),IF(ISTEXT($B813),(VLOOKUP($B813,'Signal, ITMS &amp; Lighting Items'!$A$5:$G$468,3,FALSE))," "))</f>
        <v xml:space="preserve"> </v>
      </c>
      <c r="G813" s="590" t="str">
        <f>IF(ISNUMBER($B813),(VLOOKUP($B813,'Signal, ITMS &amp; Lighting Items'!$A$5:$G$468,5,FALSE)),IF(ISTEXT($B813),(VLOOKUP($B813,'Signal, ITMS &amp; Lighting Items'!$A$5:$G$468,5,FALSE))," "))</f>
        <v xml:space="preserve"> </v>
      </c>
      <c r="H813" s="590" t="str">
        <f>IF(ISNUMBER($B813),(VLOOKUP($B813,'Signal, ITMS &amp; Lighting Items'!$A$5:$G$468,6,FALSE)),IF(ISTEXT($B813),(VLOOKUP($B813,'Signal, ITMS &amp; Lighting Items'!$A$5:$G$468,6,FALSE))," "))</f>
        <v xml:space="preserve"> </v>
      </c>
      <c r="I813" s="590" t="str">
        <f>IF(ISNUMBER($B813),(VLOOKUP($B813,'Signal, ITMS &amp; Lighting Items'!$A$5:$G$468,7,FALSE)),IF(ISTEXT($B813),(VLOOKUP($B813,'Signal, ITMS &amp; Lighting Items'!$A$5:$G$468,7,FALSE))," "))</f>
        <v xml:space="preserve"> </v>
      </c>
      <c r="J813" s="591" t="str">
        <f t="shared" si="75"/>
        <v/>
      </c>
      <c r="K813" s="591" t="str">
        <f t="shared" si="76"/>
        <v/>
      </c>
      <c r="L813" s="591" t="str">
        <f t="shared" si="74"/>
        <v/>
      </c>
    </row>
    <row r="814" spans="1:12" s="165" customFormat="1" ht="12.75" customHeight="1">
      <c r="A814" s="577">
        <v>6</v>
      </c>
      <c r="B814" s="572"/>
      <c r="C814" s="588" t="str">
        <f>IF(ISNUMBER($B814),(VLOOKUP($B814,'Signal, ITMS &amp; Lighting Items'!$A$5:$G$468,2,FALSE)),IF(ISTEXT($B814),(VLOOKUP($B814,'Signal, ITMS &amp; Lighting Items'!$A$5:$G$468,2,FALSE))," "))</f>
        <v xml:space="preserve"> </v>
      </c>
      <c r="D814" s="576"/>
      <c r="E814" s="589" t="str">
        <f>IF(ISNUMBER($B814),(VLOOKUP($B814,'Signal, ITMS &amp; Lighting Items'!$A$5:$G$468,4,FALSE)),IF(ISTEXT($B814),(VLOOKUP($B814,'Signal, ITMS &amp; Lighting Items'!$A$5:$G$468,4,FALSE))," "))</f>
        <v xml:space="preserve"> </v>
      </c>
      <c r="F814" s="575" t="str">
        <f>IF(ISNUMBER($B814),(VLOOKUP($B814,'Signal, ITMS &amp; Lighting Items'!$A$5:$G$468,3,FALSE)),IF(ISTEXT($B814),(VLOOKUP($B814,'Signal, ITMS &amp; Lighting Items'!$A$5:$G$468,3,FALSE))," "))</f>
        <v xml:space="preserve"> </v>
      </c>
      <c r="G814" s="590" t="str">
        <f>IF(ISNUMBER($B814),(VLOOKUP($B814,'Signal, ITMS &amp; Lighting Items'!$A$5:$G$468,5,FALSE)),IF(ISTEXT($B814),(VLOOKUP($B814,'Signal, ITMS &amp; Lighting Items'!$A$5:$G$468,5,FALSE))," "))</f>
        <v xml:space="preserve"> </v>
      </c>
      <c r="H814" s="590" t="str">
        <f>IF(ISNUMBER($B814),(VLOOKUP($B814,'Signal, ITMS &amp; Lighting Items'!$A$5:$G$468,6,FALSE)),IF(ISTEXT($B814),(VLOOKUP($B814,'Signal, ITMS &amp; Lighting Items'!$A$5:$G$468,6,FALSE))," "))</f>
        <v xml:space="preserve"> </v>
      </c>
      <c r="I814" s="590" t="str">
        <f>IF(ISNUMBER($B814),(VLOOKUP($B814,'Signal, ITMS &amp; Lighting Items'!$A$5:$G$468,7,FALSE)),IF(ISTEXT($B814),(VLOOKUP($B814,'Signal, ITMS &amp; Lighting Items'!$A$5:$G$468,7,FALSE))," "))</f>
        <v xml:space="preserve"> </v>
      </c>
      <c r="J814" s="591" t="str">
        <f t="shared" si="75"/>
        <v/>
      </c>
      <c r="K814" s="591" t="str">
        <f t="shared" si="76"/>
        <v/>
      </c>
      <c r="L814" s="591" t="str">
        <f t="shared" si="74"/>
        <v/>
      </c>
    </row>
    <row r="815" spans="1:12" s="165" customFormat="1" ht="12.75" customHeight="1">
      <c r="A815" s="577">
        <v>7</v>
      </c>
      <c r="B815" s="572"/>
      <c r="C815" s="588" t="str">
        <f>IF(ISNUMBER($B815),(VLOOKUP($B815,'Signal, ITMS &amp; Lighting Items'!$A$5:$G$468,2,FALSE)),IF(ISTEXT($B815),(VLOOKUP($B815,'Signal, ITMS &amp; Lighting Items'!$A$5:$G$468,2,FALSE))," "))</f>
        <v xml:space="preserve"> </v>
      </c>
      <c r="D815" s="576"/>
      <c r="E815" s="589" t="str">
        <f>IF(ISNUMBER($B815),(VLOOKUP($B815,'Signal, ITMS &amp; Lighting Items'!$A$5:$G$468,4,FALSE)),IF(ISTEXT($B815),(VLOOKUP($B815,'Signal, ITMS &amp; Lighting Items'!$A$5:$G$468,4,FALSE))," "))</f>
        <v xml:space="preserve"> </v>
      </c>
      <c r="F815" s="575" t="str">
        <f>IF(ISNUMBER($B815),(VLOOKUP($B815,'Signal, ITMS &amp; Lighting Items'!$A$5:$G$468,3,FALSE)),IF(ISTEXT($B815),(VLOOKUP($B815,'Signal, ITMS &amp; Lighting Items'!$A$5:$G$468,3,FALSE))," "))</f>
        <v xml:space="preserve"> </v>
      </c>
      <c r="G815" s="590" t="str">
        <f>IF(ISNUMBER($B815),(VLOOKUP($B815,'Signal, ITMS &amp; Lighting Items'!$A$5:$G$468,5,FALSE)),IF(ISTEXT($B815),(VLOOKUP($B815,'Signal, ITMS &amp; Lighting Items'!$A$5:$G$468,5,FALSE))," "))</f>
        <v xml:space="preserve"> </v>
      </c>
      <c r="H815" s="590" t="str">
        <f>IF(ISNUMBER($B815),(VLOOKUP($B815,'Signal, ITMS &amp; Lighting Items'!$A$5:$G$468,6,FALSE)),IF(ISTEXT($B815),(VLOOKUP($B815,'Signal, ITMS &amp; Lighting Items'!$A$5:$G$468,6,FALSE))," "))</f>
        <v xml:space="preserve"> </v>
      </c>
      <c r="I815" s="590" t="str">
        <f>IF(ISNUMBER($B815),(VLOOKUP($B815,'Signal, ITMS &amp; Lighting Items'!$A$5:$G$468,7,FALSE)),IF(ISTEXT($B815),(VLOOKUP($B815,'Signal, ITMS &amp; Lighting Items'!$A$5:$G$468,7,FALSE))," "))</f>
        <v xml:space="preserve"> </v>
      </c>
      <c r="J815" s="591" t="str">
        <f t="shared" si="75"/>
        <v/>
      </c>
      <c r="K815" s="591" t="str">
        <f t="shared" si="76"/>
        <v/>
      </c>
      <c r="L815" s="591" t="str">
        <f t="shared" si="74"/>
        <v/>
      </c>
    </row>
    <row r="816" spans="1:12" s="165" customFormat="1" ht="12.75" customHeight="1">
      <c r="A816" s="577">
        <v>8</v>
      </c>
      <c r="B816" s="572"/>
      <c r="C816" s="588" t="str">
        <f>IF(ISNUMBER($B816),(VLOOKUP($B816,'Signal, ITMS &amp; Lighting Items'!$A$5:$G$468,2,FALSE)),IF(ISTEXT($B816),(VLOOKUP($B816,'Signal, ITMS &amp; Lighting Items'!$A$5:$G$468,2,FALSE))," "))</f>
        <v xml:space="preserve"> </v>
      </c>
      <c r="D816" s="576"/>
      <c r="E816" s="589" t="str">
        <f>IF(ISNUMBER($B816),(VLOOKUP($B816,'Signal, ITMS &amp; Lighting Items'!$A$5:$G$468,4,FALSE)),IF(ISTEXT($B816),(VLOOKUP($B816,'Signal, ITMS &amp; Lighting Items'!$A$5:$G$468,4,FALSE))," "))</f>
        <v xml:space="preserve"> </v>
      </c>
      <c r="F816" s="575" t="str">
        <f>IF(ISNUMBER($B816),(VLOOKUP($B816,'Signal, ITMS &amp; Lighting Items'!$A$5:$G$468,3,FALSE)),IF(ISTEXT($B816),(VLOOKUP($B816,'Signal, ITMS &amp; Lighting Items'!$A$5:$G$468,3,FALSE))," "))</f>
        <v xml:space="preserve"> </v>
      </c>
      <c r="G816" s="590" t="str">
        <f>IF(ISNUMBER($B816),(VLOOKUP($B816,'Signal, ITMS &amp; Lighting Items'!$A$5:$G$468,5,FALSE)),IF(ISTEXT($B816),(VLOOKUP($B816,'Signal, ITMS &amp; Lighting Items'!$A$5:$G$468,5,FALSE))," "))</f>
        <v xml:space="preserve"> </v>
      </c>
      <c r="H816" s="590" t="str">
        <f>IF(ISNUMBER($B816),(VLOOKUP($B816,'Signal, ITMS &amp; Lighting Items'!$A$5:$G$468,6,FALSE)),IF(ISTEXT($B816),(VLOOKUP($B816,'Signal, ITMS &amp; Lighting Items'!$A$5:$G$468,6,FALSE))," "))</f>
        <v xml:space="preserve"> </v>
      </c>
      <c r="I816" s="590" t="str">
        <f>IF(ISNUMBER($B816),(VLOOKUP($B816,'Signal, ITMS &amp; Lighting Items'!$A$5:$G$468,7,FALSE)),IF(ISTEXT($B816),(VLOOKUP($B816,'Signal, ITMS &amp; Lighting Items'!$A$5:$G$468,7,FALSE))," "))</f>
        <v xml:space="preserve"> </v>
      </c>
      <c r="J816" s="591" t="str">
        <f t="shared" si="75"/>
        <v/>
      </c>
      <c r="K816" s="591" t="str">
        <f t="shared" si="76"/>
        <v/>
      </c>
      <c r="L816" s="591" t="str">
        <f t="shared" si="74"/>
        <v/>
      </c>
    </row>
    <row r="817" spans="1:12" s="165" customFormat="1" ht="12.75" customHeight="1">
      <c r="A817" s="577">
        <v>9</v>
      </c>
      <c r="B817" s="572"/>
      <c r="C817" s="588" t="str">
        <f>IF(ISNUMBER($B817),(VLOOKUP($B817,'Signal, ITMS &amp; Lighting Items'!$A$5:$G$468,2,FALSE)),IF(ISTEXT($B817),(VLOOKUP($B817,'Signal, ITMS &amp; Lighting Items'!$A$5:$G$468,2,FALSE))," "))</f>
        <v xml:space="preserve"> </v>
      </c>
      <c r="D817" s="576"/>
      <c r="E817" s="589" t="str">
        <f>IF(ISNUMBER($B817),(VLOOKUP($B817,'Signal, ITMS &amp; Lighting Items'!$A$5:$G$468,4,FALSE)),IF(ISTEXT($B817),(VLOOKUP($B817,'Signal, ITMS &amp; Lighting Items'!$A$5:$G$468,4,FALSE))," "))</f>
        <v xml:space="preserve"> </v>
      </c>
      <c r="F817" s="575" t="str">
        <f>IF(ISNUMBER($B817),(VLOOKUP($B817,'Signal, ITMS &amp; Lighting Items'!$A$5:$G$468,3,FALSE)),IF(ISTEXT($B817),(VLOOKUP($B817,'Signal, ITMS &amp; Lighting Items'!$A$5:$G$468,3,FALSE))," "))</f>
        <v xml:space="preserve"> </v>
      </c>
      <c r="G817" s="590" t="str">
        <f>IF(ISNUMBER($B817),(VLOOKUP($B817,'Signal, ITMS &amp; Lighting Items'!$A$5:$G$468,5,FALSE)),IF(ISTEXT($B817),(VLOOKUP($B817,'Signal, ITMS &amp; Lighting Items'!$A$5:$G$468,5,FALSE))," "))</f>
        <v xml:space="preserve"> </v>
      </c>
      <c r="H817" s="590" t="str">
        <f>IF(ISNUMBER($B817),(VLOOKUP($B817,'Signal, ITMS &amp; Lighting Items'!$A$5:$G$468,6,FALSE)),IF(ISTEXT($B817),(VLOOKUP($B817,'Signal, ITMS &amp; Lighting Items'!$A$5:$G$468,6,FALSE))," "))</f>
        <v xml:space="preserve"> </v>
      </c>
      <c r="I817" s="590" t="str">
        <f>IF(ISNUMBER($B817),(VLOOKUP($B817,'Signal, ITMS &amp; Lighting Items'!$A$5:$G$468,7,FALSE)),IF(ISTEXT($B817),(VLOOKUP($B817,'Signal, ITMS &amp; Lighting Items'!$A$5:$G$468,7,FALSE))," "))</f>
        <v xml:space="preserve"> </v>
      </c>
      <c r="J817" s="591" t="str">
        <f t="shared" si="75"/>
        <v/>
      </c>
      <c r="K817" s="591" t="str">
        <f t="shared" si="76"/>
        <v/>
      </c>
      <c r="L817" s="591" t="str">
        <f t="shared" si="74"/>
        <v/>
      </c>
    </row>
    <row r="818" spans="1:12" s="165" customFormat="1" ht="12.75" customHeight="1">
      <c r="A818" s="577">
        <v>10</v>
      </c>
      <c r="B818" s="572"/>
      <c r="C818" s="588" t="str">
        <f>IF(ISNUMBER($B818),(VLOOKUP($B818,'Signal, ITMS &amp; Lighting Items'!$A$5:$G$468,2,FALSE)),IF(ISTEXT($B818),(VLOOKUP($B818,'Signal, ITMS &amp; Lighting Items'!$A$5:$G$468,2,FALSE))," "))</f>
        <v xml:space="preserve"> </v>
      </c>
      <c r="D818" s="576"/>
      <c r="E818" s="589" t="str">
        <f>IF(ISNUMBER($B818),(VLOOKUP($B818,'Signal, ITMS &amp; Lighting Items'!$A$5:$G$468,4,FALSE)),IF(ISTEXT($B818),(VLOOKUP($B818,'Signal, ITMS &amp; Lighting Items'!$A$5:$G$468,4,FALSE))," "))</f>
        <v xml:space="preserve"> </v>
      </c>
      <c r="F818" s="575" t="str">
        <f>IF(ISNUMBER($B818),(VLOOKUP($B818,'Signal, ITMS &amp; Lighting Items'!$A$5:$G$468,3,FALSE)),IF(ISTEXT($B818),(VLOOKUP($B818,'Signal, ITMS &amp; Lighting Items'!$A$5:$G$468,3,FALSE))," "))</f>
        <v xml:space="preserve"> </v>
      </c>
      <c r="G818" s="590" t="str">
        <f>IF(ISNUMBER($B818),(VLOOKUP($B818,'Signal, ITMS &amp; Lighting Items'!$A$5:$G$468,5,FALSE)),IF(ISTEXT($B818),(VLOOKUP($B818,'Signal, ITMS &amp; Lighting Items'!$A$5:$G$468,5,FALSE))," "))</f>
        <v xml:space="preserve"> </v>
      </c>
      <c r="H818" s="590" t="str">
        <f>IF(ISNUMBER($B818),(VLOOKUP($B818,'Signal, ITMS &amp; Lighting Items'!$A$5:$G$468,6,FALSE)),IF(ISTEXT($B818),(VLOOKUP($B818,'Signal, ITMS &amp; Lighting Items'!$A$5:$G$468,6,FALSE))," "))</f>
        <v xml:space="preserve"> </v>
      </c>
      <c r="I818" s="590" t="str">
        <f>IF(ISNUMBER($B818),(VLOOKUP($B818,'Signal, ITMS &amp; Lighting Items'!$A$5:$G$468,7,FALSE)),IF(ISTEXT($B818),(VLOOKUP($B818,'Signal, ITMS &amp; Lighting Items'!$A$5:$G$468,7,FALSE))," "))</f>
        <v xml:space="preserve"> </v>
      </c>
      <c r="J818" s="591" t="str">
        <f t="shared" si="75"/>
        <v/>
      </c>
      <c r="K818" s="591" t="str">
        <f t="shared" si="76"/>
        <v/>
      </c>
      <c r="L818" s="591" t="str">
        <f t="shared" si="74"/>
        <v/>
      </c>
    </row>
    <row r="819" spans="1:12" s="165" customFormat="1" ht="12.75" customHeight="1">
      <c r="A819" s="577">
        <v>11</v>
      </c>
      <c r="B819" s="572"/>
      <c r="C819" s="588" t="str">
        <f>IF(ISNUMBER($B819),(VLOOKUP($B819,'Signal, ITMS &amp; Lighting Items'!$A$5:$G$468,2,FALSE)),IF(ISTEXT($B819),(VLOOKUP($B819,'Signal, ITMS &amp; Lighting Items'!$A$5:$G$468,2,FALSE))," "))</f>
        <v xml:space="preserve"> </v>
      </c>
      <c r="D819" s="576"/>
      <c r="E819" s="589" t="str">
        <f>IF(ISNUMBER($B819),(VLOOKUP($B819,'Signal, ITMS &amp; Lighting Items'!$A$5:$G$468,4,FALSE)),IF(ISTEXT($B819),(VLOOKUP($B819,'Signal, ITMS &amp; Lighting Items'!$A$5:$G$468,4,FALSE))," "))</f>
        <v xml:space="preserve"> </v>
      </c>
      <c r="F819" s="575" t="str">
        <f>IF(ISNUMBER($B819),(VLOOKUP($B819,'Signal, ITMS &amp; Lighting Items'!$A$5:$G$468,3,FALSE)),IF(ISTEXT($B819),(VLOOKUP($B819,'Signal, ITMS &amp; Lighting Items'!$A$5:$G$468,3,FALSE))," "))</f>
        <v xml:space="preserve"> </v>
      </c>
      <c r="G819" s="590" t="str">
        <f>IF(ISNUMBER($B819),(VLOOKUP($B819,'Signal, ITMS &amp; Lighting Items'!$A$5:$G$468,5,FALSE)),IF(ISTEXT($B819),(VLOOKUP($B819,'Signal, ITMS &amp; Lighting Items'!$A$5:$G$468,5,FALSE))," "))</f>
        <v xml:space="preserve"> </v>
      </c>
      <c r="H819" s="590" t="str">
        <f>IF(ISNUMBER($B819),(VLOOKUP($B819,'Signal, ITMS &amp; Lighting Items'!$A$5:$G$468,6,FALSE)),IF(ISTEXT($B819),(VLOOKUP($B819,'Signal, ITMS &amp; Lighting Items'!$A$5:$G$468,6,FALSE))," "))</f>
        <v xml:space="preserve"> </v>
      </c>
      <c r="I819" s="590" t="str">
        <f>IF(ISNUMBER($B819),(VLOOKUP($B819,'Signal, ITMS &amp; Lighting Items'!$A$5:$G$468,7,FALSE)),IF(ISTEXT($B819),(VLOOKUP($B819,'Signal, ITMS &amp; Lighting Items'!$A$5:$G$468,7,FALSE))," "))</f>
        <v xml:space="preserve"> </v>
      </c>
      <c r="J819" s="591" t="str">
        <f t="shared" si="75"/>
        <v/>
      </c>
      <c r="K819" s="591" t="str">
        <f t="shared" si="76"/>
        <v/>
      </c>
      <c r="L819" s="591" t="str">
        <f t="shared" si="74"/>
        <v/>
      </c>
    </row>
    <row r="820" spans="1:12" s="165" customFormat="1" ht="12.75" customHeight="1">
      <c r="A820" s="577">
        <v>12</v>
      </c>
      <c r="B820" s="572"/>
      <c r="C820" s="588" t="str">
        <f>IF(ISNUMBER($B820),(VLOOKUP($B820,'Signal, ITMS &amp; Lighting Items'!$A$5:$G$468,2,FALSE)),IF(ISTEXT($B820),(VLOOKUP($B820,'Signal, ITMS &amp; Lighting Items'!$A$5:$G$468,2,FALSE))," "))</f>
        <v xml:space="preserve"> </v>
      </c>
      <c r="D820" s="576"/>
      <c r="E820" s="589" t="str">
        <f>IF(ISNUMBER($B820),(VLOOKUP($B820,'Signal, ITMS &amp; Lighting Items'!$A$5:$G$468,4,FALSE)),IF(ISTEXT($B820),(VLOOKUP($B820,'Signal, ITMS &amp; Lighting Items'!$A$5:$G$468,4,FALSE))," "))</f>
        <v xml:space="preserve"> </v>
      </c>
      <c r="F820" s="575" t="str">
        <f>IF(ISNUMBER($B820),(VLOOKUP($B820,'Signal, ITMS &amp; Lighting Items'!$A$5:$G$468,3,FALSE)),IF(ISTEXT($B820),(VLOOKUP($B820,'Signal, ITMS &amp; Lighting Items'!$A$5:$G$468,3,FALSE))," "))</f>
        <v xml:space="preserve"> </v>
      </c>
      <c r="G820" s="590" t="str">
        <f>IF(ISNUMBER($B820),(VLOOKUP($B820,'Signal, ITMS &amp; Lighting Items'!$A$5:$G$468,5,FALSE)),IF(ISTEXT($B820),(VLOOKUP($B820,'Signal, ITMS &amp; Lighting Items'!$A$5:$G$468,5,FALSE))," "))</f>
        <v xml:space="preserve"> </v>
      </c>
      <c r="H820" s="590" t="str">
        <f>IF(ISNUMBER($B820),(VLOOKUP($B820,'Signal, ITMS &amp; Lighting Items'!$A$5:$G$468,6,FALSE)),IF(ISTEXT($B820),(VLOOKUP($B820,'Signal, ITMS &amp; Lighting Items'!$A$5:$G$468,6,FALSE))," "))</f>
        <v xml:space="preserve"> </v>
      </c>
      <c r="I820" s="590" t="str">
        <f>IF(ISNUMBER($B820),(VLOOKUP($B820,'Signal, ITMS &amp; Lighting Items'!$A$5:$G$468,7,FALSE)),IF(ISTEXT($B820),(VLOOKUP($B820,'Signal, ITMS &amp; Lighting Items'!$A$5:$G$468,7,FALSE))," "))</f>
        <v xml:space="preserve"> </v>
      </c>
      <c r="J820" s="591" t="str">
        <f t="shared" si="75"/>
        <v/>
      </c>
      <c r="K820" s="591" t="str">
        <f t="shared" si="76"/>
        <v/>
      </c>
      <c r="L820" s="591" t="str">
        <f t="shared" si="74"/>
        <v/>
      </c>
    </row>
    <row r="821" spans="1:12" s="165" customFormat="1" ht="12.75" customHeight="1">
      <c r="A821" s="577">
        <v>13</v>
      </c>
      <c r="B821" s="572"/>
      <c r="C821" s="588" t="str">
        <f>IF(ISNUMBER($B821),(VLOOKUP($B821,'Signal, ITMS &amp; Lighting Items'!$A$5:$G$468,2,FALSE)),IF(ISTEXT($B821),(VLOOKUP($B821,'Signal, ITMS &amp; Lighting Items'!$A$5:$G$468,2,FALSE))," "))</f>
        <v xml:space="preserve"> </v>
      </c>
      <c r="D821" s="576"/>
      <c r="E821" s="589" t="str">
        <f>IF(ISNUMBER($B821),(VLOOKUP($B821,'Signal, ITMS &amp; Lighting Items'!$A$5:$G$468,4,FALSE)),IF(ISTEXT($B821),(VLOOKUP($B821,'Signal, ITMS &amp; Lighting Items'!$A$5:$G$468,4,FALSE))," "))</f>
        <v xml:space="preserve"> </v>
      </c>
      <c r="F821" s="575" t="str">
        <f>IF(ISNUMBER($B821),(VLOOKUP($B821,'Signal, ITMS &amp; Lighting Items'!$A$5:$G$468,3,FALSE)),IF(ISTEXT($B821),(VLOOKUP($B821,'Signal, ITMS &amp; Lighting Items'!$A$5:$G$468,3,FALSE))," "))</f>
        <v xml:space="preserve"> </v>
      </c>
      <c r="G821" s="590" t="str">
        <f>IF(ISNUMBER($B821),(VLOOKUP($B821,'Signal, ITMS &amp; Lighting Items'!$A$5:$G$468,5,FALSE)),IF(ISTEXT($B821),(VLOOKUP($B821,'Signal, ITMS &amp; Lighting Items'!$A$5:$G$468,5,FALSE))," "))</f>
        <v xml:space="preserve"> </v>
      </c>
      <c r="H821" s="590" t="str">
        <f>IF(ISNUMBER($B821),(VLOOKUP($B821,'Signal, ITMS &amp; Lighting Items'!$A$5:$G$468,6,FALSE)),IF(ISTEXT($B821),(VLOOKUP($B821,'Signal, ITMS &amp; Lighting Items'!$A$5:$G$468,6,FALSE))," "))</f>
        <v xml:space="preserve"> </v>
      </c>
      <c r="I821" s="590" t="str">
        <f>IF(ISNUMBER($B821),(VLOOKUP($B821,'Signal, ITMS &amp; Lighting Items'!$A$5:$G$468,7,FALSE)),IF(ISTEXT($B821),(VLOOKUP($B821,'Signal, ITMS &amp; Lighting Items'!$A$5:$G$468,7,FALSE))," "))</f>
        <v xml:space="preserve"> </v>
      </c>
      <c r="J821" s="591" t="str">
        <f t="shared" si="75"/>
        <v/>
      </c>
      <c r="K821" s="591" t="str">
        <f t="shared" si="76"/>
        <v/>
      </c>
      <c r="L821" s="591" t="str">
        <f t="shared" si="74"/>
        <v/>
      </c>
    </row>
    <row r="822" spans="1:12" s="165" customFormat="1" ht="12.75" customHeight="1">
      <c r="A822" s="577">
        <v>14</v>
      </c>
      <c r="B822" s="572"/>
      <c r="C822" s="588" t="str">
        <f>IF(ISNUMBER($B822),(VLOOKUP($B822,'Signal, ITMS &amp; Lighting Items'!$A$5:$G$468,2,FALSE)),IF(ISTEXT($B822),(VLOOKUP($B822,'Signal, ITMS &amp; Lighting Items'!$A$5:$G$468,2,FALSE))," "))</f>
        <v xml:space="preserve"> </v>
      </c>
      <c r="D822" s="576"/>
      <c r="E822" s="589" t="str">
        <f>IF(ISNUMBER($B822),(VLOOKUP($B822,'Signal, ITMS &amp; Lighting Items'!$A$5:$G$468,4,FALSE)),IF(ISTEXT($B822),(VLOOKUP($B822,'Signal, ITMS &amp; Lighting Items'!$A$5:$G$468,4,FALSE))," "))</f>
        <v xml:space="preserve"> </v>
      </c>
      <c r="F822" s="575" t="str">
        <f>IF(ISNUMBER($B822),(VLOOKUP($B822,'Signal, ITMS &amp; Lighting Items'!$A$5:$G$468,3,FALSE)),IF(ISTEXT($B822),(VLOOKUP($B822,'Signal, ITMS &amp; Lighting Items'!$A$5:$G$468,3,FALSE))," "))</f>
        <v xml:space="preserve"> </v>
      </c>
      <c r="G822" s="590" t="str">
        <f>IF(ISNUMBER($B822),(VLOOKUP($B822,'Signal, ITMS &amp; Lighting Items'!$A$5:$G$468,5,FALSE)),IF(ISTEXT($B822),(VLOOKUP($B822,'Signal, ITMS &amp; Lighting Items'!$A$5:$G$468,5,FALSE))," "))</f>
        <v xml:space="preserve"> </v>
      </c>
      <c r="H822" s="590" t="str">
        <f>IF(ISNUMBER($B822),(VLOOKUP($B822,'Signal, ITMS &amp; Lighting Items'!$A$5:$G$468,6,FALSE)),IF(ISTEXT($B822),(VLOOKUP($B822,'Signal, ITMS &amp; Lighting Items'!$A$5:$G$468,6,FALSE))," "))</f>
        <v xml:space="preserve"> </v>
      </c>
      <c r="I822" s="590" t="str">
        <f>IF(ISNUMBER($B822),(VLOOKUP($B822,'Signal, ITMS &amp; Lighting Items'!$A$5:$G$468,7,FALSE)),IF(ISTEXT($B822),(VLOOKUP($B822,'Signal, ITMS &amp; Lighting Items'!$A$5:$G$468,7,FALSE))," "))</f>
        <v xml:space="preserve"> </v>
      </c>
      <c r="J822" s="591" t="str">
        <f t="shared" si="75"/>
        <v/>
      </c>
      <c r="K822" s="591" t="str">
        <f t="shared" si="76"/>
        <v/>
      </c>
      <c r="L822" s="591" t="str">
        <f t="shared" si="74"/>
        <v/>
      </c>
    </row>
    <row r="823" spans="1:12" s="165" customFormat="1" ht="12.75" customHeight="1">
      <c r="A823" s="577">
        <v>15</v>
      </c>
      <c r="B823" s="572"/>
      <c r="C823" s="588" t="str">
        <f>IF(ISNUMBER($B823),(VLOOKUP($B823,'Signal, ITMS &amp; Lighting Items'!$A$5:$G$468,2,FALSE)),IF(ISTEXT($B823),(VLOOKUP($B823,'Signal, ITMS &amp; Lighting Items'!$A$5:$G$468,2,FALSE))," "))</f>
        <v xml:space="preserve"> </v>
      </c>
      <c r="D823" s="576"/>
      <c r="E823" s="589" t="str">
        <f>IF(ISNUMBER($B823),(VLOOKUP($B823,'Signal, ITMS &amp; Lighting Items'!$A$5:$G$468,4,FALSE)),IF(ISTEXT($B823),(VLOOKUP($B823,'Signal, ITMS &amp; Lighting Items'!$A$5:$G$468,4,FALSE))," "))</f>
        <v xml:space="preserve"> </v>
      </c>
      <c r="F823" s="575" t="str">
        <f>IF(ISNUMBER($B823),(VLOOKUP($B823,'Signal, ITMS &amp; Lighting Items'!$A$5:$G$468,3,FALSE)),IF(ISTEXT($B823),(VLOOKUP($B823,'Signal, ITMS &amp; Lighting Items'!$A$5:$G$468,3,FALSE))," "))</f>
        <v xml:space="preserve"> </v>
      </c>
      <c r="G823" s="590" t="str">
        <f>IF(ISNUMBER($B823),(VLOOKUP($B823,'Signal, ITMS &amp; Lighting Items'!$A$5:$G$468,5,FALSE)),IF(ISTEXT($B823),(VLOOKUP($B823,'Signal, ITMS &amp; Lighting Items'!$A$5:$G$468,5,FALSE))," "))</f>
        <v xml:space="preserve"> </v>
      </c>
      <c r="H823" s="590" t="str">
        <f>IF(ISNUMBER($B823),(VLOOKUP($B823,'Signal, ITMS &amp; Lighting Items'!$A$5:$G$468,6,FALSE)),IF(ISTEXT($B823),(VLOOKUP($B823,'Signal, ITMS &amp; Lighting Items'!$A$5:$G$468,6,FALSE))," "))</f>
        <v xml:space="preserve"> </v>
      </c>
      <c r="I823" s="590" t="str">
        <f>IF(ISNUMBER($B823),(VLOOKUP($B823,'Signal, ITMS &amp; Lighting Items'!$A$5:$G$468,7,FALSE)),IF(ISTEXT($B823),(VLOOKUP($B823,'Signal, ITMS &amp; Lighting Items'!$A$5:$G$468,7,FALSE))," "))</f>
        <v xml:space="preserve"> </v>
      </c>
      <c r="J823" s="591" t="str">
        <f t="shared" si="75"/>
        <v/>
      </c>
      <c r="K823" s="591" t="str">
        <f t="shared" si="76"/>
        <v/>
      </c>
      <c r="L823" s="591" t="str">
        <f t="shared" si="74"/>
        <v/>
      </c>
    </row>
    <row r="824" spans="1:12" s="165" customFormat="1" ht="12.75" customHeight="1">
      <c r="A824" s="577">
        <v>16</v>
      </c>
      <c r="B824" s="572"/>
      <c r="C824" s="588" t="str">
        <f>IF(ISNUMBER($B824),(VLOOKUP($B824,'Signal, ITMS &amp; Lighting Items'!$A$5:$G$468,2,FALSE)),IF(ISTEXT($B824),(VLOOKUP($B824,'Signal, ITMS &amp; Lighting Items'!$A$5:$G$468,2,FALSE))," "))</f>
        <v xml:space="preserve"> </v>
      </c>
      <c r="D824" s="576"/>
      <c r="E824" s="589" t="str">
        <f>IF(ISNUMBER($B824),(VLOOKUP($B824,'Signal, ITMS &amp; Lighting Items'!$A$5:$G$468,4,FALSE)),IF(ISTEXT($B824),(VLOOKUP($B824,'Signal, ITMS &amp; Lighting Items'!$A$5:$G$468,4,FALSE))," "))</f>
        <v xml:space="preserve"> </v>
      </c>
      <c r="F824" s="575" t="str">
        <f>IF(ISNUMBER($B824),(VLOOKUP($B824,'Signal, ITMS &amp; Lighting Items'!$A$5:$G$468,3,FALSE)),IF(ISTEXT($B824),(VLOOKUP($B824,'Signal, ITMS &amp; Lighting Items'!$A$5:$G$468,3,FALSE))," "))</f>
        <v xml:space="preserve"> </v>
      </c>
      <c r="G824" s="590" t="str">
        <f>IF(ISNUMBER($B824),(VLOOKUP($B824,'Signal, ITMS &amp; Lighting Items'!$A$5:$G$468,5,FALSE)),IF(ISTEXT($B824),(VLOOKUP($B824,'Signal, ITMS &amp; Lighting Items'!$A$5:$G$468,5,FALSE))," "))</f>
        <v xml:space="preserve"> </v>
      </c>
      <c r="H824" s="590" t="str">
        <f>IF(ISNUMBER($B824),(VLOOKUP($B824,'Signal, ITMS &amp; Lighting Items'!$A$5:$G$468,6,FALSE)),IF(ISTEXT($B824),(VLOOKUP($B824,'Signal, ITMS &amp; Lighting Items'!$A$5:$G$468,6,FALSE))," "))</f>
        <v xml:space="preserve"> </v>
      </c>
      <c r="I824" s="590" t="str">
        <f>IF(ISNUMBER($B824),(VLOOKUP($B824,'Signal, ITMS &amp; Lighting Items'!$A$5:$G$468,7,FALSE)),IF(ISTEXT($B824),(VLOOKUP($B824,'Signal, ITMS &amp; Lighting Items'!$A$5:$G$468,7,FALSE))," "))</f>
        <v xml:space="preserve"> </v>
      </c>
      <c r="J824" s="591" t="str">
        <f t="shared" si="75"/>
        <v/>
      </c>
      <c r="K824" s="591" t="str">
        <f t="shared" si="76"/>
        <v/>
      </c>
      <c r="L824" s="591" t="str">
        <f t="shared" si="74"/>
        <v/>
      </c>
    </row>
    <row r="825" spans="1:12" s="165" customFormat="1" ht="12.75" customHeight="1">
      <c r="A825" s="577">
        <v>17</v>
      </c>
      <c r="B825" s="572"/>
      <c r="C825" s="588" t="str">
        <f>IF(ISNUMBER($B825),(VLOOKUP($B825,'Signal, ITMS &amp; Lighting Items'!$A$5:$G$468,2,FALSE)),IF(ISTEXT($B825),(VLOOKUP($B825,'Signal, ITMS &amp; Lighting Items'!$A$5:$G$468,2,FALSE))," "))</f>
        <v xml:space="preserve"> </v>
      </c>
      <c r="D825" s="576"/>
      <c r="E825" s="589" t="str">
        <f>IF(ISNUMBER($B825),(VLOOKUP($B825,'Signal, ITMS &amp; Lighting Items'!$A$5:$G$468,4,FALSE)),IF(ISTEXT($B825),(VLOOKUP($B825,'Signal, ITMS &amp; Lighting Items'!$A$5:$G$468,4,FALSE))," "))</f>
        <v xml:space="preserve"> </v>
      </c>
      <c r="F825" s="575" t="str">
        <f>IF(ISNUMBER($B825),(VLOOKUP($B825,'Signal, ITMS &amp; Lighting Items'!$A$5:$G$468,3,FALSE)),IF(ISTEXT($B825),(VLOOKUP($B825,'Signal, ITMS &amp; Lighting Items'!$A$5:$G$468,3,FALSE))," "))</f>
        <v xml:space="preserve"> </v>
      </c>
      <c r="G825" s="590" t="str">
        <f>IF(ISNUMBER($B825),(VLOOKUP($B825,'Signal, ITMS &amp; Lighting Items'!$A$5:$G$468,5,FALSE)),IF(ISTEXT($B825),(VLOOKUP($B825,'Signal, ITMS &amp; Lighting Items'!$A$5:$G$468,5,FALSE))," "))</f>
        <v xml:space="preserve"> </v>
      </c>
      <c r="H825" s="590" t="str">
        <f>IF(ISNUMBER($B825),(VLOOKUP($B825,'Signal, ITMS &amp; Lighting Items'!$A$5:$G$468,6,FALSE)),IF(ISTEXT($B825),(VLOOKUP($B825,'Signal, ITMS &amp; Lighting Items'!$A$5:$G$468,6,FALSE))," "))</f>
        <v xml:space="preserve"> </v>
      </c>
      <c r="I825" s="590" t="str">
        <f>IF(ISNUMBER($B825),(VLOOKUP($B825,'Signal, ITMS &amp; Lighting Items'!$A$5:$G$468,7,FALSE)),IF(ISTEXT($B825),(VLOOKUP($B825,'Signal, ITMS &amp; Lighting Items'!$A$5:$G$468,7,FALSE))," "))</f>
        <v xml:space="preserve"> </v>
      </c>
      <c r="J825" s="591" t="str">
        <f t="shared" si="75"/>
        <v/>
      </c>
      <c r="K825" s="591" t="str">
        <f t="shared" si="76"/>
        <v/>
      </c>
      <c r="L825" s="591" t="str">
        <f t="shared" si="74"/>
        <v/>
      </c>
    </row>
    <row r="826" spans="1:12" s="165" customFormat="1" ht="12.75" customHeight="1">
      <c r="A826" s="577">
        <v>18</v>
      </c>
      <c r="B826" s="572"/>
      <c r="C826" s="588" t="str">
        <f>IF(ISNUMBER($B826),(VLOOKUP($B826,'Signal, ITMS &amp; Lighting Items'!$A$5:$G$468,2,FALSE)),IF(ISTEXT($B826),(VLOOKUP($B826,'Signal, ITMS &amp; Lighting Items'!$A$5:$G$468,2,FALSE))," "))</f>
        <v xml:space="preserve"> </v>
      </c>
      <c r="D826" s="576"/>
      <c r="E826" s="589" t="str">
        <f>IF(ISNUMBER($B826),(VLOOKUP($B826,'Signal, ITMS &amp; Lighting Items'!$A$5:$G$468,4,FALSE)),IF(ISTEXT($B826),(VLOOKUP($B826,'Signal, ITMS &amp; Lighting Items'!$A$5:$G$468,4,FALSE))," "))</f>
        <v xml:space="preserve"> </v>
      </c>
      <c r="F826" s="575" t="str">
        <f>IF(ISNUMBER($B826),(VLOOKUP($B826,'Signal, ITMS &amp; Lighting Items'!$A$5:$G$468,3,FALSE)),IF(ISTEXT($B826),(VLOOKUP($B826,'Signal, ITMS &amp; Lighting Items'!$A$5:$G$468,3,FALSE))," "))</f>
        <v xml:space="preserve"> </v>
      </c>
      <c r="G826" s="590" t="str">
        <f>IF(ISNUMBER($B826),(VLOOKUP($B826,'Signal, ITMS &amp; Lighting Items'!$A$5:$G$468,5,FALSE)),IF(ISTEXT($B826),(VLOOKUP($B826,'Signal, ITMS &amp; Lighting Items'!$A$5:$G$468,5,FALSE))," "))</f>
        <v xml:space="preserve"> </v>
      </c>
      <c r="H826" s="590" t="str">
        <f>IF(ISNUMBER($B826),(VLOOKUP($B826,'Signal, ITMS &amp; Lighting Items'!$A$5:$G$468,6,FALSE)),IF(ISTEXT($B826),(VLOOKUP($B826,'Signal, ITMS &amp; Lighting Items'!$A$5:$G$468,6,FALSE))," "))</f>
        <v xml:space="preserve"> </v>
      </c>
      <c r="I826" s="590" t="str">
        <f>IF(ISNUMBER($B826),(VLOOKUP($B826,'Signal, ITMS &amp; Lighting Items'!$A$5:$G$468,7,FALSE)),IF(ISTEXT($B826),(VLOOKUP($B826,'Signal, ITMS &amp; Lighting Items'!$A$5:$G$468,7,FALSE))," "))</f>
        <v xml:space="preserve"> </v>
      </c>
      <c r="J826" s="591" t="str">
        <f t="shared" si="75"/>
        <v/>
      </c>
      <c r="K826" s="591" t="str">
        <f t="shared" si="76"/>
        <v/>
      </c>
      <c r="L826" s="591" t="str">
        <f t="shared" si="74"/>
        <v/>
      </c>
    </row>
    <row r="827" spans="1:12" s="165" customFormat="1" ht="12.75" customHeight="1">
      <c r="A827" s="577">
        <v>19</v>
      </c>
      <c r="B827" s="572"/>
      <c r="C827" s="588" t="str">
        <f>IF(ISNUMBER($B827),(VLOOKUP($B827,'Signal, ITMS &amp; Lighting Items'!$A$5:$G$468,2,FALSE)),IF(ISTEXT($B827),(VLOOKUP($B827,'Signal, ITMS &amp; Lighting Items'!$A$5:$G$468,2,FALSE))," "))</f>
        <v xml:space="preserve"> </v>
      </c>
      <c r="D827" s="576"/>
      <c r="E827" s="589" t="str">
        <f>IF(ISNUMBER($B827),(VLOOKUP($B827,'Signal, ITMS &amp; Lighting Items'!$A$5:$G$468,4,FALSE)),IF(ISTEXT($B827),(VLOOKUP($B827,'Signal, ITMS &amp; Lighting Items'!$A$5:$G$468,4,FALSE))," "))</f>
        <v xml:space="preserve"> </v>
      </c>
      <c r="F827" s="575" t="str">
        <f>IF(ISNUMBER($B827),(VLOOKUP($B827,'Signal, ITMS &amp; Lighting Items'!$A$5:$G$468,3,FALSE)),IF(ISTEXT($B827),(VLOOKUP($B827,'Signal, ITMS &amp; Lighting Items'!$A$5:$G$468,3,FALSE))," "))</f>
        <v xml:space="preserve"> </v>
      </c>
      <c r="G827" s="590" t="str">
        <f>IF(ISNUMBER($B827),(VLOOKUP($B827,'Signal, ITMS &amp; Lighting Items'!$A$5:$G$468,5,FALSE)),IF(ISTEXT($B827),(VLOOKUP($B827,'Signal, ITMS &amp; Lighting Items'!$A$5:$G$468,5,FALSE))," "))</f>
        <v xml:space="preserve"> </v>
      </c>
      <c r="H827" s="590" t="str">
        <f>IF(ISNUMBER($B827),(VLOOKUP($B827,'Signal, ITMS &amp; Lighting Items'!$A$5:$G$468,6,FALSE)),IF(ISTEXT($B827),(VLOOKUP($B827,'Signal, ITMS &amp; Lighting Items'!$A$5:$G$468,6,FALSE))," "))</f>
        <v xml:space="preserve"> </v>
      </c>
      <c r="I827" s="590" t="str">
        <f>IF(ISNUMBER($B827),(VLOOKUP($B827,'Signal, ITMS &amp; Lighting Items'!$A$5:$G$468,7,FALSE)),IF(ISTEXT($B827),(VLOOKUP($B827,'Signal, ITMS &amp; Lighting Items'!$A$5:$G$468,7,FALSE))," "))</f>
        <v xml:space="preserve"> </v>
      </c>
      <c r="J827" s="591" t="str">
        <f t="shared" si="75"/>
        <v/>
      </c>
      <c r="K827" s="591" t="str">
        <f t="shared" si="76"/>
        <v/>
      </c>
      <c r="L827" s="591" t="str">
        <f t="shared" si="74"/>
        <v/>
      </c>
    </row>
    <row r="828" spans="1:12" s="165" customFormat="1" ht="12.75" customHeight="1">
      <c r="A828" s="577">
        <v>20</v>
      </c>
      <c r="B828" s="572"/>
      <c r="C828" s="588" t="str">
        <f>IF(ISNUMBER($B828),(VLOOKUP($B828,'Signal, ITMS &amp; Lighting Items'!$A$5:$G$468,2,FALSE)),IF(ISTEXT($B828),(VLOOKUP($B828,'Signal, ITMS &amp; Lighting Items'!$A$5:$G$468,2,FALSE))," "))</f>
        <v xml:space="preserve"> </v>
      </c>
      <c r="D828" s="576"/>
      <c r="E828" s="589" t="str">
        <f>IF(ISNUMBER($B828),(VLOOKUP($B828,'Signal, ITMS &amp; Lighting Items'!$A$5:$G$468,4,FALSE)),IF(ISTEXT($B828),(VLOOKUP($B828,'Signal, ITMS &amp; Lighting Items'!$A$5:$G$468,4,FALSE))," "))</f>
        <v xml:space="preserve"> </v>
      </c>
      <c r="F828" s="575" t="str">
        <f>IF(ISNUMBER($B828),(VLOOKUP($B828,'Signal, ITMS &amp; Lighting Items'!$A$5:$G$468,3,FALSE)),IF(ISTEXT($B828),(VLOOKUP($B828,'Signal, ITMS &amp; Lighting Items'!$A$5:$G$468,3,FALSE))," "))</f>
        <v xml:space="preserve"> </v>
      </c>
      <c r="G828" s="590" t="str">
        <f>IF(ISNUMBER($B828),(VLOOKUP($B828,'Signal, ITMS &amp; Lighting Items'!$A$5:$G$468,5,FALSE)),IF(ISTEXT($B828),(VLOOKUP($B828,'Signal, ITMS &amp; Lighting Items'!$A$5:$G$468,5,FALSE))," "))</f>
        <v xml:space="preserve"> </v>
      </c>
      <c r="H828" s="590" t="str">
        <f>IF(ISNUMBER($B828),(VLOOKUP($B828,'Signal, ITMS &amp; Lighting Items'!$A$5:$G$468,6,FALSE)),IF(ISTEXT($B828),(VLOOKUP($B828,'Signal, ITMS &amp; Lighting Items'!$A$5:$G$468,6,FALSE))," "))</f>
        <v xml:space="preserve"> </v>
      </c>
      <c r="I828" s="590" t="str">
        <f>IF(ISNUMBER($B828),(VLOOKUP($B828,'Signal, ITMS &amp; Lighting Items'!$A$5:$G$468,7,FALSE)),IF(ISTEXT($B828),(VLOOKUP($B828,'Signal, ITMS &amp; Lighting Items'!$A$5:$G$468,7,FALSE))," "))</f>
        <v xml:space="preserve"> </v>
      </c>
      <c r="J828" s="591" t="str">
        <f t="shared" si="75"/>
        <v/>
      </c>
      <c r="K828" s="591" t="str">
        <f t="shared" si="76"/>
        <v/>
      </c>
      <c r="L828" s="591" t="str">
        <f t="shared" si="74"/>
        <v/>
      </c>
    </row>
    <row r="829" spans="1:12" s="165" customFormat="1" ht="12.75" customHeight="1">
      <c r="A829" s="577">
        <v>21</v>
      </c>
      <c r="B829" s="572"/>
      <c r="C829" s="588" t="str">
        <f>IF(ISNUMBER($B829),(VLOOKUP($B829,'Signal, ITMS &amp; Lighting Items'!$A$5:$G$468,2,FALSE)),IF(ISTEXT($B829),(VLOOKUP($B829,'Signal, ITMS &amp; Lighting Items'!$A$5:$G$468,2,FALSE))," "))</f>
        <v xml:space="preserve"> </v>
      </c>
      <c r="D829" s="576"/>
      <c r="E829" s="589" t="str">
        <f>IF(ISNUMBER($B829),(VLOOKUP($B829,'Signal, ITMS &amp; Lighting Items'!$A$5:$G$468,4,FALSE)),IF(ISTEXT($B829),(VLOOKUP($B829,'Signal, ITMS &amp; Lighting Items'!$A$5:$G$468,4,FALSE))," "))</f>
        <v xml:space="preserve"> </v>
      </c>
      <c r="F829" s="575" t="str">
        <f>IF(ISNUMBER($B829),(VLOOKUP($B829,'Signal, ITMS &amp; Lighting Items'!$A$5:$G$468,3,FALSE)),IF(ISTEXT($B829),(VLOOKUP($B829,'Signal, ITMS &amp; Lighting Items'!$A$5:$G$468,3,FALSE))," "))</f>
        <v xml:space="preserve"> </v>
      </c>
      <c r="G829" s="590" t="str">
        <f>IF(ISNUMBER($B829),(VLOOKUP($B829,'Signal, ITMS &amp; Lighting Items'!$A$5:$G$468,5,FALSE)),IF(ISTEXT($B829),(VLOOKUP($B829,'Signal, ITMS &amp; Lighting Items'!$A$5:$G$468,5,FALSE))," "))</f>
        <v xml:space="preserve"> </v>
      </c>
      <c r="H829" s="590" t="str">
        <f>IF(ISNUMBER($B829),(VLOOKUP($B829,'Signal, ITMS &amp; Lighting Items'!$A$5:$G$468,6,FALSE)),IF(ISTEXT($B829),(VLOOKUP($B829,'Signal, ITMS &amp; Lighting Items'!$A$5:$G$468,6,FALSE))," "))</f>
        <v xml:space="preserve"> </v>
      </c>
      <c r="I829" s="590" t="str">
        <f>IF(ISNUMBER($B829),(VLOOKUP($B829,'Signal, ITMS &amp; Lighting Items'!$A$5:$G$468,7,FALSE)),IF(ISTEXT($B829),(VLOOKUP($B829,'Signal, ITMS &amp; Lighting Items'!$A$5:$G$468,7,FALSE))," "))</f>
        <v xml:space="preserve"> </v>
      </c>
      <c r="J829" s="591" t="str">
        <f t="shared" si="75"/>
        <v/>
      </c>
      <c r="K829" s="591" t="str">
        <f t="shared" si="76"/>
        <v/>
      </c>
      <c r="L829" s="591" t="str">
        <f t="shared" si="74"/>
        <v/>
      </c>
    </row>
    <row r="830" spans="1:12" s="165" customFormat="1" ht="12.75" customHeight="1">
      <c r="A830" s="577">
        <v>22</v>
      </c>
      <c r="B830" s="572"/>
      <c r="C830" s="588" t="str">
        <f>IF(ISNUMBER($B830),(VLOOKUP($B830,'Signal, ITMS &amp; Lighting Items'!$A$5:$G$468,2,FALSE)),IF(ISTEXT($B830),(VLOOKUP($B830,'Signal, ITMS &amp; Lighting Items'!$A$5:$G$468,2,FALSE))," "))</f>
        <v xml:space="preserve"> </v>
      </c>
      <c r="D830" s="576"/>
      <c r="E830" s="589" t="str">
        <f>IF(ISNUMBER($B830),(VLOOKUP($B830,'Signal, ITMS &amp; Lighting Items'!$A$5:$G$468,4,FALSE)),IF(ISTEXT($B830),(VLOOKUP($B830,'Signal, ITMS &amp; Lighting Items'!$A$5:$G$468,4,FALSE))," "))</f>
        <v xml:space="preserve"> </v>
      </c>
      <c r="F830" s="575" t="str">
        <f>IF(ISNUMBER($B830),(VLOOKUP($B830,'Signal, ITMS &amp; Lighting Items'!$A$5:$G$468,3,FALSE)),IF(ISTEXT($B830),(VLOOKUP($B830,'Signal, ITMS &amp; Lighting Items'!$A$5:$G$468,3,FALSE))," "))</f>
        <v xml:space="preserve"> </v>
      </c>
      <c r="G830" s="590" t="str">
        <f>IF(ISNUMBER($B830),(VLOOKUP($B830,'Signal, ITMS &amp; Lighting Items'!$A$5:$G$468,5,FALSE)),IF(ISTEXT($B830),(VLOOKUP($B830,'Signal, ITMS &amp; Lighting Items'!$A$5:$G$468,5,FALSE))," "))</f>
        <v xml:space="preserve"> </v>
      </c>
      <c r="H830" s="590" t="str">
        <f>IF(ISNUMBER($B830),(VLOOKUP($B830,'Signal, ITMS &amp; Lighting Items'!$A$5:$G$468,6,FALSE)),IF(ISTEXT($B830),(VLOOKUP($B830,'Signal, ITMS &amp; Lighting Items'!$A$5:$G$468,6,FALSE))," "))</f>
        <v xml:space="preserve"> </v>
      </c>
      <c r="I830" s="590" t="str">
        <f>IF(ISNUMBER($B830),(VLOOKUP($B830,'Signal, ITMS &amp; Lighting Items'!$A$5:$G$468,7,FALSE)),IF(ISTEXT($B830),(VLOOKUP($B830,'Signal, ITMS &amp; Lighting Items'!$A$5:$G$468,7,FALSE))," "))</f>
        <v xml:space="preserve"> </v>
      </c>
      <c r="J830" s="591" t="str">
        <f t="shared" si="75"/>
        <v/>
      </c>
      <c r="K830" s="591" t="str">
        <f t="shared" si="76"/>
        <v/>
      </c>
      <c r="L830" s="591" t="str">
        <f t="shared" si="74"/>
        <v/>
      </c>
    </row>
    <row r="831" spans="1:12" s="165" customFormat="1" ht="12.75" customHeight="1">
      <c r="A831" s="577">
        <v>23</v>
      </c>
      <c r="B831" s="572"/>
      <c r="C831" s="588" t="str">
        <f>IF(ISNUMBER($B831),(VLOOKUP($B831,'Signal, ITMS &amp; Lighting Items'!$A$5:$G$468,2,FALSE)),IF(ISTEXT($B831),(VLOOKUP($B831,'Signal, ITMS &amp; Lighting Items'!$A$5:$G$468,2,FALSE))," "))</f>
        <v xml:space="preserve"> </v>
      </c>
      <c r="D831" s="576"/>
      <c r="E831" s="589" t="str">
        <f>IF(ISNUMBER($B831),(VLOOKUP($B831,'Signal, ITMS &amp; Lighting Items'!$A$5:$G$468,4,FALSE)),IF(ISTEXT($B831),(VLOOKUP($B831,'Signal, ITMS &amp; Lighting Items'!$A$5:$G$468,4,FALSE))," "))</f>
        <v xml:space="preserve"> </v>
      </c>
      <c r="F831" s="575" t="str">
        <f>IF(ISNUMBER($B831),(VLOOKUP($B831,'Signal, ITMS &amp; Lighting Items'!$A$5:$G$468,3,FALSE)),IF(ISTEXT($B831),(VLOOKUP($B831,'Signal, ITMS &amp; Lighting Items'!$A$5:$G$468,3,FALSE))," "))</f>
        <v xml:space="preserve"> </v>
      </c>
      <c r="G831" s="590" t="str">
        <f>IF(ISNUMBER($B831),(VLOOKUP($B831,'Signal, ITMS &amp; Lighting Items'!$A$5:$G$468,5,FALSE)),IF(ISTEXT($B831),(VLOOKUP($B831,'Signal, ITMS &amp; Lighting Items'!$A$5:$G$468,5,FALSE))," "))</f>
        <v xml:space="preserve"> </v>
      </c>
      <c r="H831" s="590" t="str">
        <f>IF(ISNUMBER($B831),(VLOOKUP($B831,'Signal, ITMS &amp; Lighting Items'!$A$5:$G$468,6,FALSE)),IF(ISTEXT($B831),(VLOOKUP($B831,'Signal, ITMS &amp; Lighting Items'!$A$5:$G$468,6,FALSE))," "))</f>
        <v xml:space="preserve"> </v>
      </c>
      <c r="I831" s="590" t="str">
        <f>IF(ISNUMBER($B831),(VLOOKUP($B831,'Signal, ITMS &amp; Lighting Items'!$A$5:$G$468,7,FALSE)),IF(ISTEXT($B831),(VLOOKUP($B831,'Signal, ITMS &amp; Lighting Items'!$A$5:$G$468,7,FALSE))," "))</f>
        <v xml:space="preserve"> </v>
      </c>
      <c r="J831" s="591" t="str">
        <f t="shared" si="75"/>
        <v/>
      </c>
      <c r="K831" s="591" t="str">
        <f t="shared" si="76"/>
        <v/>
      </c>
      <c r="L831" s="591" t="str">
        <f t="shared" si="74"/>
        <v/>
      </c>
    </row>
    <row r="832" spans="1:12" s="165" customFormat="1" ht="12.75" customHeight="1">
      <c r="A832" s="577">
        <v>24</v>
      </c>
      <c r="B832" s="572"/>
      <c r="C832" s="588" t="str">
        <f>IF(ISNUMBER($B832),(VLOOKUP($B832,'Signal, ITMS &amp; Lighting Items'!$A$5:$G$468,2,FALSE)),IF(ISTEXT($B832),(VLOOKUP($B832,'Signal, ITMS &amp; Lighting Items'!$A$5:$G$468,2,FALSE))," "))</f>
        <v xml:space="preserve"> </v>
      </c>
      <c r="D832" s="576"/>
      <c r="E832" s="589" t="str">
        <f>IF(ISNUMBER($B832),(VLOOKUP($B832,'Signal, ITMS &amp; Lighting Items'!$A$5:$G$468,4,FALSE)),IF(ISTEXT($B832),(VLOOKUP($B832,'Signal, ITMS &amp; Lighting Items'!$A$5:$G$468,4,FALSE))," "))</f>
        <v xml:space="preserve"> </v>
      </c>
      <c r="F832" s="575" t="str">
        <f>IF(ISNUMBER($B832),(VLOOKUP($B832,'Signal, ITMS &amp; Lighting Items'!$A$5:$G$468,3,FALSE)),IF(ISTEXT($B832),(VLOOKUP($B832,'Signal, ITMS &amp; Lighting Items'!$A$5:$G$468,3,FALSE))," "))</f>
        <v xml:space="preserve"> </v>
      </c>
      <c r="G832" s="590" t="str">
        <f>IF(ISNUMBER($B832),(VLOOKUP($B832,'Signal, ITMS &amp; Lighting Items'!$A$5:$G$468,5,FALSE)),IF(ISTEXT($B832),(VLOOKUP($B832,'Signal, ITMS &amp; Lighting Items'!$A$5:$G$468,5,FALSE))," "))</f>
        <v xml:space="preserve"> </v>
      </c>
      <c r="H832" s="590" t="str">
        <f>IF(ISNUMBER($B832),(VLOOKUP($B832,'Signal, ITMS &amp; Lighting Items'!$A$5:$G$468,6,FALSE)),IF(ISTEXT($B832),(VLOOKUP($B832,'Signal, ITMS &amp; Lighting Items'!$A$5:$G$468,6,FALSE))," "))</f>
        <v xml:space="preserve"> </v>
      </c>
      <c r="I832" s="590" t="str">
        <f>IF(ISNUMBER($B832),(VLOOKUP($B832,'Signal, ITMS &amp; Lighting Items'!$A$5:$G$468,7,FALSE)),IF(ISTEXT($B832),(VLOOKUP($B832,'Signal, ITMS &amp; Lighting Items'!$A$5:$G$468,7,FALSE))," "))</f>
        <v xml:space="preserve"> </v>
      </c>
      <c r="J832" s="591" t="str">
        <f t="shared" si="75"/>
        <v/>
      </c>
      <c r="K832" s="591" t="str">
        <f t="shared" si="76"/>
        <v/>
      </c>
      <c r="L832" s="591" t="str">
        <f t="shared" si="74"/>
        <v/>
      </c>
    </row>
    <row r="833" spans="1:12" s="165" customFormat="1" ht="12.75" customHeight="1">
      <c r="A833" s="577">
        <v>25</v>
      </c>
      <c r="B833" s="572"/>
      <c r="C833" s="588" t="str">
        <f>IF(ISNUMBER($B833),(VLOOKUP($B833,'Signal, ITMS &amp; Lighting Items'!$A$5:$G$468,2,FALSE)),IF(ISTEXT($B833),(VLOOKUP($B833,'Signal, ITMS &amp; Lighting Items'!$A$5:$G$468,2,FALSE))," "))</f>
        <v xml:space="preserve"> </v>
      </c>
      <c r="D833" s="576"/>
      <c r="E833" s="589" t="str">
        <f>IF(ISNUMBER($B833),(VLOOKUP($B833,'Signal, ITMS &amp; Lighting Items'!$A$5:$G$468,4,FALSE)),IF(ISTEXT($B833),(VLOOKUP($B833,'Signal, ITMS &amp; Lighting Items'!$A$5:$G$468,4,FALSE))," "))</f>
        <v xml:space="preserve"> </v>
      </c>
      <c r="F833" s="575" t="str">
        <f>IF(ISNUMBER($B833),(VLOOKUP($B833,'Signal, ITMS &amp; Lighting Items'!$A$5:$G$468,3,FALSE)),IF(ISTEXT($B833),(VLOOKUP($B833,'Signal, ITMS &amp; Lighting Items'!$A$5:$G$468,3,FALSE))," "))</f>
        <v xml:space="preserve"> </v>
      </c>
      <c r="G833" s="590" t="str">
        <f>IF(ISNUMBER($B833),(VLOOKUP($B833,'Signal, ITMS &amp; Lighting Items'!$A$5:$G$468,5,FALSE)),IF(ISTEXT($B833),(VLOOKUP($B833,'Signal, ITMS &amp; Lighting Items'!$A$5:$G$468,5,FALSE))," "))</f>
        <v xml:space="preserve"> </v>
      </c>
      <c r="H833" s="590" t="str">
        <f>IF(ISNUMBER($B833),(VLOOKUP($B833,'Signal, ITMS &amp; Lighting Items'!$A$5:$G$468,6,FALSE)),IF(ISTEXT($B833),(VLOOKUP($B833,'Signal, ITMS &amp; Lighting Items'!$A$5:$G$468,6,FALSE))," "))</f>
        <v xml:space="preserve"> </v>
      </c>
      <c r="I833" s="590" t="str">
        <f>IF(ISNUMBER($B833),(VLOOKUP($B833,'Signal, ITMS &amp; Lighting Items'!$A$5:$G$468,7,FALSE)),IF(ISTEXT($B833),(VLOOKUP($B833,'Signal, ITMS &amp; Lighting Items'!$A$5:$G$468,7,FALSE))," "))</f>
        <v xml:space="preserve"> </v>
      </c>
      <c r="J833" s="591" t="str">
        <f t="shared" si="75"/>
        <v/>
      </c>
      <c r="K833" s="591" t="str">
        <f t="shared" si="76"/>
        <v/>
      </c>
      <c r="L833" s="591" t="str">
        <f t="shared" si="74"/>
        <v/>
      </c>
    </row>
    <row r="834" spans="1:12" s="165" customFormat="1" ht="12.75" customHeight="1">
      <c r="A834" s="577">
        <v>26</v>
      </c>
      <c r="B834" s="572"/>
      <c r="C834" s="588" t="str">
        <f>IF(ISNUMBER($B834),(VLOOKUP($B834,'Signal, ITMS &amp; Lighting Items'!$A$5:$G$468,2,FALSE)),IF(ISTEXT($B834),(VLOOKUP($B834,'Signal, ITMS &amp; Lighting Items'!$A$5:$G$468,2,FALSE))," "))</f>
        <v xml:space="preserve"> </v>
      </c>
      <c r="D834" s="576"/>
      <c r="E834" s="589" t="str">
        <f>IF(ISNUMBER($B834),(VLOOKUP($B834,'Signal, ITMS &amp; Lighting Items'!$A$5:$G$468,4,FALSE)),IF(ISTEXT($B834),(VLOOKUP($B834,'Signal, ITMS &amp; Lighting Items'!$A$5:$G$468,4,FALSE))," "))</f>
        <v xml:space="preserve"> </v>
      </c>
      <c r="F834" s="575" t="str">
        <f>IF(ISNUMBER($B834),(VLOOKUP($B834,'Signal, ITMS &amp; Lighting Items'!$A$5:$G$468,3,FALSE)),IF(ISTEXT($B834),(VLOOKUP($B834,'Signal, ITMS &amp; Lighting Items'!$A$5:$G$468,3,FALSE))," "))</f>
        <v xml:space="preserve"> </v>
      </c>
      <c r="G834" s="590" t="str">
        <f>IF(ISNUMBER($B834),(VLOOKUP($B834,'Signal, ITMS &amp; Lighting Items'!$A$5:$G$468,5,FALSE)),IF(ISTEXT($B834),(VLOOKUP($B834,'Signal, ITMS &amp; Lighting Items'!$A$5:$G$468,5,FALSE))," "))</f>
        <v xml:space="preserve"> </v>
      </c>
      <c r="H834" s="590" t="str">
        <f>IF(ISNUMBER($B834),(VLOOKUP($B834,'Signal, ITMS &amp; Lighting Items'!$A$5:$G$468,6,FALSE)),IF(ISTEXT($B834),(VLOOKUP($B834,'Signal, ITMS &amp; Lighting Items'!$A$5:$G$468,6,FALSE))," "))</f>
        <v xml:space="preserve"> </v>
      </c>
      <c r="I834" s="590" t="str">
        <f>IF(ISNUMBER($B834),(VLOOKUP($B834,'Signal, ITMS &amp; Lighting Items'!$A$5:$G$468,7,FALSE)),IF(ISTEXT($B834),(VLOOKUP($B834,'Signal, ITMS &amp; Lighting Items'!$A$5:$G$468,7,FALSE))," "))</f>
        <v xml:space="preserve"> </v>
      </c>
      <c r="J834" s="591" t="str">
        <f t="shared" si="75"/>
        <v/>
      </c>
      <c r="K834" s="591" t="str">
        <f t="shared" si="76"/>
        <v/>
      </c>
      <c r="L834" s="591" t="str">
        <f t="shared" si="74"/>
        <v/>
      </c>
    </row>
    <row r="835" spans="1:12" s="165" customFormat="1" ht="12.75" customHeight="1">
      <c r="A835" s="577">
        <v>27</v>
      </c>
      <c r="B835" s="572"/>
      <c r="C835" s="588" t="str">
        <f>IF(ISNUMBER($B835),(VLOOKUP($B835,'Signal, ITMS &amp; Lighting Items'!$A$5:$G$468,2,FALSE)),IF(ISTEXT($B835),(VLOOKUP($B835,'Signal, ITMS &amp; Lighting Items'!$A$5:$G$468,2,FALSE))," "))</f>
        <v xml:space="preserve"> </v>
      </c>
      <c r="D835" s="576"/>
      <c r="E835" s="589" t="str">
        <f>IF(ISNUMBER($B835),(VLOOKUP($B835,'Signal, ITMS &amp; Lighting Items'!$A$5:$G$468,4,FALSE)),IF(ISTEXT($B835),(VLOOKUP($B835,'Signal, ITMS &amp; Lighting Items'!$A$5:$G$468,4,FALSE))," "))</f>
        <v xml:space="preserve"> </v>
      </c>
      <c r="F835" s="575" t="str">
        <f>IF(ISNUMBER($B835),(VLOOKUP($B835,'Signal, ITMS &amp; Lighting Items'!$A$5:$G$468,3,FALSE)),IF(ISTEXT($B835),(VLOOKUP($B835,'Signal, ITMS &amp; Lighting Items'!$A$5:$G$468,3,FALSE))," "))</f>
        <v xml:space="preserve"> </v>
      </c>
      <c r="G835" s="590" t="str">
        <f>IF(ISNUMBER($B835),(VLOOKUP($B835,'Signal, ITMS &amp; Lighting Items'!$A$5:$G$468,5,FALSE)),IF(ISTEXT($B835),(VLOOKUP($B835,'Signal, ITMS &amp; Lighting Items'!$A$5:$G$468,5,FALSE))," "))</f>
        <v xml:space="preserve"> </v>
      </c>
      <c r="H835" s="590" t="str">
        <f>IF(ISNUMBER($B835),(VLOOKUP($B835,'Signal, ITMS &amp; Lighting Items'!$A$5:$G$468,6,FALSE)),IF(ISTEXT($B835),(VLOOKUP($B835,'Signal, ITMS &amp; Lighting Items'!$A$5:$G$468,6,FALSE))," "))</f>
        <v xml:space="preserve"> </v>
      </c>
      <c r="I835" s="590" t="str">
        <f>IF(ISNUMBER($B835),(VLOOKUP($B835,'Signal, ITMS &amp; Lighting Items'!$A$5:$G$468,7,FALSE)),IF(ISTEXT($B835),(VLOOKUP($B835,'Signal, ITMS &amp; Lighting Items'!$A$5:$G$468,7,FALSE))," "))</f>
        <v xml:space="preserve"> </v>
      </c>
      <c r="J835" s="591" t="str">
        <f t="shared" si="75"/>
        <v/>
      </c>
      <c r="K835" s="591" t="str">
        <f t="shared" si="76"/>
        <v/>
      </c>
      <c r="L835" s="591" t="str">
        <f t="shared" si="74"/>
        <v/>
      </c>
    </row>
    <row r="836" spans="1:12" s="165" customFormat="1" ht="12.75" customHeight="1">
      <c r="A836" s="577">
        <v>28</v>
      </c>
      <c r="B836" s="572"/>
      <c r="C836" s="588" t="str">
        <f>IF(ISNUMBER($B836),(VLOOKUP($B836,'Signal, ITMS &amp; Lighting Items'!$A$5:$G$468,2,FALSE)),IF(ISTEXT($B836),(VLOOKUP($B836,'Signal, ITMS &amp; Lighting Items'!$A$5:$G$468,2,FALSE))," "))</f>
        <v xml:space="preserve"> </v>
      </c>
      <c r="D836" s="576"/>
      <c r="E836" s="589" t="str">
        <f>IF(ISNUMBER($B836),(VLOOKUP($B836,'Signal, ITMS &amp; Lighting Items'!$A$5:$G$468,4,FALSE)),IF(ISTEXT($B836),(VLOOKUP($B836,'Signal, ITMS &amp; Lighting Items'!$A$5:$G$468,4,FALSE))," "))</f>
        <v xml:space="preserve"> </v>
      </c>
      <c r="F836" s="575" t="str">
        <f>IF(ISNUMBER($B836),(VLOOKUP($B836,'Signal, ITMS &amp; Lighting Items'!$A$5:$G$468,3,FALSE)),IF(ISTEXT($B836),(VLOOKUP($B836,'Signal, ITMS &amp; Lighting Items'!$A$5:$G$468,3,FALSE))," "))</f>
        <v xml:space="preserve"> </v>
      </c>
      <c r="G836" s="590" t="str">
        <f>IF(ISNUMBER($B836),(VLOOKUP($B836,'Signal, ITMS &amp; Lighting Items'!$A$5:$G$468,5,FALSE)),IF(ISTEXT($B836),(VLOOKUP($B836,'Signal, ITMS &amp; Lighting Items'!$A$5:$G$468,5,FALSE))," "))</f>
        <v xml:space="preserve"> </v>
      </c>
      <c r="H836" s="590" t="str">
        <f>IF(ISNUMBER($B836),(VLOOKUP($B836,'Signal, ITMS &amp; Lighting Items'!$A$5:$G$468,6,FALSE)),IF(ISTEXT($B836),(VLOOKUP($B836,'Signal, ITMS &amp; Lighting Items'!$A$5:$G$468,6,FALSE))," "))</f>
        <v xml:space="preserve"> </v>
      </c>
      <c r="I836" s="590" t="str">
        <f>IF(ISNUMBER($B836),(VLOOKUP($B836,'Signal, ITMS &amp; Lighting Items'!$A$5:$G$468,7,FALSE)),IF(ISTEXT($B836),(VLOOKUP($B836,'Signal, ITMS &amp; Lighting Items'!$A$5:$G$468,7,FALSE))," "))</f>
        <v xml:space="preserve"> </v>
      </c>
      <c r="J836" s="591" t="str">
        <f t="shared" si="75"/>
        <v/>
      </c>
      <c r="K836" s="591" t="str">
        <f t="shared" si="76"/>
        <v/>
      </c>
      <c r="L836" s="591" t="str">
        <f t="shared" si="74"/>
        <v/>
      </c>
    </row>
    <row r="837" spans="1:12" s="165" customFormat="1" ht="12.75" customHeight="1">
      <c r="A837" s="577">
        <v>29</v>
      </c>
      <c r="B837" s="572"/>
      <c r="C837" s="588" t="str">
        <f>IF(ISNUMBER($B837),(VLOOKUP($B837,'Signal, ITMS &amp; Lighting Items'!$A$5:$G$468,2,FALSE)),IF(ISTEXT($B837),(VLOOKUP($B837,'Signal, ITMS &amp; Lighting Items'!$A$5:$G$468,2,FALSE))," "))</f>
        <v xml:space="preserve"> </v>
      </c>
      <c r="D837" s="576"/>
      <c r="E837" s="589" t="str">
        <f>IF(ISNUMBER($B837),(VLOOKUP($B837,'Signal, ITMS &amp; Lighting Items'!$A$5:$G$468,4,FALSE)),IF(ISTEXT($B837),(VLOOKUP($B837,'Signal, ITMS &amp; Lighting Items'!$A$5:$G$468,4,FALSE))," "))</f>
        <v xml:space="preserve"> </v>
      </c>
      <c r="F837" s="575" t="str">
        <f>IF(ISNUMBER($B837),(VLOOKUP($B837,'Signal, ITMS &amp; Lighting Items'!$A$5:$G$468,3,FALSE)),IF(ISTEXT($B837),(VLOOKUP($B837,'Signal, ITMS &amp; Lighting Items'!$A$5:$G$468,3,FALSE))," "))</f>
        <v xml:space="preserve"> </v>
      </c>
      <c r="G837" s="590" t="str">
        <f>IF(ISNUMBER($B837),(VLOOKUP($B837,'Signal, ITMS &amp; Lighting Items'!$A$5:$G$468,5,FALSE)),IF(ISTEXT($B837),(VLOOKUP($B837,'Signal, ITMS &amp; Lighting Items'!$A$5:$G$468,5,FALSE))," "))</f>
        <v xml:space="preserve"> </v>
      </c>
      <c r="H837" s="590" t="str">
        <f>IF(ISNUMBER($B837),(VLOOKUP($B837,'Signal, ITMS &amp; Lighting Items'!$A$5:$G$468,6,FALSE)),IF(ISTEXT($B837),(VLOOKUP($B837,'Signal, ITMS &amp; Lighting Items'!$A$5:$G$468,6,FALSE))," "))</f>
        <v xml:space="preserve"> </v>
      </c>
      <c r="I837" s="590" t="str">
        <f>IF(ISNUMBER($B837),(VLOOKUP($B837,'Signal, ITMS &amp; Lighting Items'!$A$5:$G$468,7,FALSE)),IF(ISTEXT($B837),(VLOOKUP($B837,'Signal, ITMS &amp; Lighting Items'!$A$5:$G$468,7,FALSE))," "))</f>
        <v xml:space="preserve"> </v>
      </c>
      <c r="J837" s="591" t="str">
        <f t="shared" si="75"/>
        <v/>
      </c>
      <c r="K837" s="591" t="str">
        <f t="shared" si="76"/>
        <v/>
      </c>
      <c r="L837" s="591" t="str">
        <f t="shared" si="74"/>
        <v/>
      </c>
    </row>
    <row r="838" spans="1:12" s="165" customFormat="1" ht="12.75" customHeight="1" thickBot="1">
      <c r="A838" s="600">
        <v>30</v>
      </c>
      <c r="B838" s="592"/>
      <c r="C838" s="593" t="str">
        <f>IF(ISNUMBER($B838),(VLOOKUP($B838,'Signal, ITMS &amp; Lighting Items'!$A$5:$G$468,2,FALSE)),IF(ISTEXT($B838),(VLOOKUP($B838,'Signal, ITMS &amp; Lighting Items'!$A$5:$G$468,2,FALSE))," "))</f>
        <v xml:space="preserve"> </v>
      </c>
      <c r="D838" s="594"/>
      <c r="E838" s="595" t="str">
        <f>IF(ISNUMBER($B838),(VLOOKUP($B838,'Signal, ITMS &amp; Lighting Items'!$A$5:$G$468,4,FALSE)),IF(ISTEXT($B838),(VLOOKUP($B838,'Signal, ITMS &amp; Lighting Items'!$A$5:$G$468,4,FALSE))," "))</f>
        <v xml:space="preserve"> </v>
      </c>
      <c r="F838" s="596" t="str">
        <f>IF(ISNUMBER($B838),(VLOOKUP($B838,'Signal, ITMS &amp; Lighting Items'!$A$5:$G$468,3,FALSE)),IF(ISTEXT($B838),(VLOOKUP($B838,'Signal, ITMS &amp; Lighting Items'!$A$5:$G$468,3,FALSE))," "))</f>
        <v xml:space="preserve"> </v>
      </c>
      <c r="G838" s="597" t="str">
        <f>IF(ISNUMBER($B838),(VLOOKUP($B838,'Signal, ITMS &amp; Lighting Items'!$A$5:$G$468,5,FALSE)),IF(ISTEXT($B838),(VLOOKUP($B838,'Signal, ITMS &amp; Lighting Items'!$A$5:$G$468,5,FALSE))," "))</f>
        <v xml:space="preserve"> </v>
      </c>
      <c r="H838" s="597" t="str">
        <f>IF(ISNUMBER($B838),(VLOOKUP($B838,'Signal, ITMS &amp; Lighting Items'!$A$5:$G$468,6,FALSE)),IF(ISTEXT($B838),(VLOOKUP($B838,'Signal, ITMS &amp; Lighting Items'!$A$5:$G$468,6,FALSE))," "))</f>
        <v xml:space="preserve"> </v>
      </c>
      <c r="I838" s="597" t="str">
        <f>IF(ISNUMBER($B838),(VLOOKUP($B838,'Signal, ITMS &amp; Lighting Items'!$A$5:$G$468,7,FALSE)),IF(ISTEXT($B838),(VLOOKUP($B838,'Signal, ITMS &amp; Lighting Items'!$A$5:$G$468,7,FALSE))," "))</f>
        <v xml:space="preserve"> </v>
      </c>
      <c r="J838" s="598" t="str">
        <f t="shared" si="75"/>
        <v/>
      </c>
      <c r="K838" s="598" t="str">
        <f t="shared" si="76"/>
        <v/>
      </c>
      <c r="L838" s="598" t="str">
        <f t="shared" si="74"/>
        <v/>
      </c>
    </row>
    <row r="839" spans="1:12" s="165" customFormat="1" ht="12.75" customHeight="1" thickTop="1">
      <c r="A839" s="629"/>
      <c r="B839" s="629"/>
      <c r="C839" s="629" t="s">
        <v>576</v>
      </c>
      <c r="D839" s="629"/>
      <c r="E839" s="630"/>
      <c r="F839" s="640" t="s">
        <v>437</v>
      </c>
      <c r="G839" s="204" t="s">
        <v>202</v>
      </c>
      <c r="H839" s="614"/>
      <c r="I839" s="204" t="s">
        <v>202</v>
      </c>
      <c r="J839" s="607">
        <f>SUM(J809:J838)</f>
        <v>0</v>
      </c>
      <c r="K839" s="607">
        <f>SUM(K809:K838)</f>
        <v>0</v>
      </c>
      <c r="L839" s="603">
        <f>SUM(L809:L838)</f>
        <v>0</v>
      </c>
    </row>
    <row r="840" spans="1:12" s="165" customFormat="1" ht="12.75" customHeight="1">
      <c r="A840" s="629"/>
      <c r="B840" s="629"/>
      <c r="C840" s="629"/>
      <c r="D840" s="629"/>
      <c r="E840" s="630"/>
      <c r="F840" s="631"/>
      <c r="G840" s="632"/>
      <c r="H840" s="632"/>
      <c r="I840" s="640"/>
      <c r="J840" s="641"/>
      <c r="K840" s="641"/>
      <c r="L840" s="635"/>
    </row>
    <row r="841" spans="1:12" s="165" customFormat="1" ht="12.75" customHeight="1">
      <c r="E841" s="213" t="s">
        <v>236</v>
      </c>
      <c r="F841" s="67" t="str">
        <f>F773</f>
        <v>[Insert Signal Name and Number]</v>
      </c>
      <c r="G841" s="848" t="s">
        <v>574</v>
      </c>
      <c r="H841" s="848"/>
      <c r="I841" s="849"/>
      <c r="J841" s="850" t="s">
        <v>575</v>
      </c>
      <c r="K841" s="850"/>
      <c r="L841" s="851"/>
    </row>
    <row r="842" spans="1:12" s="165" customFormat="1" ht="12.75" customHeight="1">
      <c r="A842" s="166" t="s">
        <v>571</v>
      </c>
      <c r="B842" s="166" t="s">
        <v>10</v>
      </c>
      <c r="C842" s="166" t="s">
        <v>572</v>
      </c>
      <c r="D842" s="166" t="s">
        <v>573</v>
      </c>
      <c r="E842" s="166" t="s">
        <v>9</v>
      </c>
      <c r="F842" s="214" t="s">
        <v>436</v>
      </c>
      <c r="G842" s="193" t="s">
        <v>352</v>
      </c>
      <c r="H842" s="193" t="s">
        <v>351</v>
      </c>
      <c r="I842" s="193" t="s">
        <v>4692</v>
      </c>
      <c r="J842" s="71" t="s">
        <v>352</v>
      </c>
      <c r="K842" s="71" t="s">
        <v>351</v>
      </c>
      <c r="L842" s="71" t="s">
        <v>4692</v>
      </c>
    </row>
    <row r="843" spans="1:12" s="167" customFormat="1" ht="12.75" customHeight="1">
      <c r="A843" s="577">
        <v>1</v>
      </c>
      <c r="B843" s="572"/>
      <c r="C843" s="588" t="str">
        <f>IF(ISNUMBER($B843),(VLOOKUP($B843,'Signal, ITMS &amp; Lighting Items'!$A$5:$G$468,2,FALSE)),IF(ISTEXT($B843),(VLOOKUP($B843,'Signal, ITMS &amp; Lighting Items'!$A$5:$G$468,2,FALSE))," "))</f>
        <v xml:space="preserve"> </v>
      </c>
      <c r="D843" s="576"/>
      <c r="E843" s="589" t="str">
        <f>IF(ISNUMBER($B843),(VLOOKUP($B843,'Signal, ITMS &amp; Lighting Items'!$A$5:$G$468,4,FALSE)),IF(ISTEXT($B843),(VLOOKUP($B843,'Signal, ITMS &amp; Lighting Items'!$A$5:$G$468,4,FALSE))," "))</f>
        <v xml:space="preserve"> </v>
      </c>
      <c r="F843" s="575" t="str">
        <f>IF(ISNUMBER($B843),(VLOOKUP($B843,'Signal, ITMS &amp; Lighting Items'!$A$5:$G$468,3,FALSE)),IF(ISTEXT($B843),(VLOOKUP($B843,'Signal, ITMS &amp; Lighting Items'!$A$5:$G$468,3,FALSE))," "))</f>
        <v xml:space="preserve"> </v>
      </c>
      <c r="G843" s="590" t="str">
        <f>IF(ISNUMBER($B843),(VLOOKUP($B843,'Signal, ITMS &amp; Lighting Items'!$A$5:$G$468,5,FALSE)),IF(ISTEXT($B843),(VLOOKUP($B843,'Signal, ITMS &amp; Lighting Items'!$A$5:$G$468,5,FALSE))," "))</f>
        <v xml:space="preserve"> </v>
      </c>
      <c r="H843" s="590" t="str">
        <f>IF(ISNUMBER($B843),(VLOOKUP($B843,'Signal, ITMS &amp; Lighting Items'!$A$5:$G$468,6,FALSE)),IF(ISTEXT($B843),(VLOOKUP($B843,'Signal, ITMS &amp; Lighting Items'!$A$5:$G$468,6,FALSE))," "))</f>
        <v xml:space="preserve"> </v>
      </c>
      <c r="I843" s="590" t="str">
        <f>IF(ISNUMBER($B843),(VLOOKUP($B843,'Signal, ITMS &amp; Lighting Items'!$A$5:$G$468,7,FALSE)),IF(ISTEXT($B843),(VLOOKUP($B843,'Signal, ITMS &amp; Lighting Items'!$A$5:$G$468,7,FALSE))," "))</f>
        <v xml:space="preserve"> </v>
      </c>
      <c r="J843" s="591" t="str">
        <f>IF(ISNUMBER($D843),($D843*$G843),"")</f>
        <v/>
      </c>
      <c r="K843" s="591" t="str">
        <f>IF(ISNUMBER($D843),($D843*$H843),"")</f>
        <v/>
      </c>
      <c r="L843" s="591" t="str">
        <f t="shared" ref="L843:L872" si="77">IF(ISNUMBER($D843),($D843*$I843),"")</f>
        <v/>
      </c>
    </row>
    <row r="844" spans="1:12" s="165" customFormat="1" ht="12.75" customHeight="1">
      <c r="A844" s="577">
        <v>2</v>
      </c>
      <c r="B844" s="572"/>
      <c r="C844" s="588" t="str">
        <f>IF(ISNUMBER($B844),(VLOOKUP($B844,'Signal, ITMS &amp; Lighting Items'!$A$5:$G$468,2,FALSE)),IF(ISTEXT($B844),(VLOOKUP($B844,'Signal, ITMS &amp; Lighting Items'!$A$5:$G$468,2,FALSE))," "))</f>
        <v xml:space="preserve"> </v>
      </c>
      <c r="D844" s="576"/>
      <c r="E844" s="589" t="str">
        <f>IF(ISNUMBER($B844),(VLOOKUP($B844,'Signal, ITMS &amp; Lighting Items'!$A$5:$G$468,4,FALSE)),IF(ISTEXT($B844),(VLOOKUP($B844,'Signal, ITMS &amp; Lighting Items'!$A$5:$G$468,4,FALSE))," "))</f>
        <v xml:space="preserve"> </v>
      </c>
      <c r="F844" s="575" t="str">
        <f>IF(ISNUMBER($B844),(VLOOKUP($B844,'Signal, ITMS &amp; Lighting Items'!$A$5:$G$468,3,FALSE)),IF(ISTEXT($B844),(VLOOKUP($B844,'Signal, ITMS &amp; Lighting Items'!$A$5:$G$468,3,FALSE))," "))</f>
        <v xml:space="preserve"> </v>
      </c>
      <c r="G844" s="590" t="str">
        <f>IF(ISNUMBER($B844),(VLOOKUP($B844,'Signal, ITMS &amp; Lighting Items'!$A$5:$G$468,5,FALSE)),IF(ISTEXT($B844),(VLOOKUP($B844,'Signal, ITMS &amp; Lighting Items'!$A$5:$G$468,5,FALSE))," "))</f>
        <v xml:space="preserve"> </v>
      </c>
      <c r="H844" s="590" t="str">
        <f>IF(ISNUMBER($B844),(VLOOKUP($B844,'Signal, ITMS &amp; Lighting Items'!$A$5:$G$468,6,FALSE)),IF(ISTEXT($B844),(VLOOKUP($B844,'Signal, ITMS &amp; Lighting Items'!$A$5:$G$468,6,FALSE))," "))</f>
        <v xml:space="preserve"> </v>
      </c>
      <c r="I844" s="590" t="str">
        <f>IF(ISNUMBER($B844),(VLOOKUP($B844,'Signal, ITMS &amp; Lighting Items'!$A$5:$G$468,7,FALSE)),IF(ISTEXT($B844),(VLOOKUP($B844,'Signal, ITMS &amp; Lighting Items'!$A$5:$G$468,7,FALSE))," "))</f>
        <v xml:space="preserve"> </v>
      </c>
      <c r="J844" s="591" t="str">
        <f t="shared" ref="J844:J872" si="78">IF(ISNUMBER($D844),($D844*$G844),"")</f>
        <v/>
      </c>
      <c r="K844" s="591" t="str">
        <f t="shared" ref="K844:K872" si="79">IF(ISNUMBER($D844),($D844*$H844),"")</f>
        <v/>
      </c>
      <c r="L844" s="591" t="str">
        <f t="shared" si="77"/>
        <v/>
      </c>
    </row>
    <row r="845" spans="1:12" s="165" customFormat="1" ht="12.75" customHeight="1">
      <c r="A845" s="577">
        <v>3</v>
      </c>
      <c r="B845" s="572"/>
      <c r="C845" s="588" t="str">
        <f>IF(ISNUMBER($B845),(VLOOKUP($B845,'Signal, ITMS &amp; Lighting Items'!$A$5:$G$468,2,FALSE)),IF(ISTEXT($B845),(VLOOKUP($B845,'Signal, ITMS &amp; Lighting Items'!$A$5:$G$468,2,FALSE))," "))</f>
        <v xml:space="preserve"> </v>
      </c>
      <c r="D845" s="576"/>
      <c r="E845" s="589" t="str">
        <f>IF(ISNUMBER($B845),(VLOOKUP($B845,'Signal, ITMS &amp; Lighting Items'!$A$5:$G$468,4,FALSE)),IF(ISTEXT($B845),(VLOOKUP($B845,'Signal, ITMS &amp; Lighting Items'!$A$5:$G$468,4,FALSE))," "))</f>
        <v xml:space="preserve"> </v>
      </c>
      <c r="F845" s="575" t="str">
        <f>IF(ISNUMBER($B845),(VLOOKUP($B845,'Signal, ITMS &amp; Lighting Items'!$A$5:$G$468,3,FALSE)),IF(ISTEXT($B845),(VLOOKUP($B845,'Signal, ITMS &amp; Lighting Items'!$A$5:$G$468,3,FALSE))," "))</f>
        <v xml:space="preserve"> </v>
      </c>
      <c r="G845" s="590" t="str">
        <f>IF(ISNUMBER($B845),(VLOOKUP($B845,'Signal, ITMS &amp; Lighting Items'!$A$5:$G$468,5,FALSE)),IF(ISTEXT($B845),(VLOOKUP($B845,'Signal, ITMS &amp; Lighting Items'!$A$5:$G$468,5,FALSE))," "))</f>
        <v xml:space="preserve"> </v>
      </c>
      <c r="H845" s="590" t="str">
        <f>IF(ISNUMBER($B845),(VLOOKUP($B845,'Signal, ITMS &amp; Lighting Items'!$A$5:$G$468,6,FALSE)),IF(ISTEXT($B845),(VLOOKUP($B845,'Signal, ITMS &amp; Lighting Items'!$A$5:$G$468,6,FALSE))," "))</f>
        <v xml:space="preserve"> </v>
      </c>
      <c r="I845" s="590" t="str">
        <f>IF(ISNUMBER($B845),(VLOOKUP($B845,'Signal, ITMS &amp; Lighting Items'!$A$5:$G$468,7,FALSE)),IF(ISTEXT($B845),(VLOOKUP($B845,'Signal, ITMS &amp; Lighting Items'!$A$5:$G$468,7,FALSE))," "))</f>
        <v xml:space="preserve"> </v>
      </c>
      <c r="J845" s="591" t="str">
        <f t="shared" si="78"/>
        <v/>
      </c>
      <c r="K845" s="591" t="str">
        <f t="shared" si="79"/>
        <v/>
      </c>
      <c r="L845" s="591" t="str">
        <f t="shared" si="77"/>
        <v/>
      </c>
    </row>
    <row r="846" spans="1:12" s="165" customFormat="1" ht="12.75" customHeight="1">
      <c r="A846" s="577">
        <v>4</v>
      </c>
      <c r="B846" s="572"/>
      <c r="C846" s="588" t="str">
        <f>IF(ISNUMBER($B846),(VLOOKUP($B846,'Signal, ITMS &amp; Lighting Items'!$A$5:$G$468,2,FALSE)),IF(ISTEXT($B846),(VLOOKUP($B846,'Signal, ITMS &amp; Lighting Items'!$A$5:$G$468,2,FALSE))," "))</f>
        <v xml:space="preserve"> </v>
      </c>
      <c r="D846" s="576"/>
      <c r="E846" s="589" t="str">
        <f>IF(ISNUMBER($B846),(VLOOKUP($B846,'Signal, ITMS &amp; Lighting Items'!$A$5:$G$468,4,FALSE)),IF(ISTEXT($B846),(VLOOKUP($B846,'Signal, ITMS &amp; Lighting Items'!$A$5:$G$468,4,FALSE))," "))</f>
        <v xml:space="preserve"> </v>
      </c>
      <c r="F846" s="575" t="str">
        <f>IF(ISNUMBER($B846),(VLOOKUP($B846,'Signal, ITMS &amp; Lighting Items'!$A$5:$G$468,3,FALSE)),IF(ISTEXT($B846),(VLOOKUP($B846,'Signal, ITMS &amp; Lighting Items'!$A$5:$G$468,3,FALSE))," "))</f>
        <v xml:space="preserve"> </v>
      </c>
      <c r="G846" s="590" t="str">
        <f>IF(ISNUMBER($B846),(VLOOKUP($B846,'Signal, ITMS &amp; Lighting Items'!$A$5:$G$468,5,FALSE)),IF(ISTEXT($B846),(VLOOKUP($B846,'Signal, ITMS &amp; Lighting Items'!$A$5:$G$468,5,FALSE))," "))</f>
        <v xml:space="preserve"> </v>
      </c>
      <c r="H846" s="590" t="str">
        <f>IF(ISNUMBER($B846),(VLOOKUP($B846,'Signal, ITMS &amp; Lighting Items'!$A$5:$G$468,6,FALSE)),IF(ISTEXT($B846),(VLOOKUP($B846,'Signal, ITMS &amp; Lighting Items'!$A$5:$G$468,6,FALSE))," "))</f>
        <v xml:space="preserve"> </v>
      </c>
      <c r="I846" s="590" t="str">
        <f>IF(ISNUMBER($B846),(VLOOKUP($B846,'Signal, ITMS &amp; Lighting Items'!$A$5:$G$468,7,FALSE)),IF(ISTEXT($B846),(VLOOKUP($B846,'Signal, ITMS &amp; Lighting Items'!$A$5:$G$468,7,FALSE))," "))</f>
        <v xml:space="preserve"> </v>
      </c>
      <c r="J846" s="591" t="str">
        <f t="shared" si="78"/>
        <v/>
      </c>
      <c r="K846" s="591" t="str">
        <f t="shared" si="79"/>
        <v/>
      </c>
      <c r="L846" s="591" t="str">
        <f t="shared" si="77"/>
        <v/>
      </c>
    </row>
    <row r="847" spans="1:12" s="165" customFormat="1" ht="12.75" customHeight="1">
      <c r="A847" s="577">
        <v>5</v>
      </c>
      <c r="B847" s="572"/>
      <c r="C847" s="588" t="str">
        <f>IF(ISNUMBER($B847),(VLOOKUP($B847,'Signal, ITMS &amp; Lighting Items'!$A$5:$G$468,2,FALSE)),IF(ISTEXT($B847),(VLOOKUP($B847,'Signal, ITMS &amp; Lighting Items'!$A$5:$G$468,2,FALSE))," "))</f>
        <v xml:space="preserve"> </v>
      </c>
      <c r="D847" s="576"/>
      <c r="E847" s="589" t="str">
        <f>IF(ISNUMBER($B847),(VLOOKUP($B847,'Signal, ITMS &amp; Lighting Items'!$A$5:$G$468,4,FALSE)),IF(ISTEXT($B847),(VLOOKUP($B847,'Signal, ITMS &amp; Lighting Items'!$A$5:$G$468,4,FALSE))," "))</f>
        <v xml:space="preserve"> </v>
      </c>
      <c r="F847" s="575" t="str">
        <f>IF(ISNUMBER($B847),(VLOOKUP($B847,'Signal, ITMS &amp; Lighting Items'!$A$5:$G$468,3,FALSE)),IF(ISTEXT($B847),(VLOOKUP($B847,'Signal, ITMS &amp; Lighting Items'!$A$5:$G$468,3,FALSE))," "))</f>
        <v xml:space="preserve"> </v>
      </c>
      <c r="G847" s="590" t="str">
        <f>IF(ISNUMBER($B847),(VLOOKUP($B847,'Signal, ITMS &amp; Lighting Items'!$A$5:$G$468,5,FALSE)),IF(ISTEXT($B847),(VLOOKUP($B847,'Signal, ITMS &amp; Lighting Items'!$A$5:$G$468,5,FALSE))," "))</f>
        <v xml:space="preserve"> </v>
      </c>
      <c r="H847" s="590" t="str">
        <f>IF(ISNUMBER($B847),(VLOOKUP($B847,'Signal, ITMS &amp; Lighting Items'!$A$5:$G$468,6,FALSE)),IF(ISTEXT($B847),(VLOOKUP($B847,'Signal, ITMS &amp; Lighting Items'!$A$5:$G$468,6,FALSE))," "))</f>
        <v xml:space="preserve"> </v>
      </c>
      <c r="I847" s="590" t="str">
        <f>IF(ISNUMBER($B847),(VLOOKUP($B847,'Signal, ITMS &amp; Lighting Items'!$A$5:$G$468,7,FALSE)),IF(ISTEXT($B847),(VLOOKUP($B847,'Signal, ITMS &amp; Lighting Items'!$A$5:$G$468,7,FALSE))," "))</f>
        <v xml:space="preserve"> </v>
      </c>
      <c r="J847" s="591" t="str">
        <f t="shared" si="78"/>
        <v/>
      </c>
      <c r="K847" s="591" t="str">
        <f t="shared" si="79"/>
        <v/>
      </c>
      <c r="L847" s="591" t="str">
        <f t="shared" si="77"/>
        <v/>
      </c>
    </row>
    <row r="848" spans="1:12" s="165" customFormat="1" ht="12.75" customHeight="1">
      <c r="A848" s="577">
        <v>6</v>
      </c>
      <c r="B848" s="572"/>
      <c r="C848" s="588" t="str">
        <f>IF(ISNUMBER($B848),(VLOOKUP($B848,'Signal, ITMS &amp; Lighting Items'!$A$5:$G$468,2,FALSE)),IF(ISTEXT($B848),(VLOOKUP($B848,'Signal, ITMS &amp; Lighting Items'!$A$5:$G$468,2,FALSE))," "))</f>
        <v xml:space="preserve"> </v>
      </c>
      <c r="D848" s="576"/>
      <c r="E848" s="589" t="str">
        <f>IF(ISNUMBER($B848),(VLOOKUP($B848,'Signal, ITMS &amp; Lighting Items'!$A$5:$G$468,4,FALSE)),IF(ISTEXT($B848),(VLOOKUP($B848,'Signal, ITMS &amp; Lighting Items'!$A$5:$G$468,4,FALSE))," "))</f>
        <v xml:space="preserve"> </v>
      </c>
      <c r="F848" s="575" t="str">
        <f>IF(ISNUMBER($B848),(VLOOKUP($B848,'Signal, ITMS &amp; Lighting Items'!$A$5:$G$468,3,FALSE)),IF(ISTEXT($B848),(VLOOKUP($B848,'Signal, ITMS &amp; Lighting Items'!$A$5:$G$468,3,FALSE))," "))</f>
        <v xml:space="preserve"> </v>
      </c>
      <c r="G848" s="590" t="str">
        <f>IF(ISNUMBER($B848),(VLOOKUP($B848,'Signal, ITMS &amp; Lighting Items'!$A$5:$G$468,5,FALSE)),IF(ISTEXT($B848),(VLOOKUP($B848,'Signal, ITMS &amp; Lighting Items'!$A$5:$G$468,5,FALSE))," "))</f>
        <v xml:space="preserve"> </v>
      </c>
      <c r="H848" s="590" t="str">
        <f>IF(ISNUMBER($B848),(VLOOKUP($B848,'Signal, ITMS &amp; Lighting Items'!$A$5:$G$468,6,FALSE)),IF(ISTEXT($B848),(VLOOKUP($B848,'Signal, ITMS &amp; Lighting Items'!$A$5:$G$468,6,FALSE))," "))</f>
        <v xml:space="preserve"> </v>
      </c>
      <c r="I848" s="590" t="str">
        <f>IF(ISNUMBER($B848),(VLOOKUP($B848,'Signal, ITMS &amp; Lighting Items'!$A$5:$G$468,7,FALSE)),IF(ISTEXT($B848),(VLOOKUP($B848,'Signal, ITMS &amp; Lighting Items'!$A$5:$G$468,7,FALSE))," "))</f>
        <v xml:space="preserve"> </v>
      </c>
      <c r="J848" s="591" t="str">
        <f t="shared" si="78"/>
        <v/>
      </c>
      <c r="K848" s="591" t="str">
        <f t="shared" si="79"/>
        <v/>
      </c>
      <c r="L848" s="591" t="str">
        <f t="shared" si="77"/>
        <v/>
      </c>
    </row>
    <row r="849" spans="1:12" s="165" customFormat="1" ht="12.75" customHeight="1">
      <c r="A849" s="577">
        <v>7</v>
      </c>
      <c r="B849" s="572"/>
      <c r="C849" s="588" t="str">
        <f>IF(ISNUMBER($B849),(VLOOKUP($B849,'Signal, ITMS &amp; Lighting Items'!$A$5:$G$468,2,FALSE)),IF(ISTEXT($B849),(VLOOKUP($B849,'Signal, ITMS &amp; Lighting Items'!$A$5:$G$468,2,FALSE))," "))</f>
        <v xml:space="preserve"> </v>
      </c>
      <c r="D849" s="576"/>
      <c r="E849" s="589" t="str">
        <f>IF(ISNUMBER($B849),(VLOOKUP($B849,'Signal, ITMS &amp; Lighting Items'!$A$5:$G$468,4,FALSE)),IF(ISTEXT($B849),(VLOOKUP($B849,'Signal, ITMS &amp; Lighting Items'!$A$5:$G$468,4,FALSE))," "))</f>
        <v xml:space="preserve"> </v>
      </c>
      <c r="F849" s="575" t="str">
        <f>IF(ISNUMBER($B849),(VLOOKUP($B849,'Signal, ITMS &amp; Lighting Items'!$A$5:$G$468,3,FALSE)),IF(ISTEXT($B849),(VLOOKUP($B849,'Signal, ITMS &amp; Lighting Items'!$A$5:$G$468,3,FALSE))," "))</f>
        <v xml:space="preserve"> </v>
      </c>
      <c r="G849" s="590" t="str">
        <f>IF(ISNUMBER($B849),(VLOOKUP($B849,'Signal, ITMS &amp; Lighting Items'!$A$5:$G$468,5,FALSE)),IF(ISTEXT($B849),(VLOOKUP($B849,'Signal, ITMS &amp; Lighting Items'!$A$5:$G$468,5,FALSE))," "))</f>
        <v xml:space="preserve"> </v>
      </c>
      <c r="H849" s="590" t="str">
        <f>IF(ISNUMBER($B849),(VLOOKUP($B849,'Signal, ITMS &amp; Lighting Items'!$A$5:$G$468,6,FALSE)),IF(ISTEXT($B849),(VLOOKUP($B849,'Signal, ITMS &amp; Lighting Items'!$A$5:$G$468,6,FALSE))," "))</f>
        <v xml:space="preserve"> </v>
      </c>
      <c r="I849" s="590" t="str">
        <f>IF(ISNUMBER($B849),(VLOOKUP($B849,'Signal, ITMS &amp; Lighting Items'!$A$5:$G$468,7,FALSE)),IF(ISTEXT($B849),(VLOOKUP($B849,'Signal, ITMS &amp; Lighting Items'!$A$5:$G$468,7,FALSE))," "))</f>
        <v xml:space="preserve"> </v>
      </c>
      <c r="J849" s="591" t="str">
        <f t="shared" si="78"/>
        <v/>
      </c>
      <c r="K849" s="591" t="str">
        <f t="shared" si="79"/>
        <v/>
      </c>
      <c r="L849" s="591" t="str">
        <f t="shared" si="77"/>
        <v/>
      </c>
    </row>
    <row r="850" spans="1:12" s="165" customFormat="1" ht="12.75" customHeight="1">
      <c r="A850" s="577">
        <v>8</v>
      </c>
      <c r="B850" s="572"/>
      <c r="C850" s="588" t="str">
        <f>IF(ISNUMBER($B850),(VLOOKUP($B850,'Signal, ITMS &amp; Lighting Items'!$A$5:$G$468,2,FALSE)),IF(ISTEXT($B850),(VLOOKUP($B850,'Signal, ITMS &amp; Lighting Items'!$A$5:$G$468,2,FALSE))," "))</f>
        <v xml:space="preserve"> </v>
      </c>
      <c r="D850" s="576"/>
      <c r="E850" s="589" t="str">
        <f>IF(ISNUMBER($B850),(VLOOKUP($B850,'Signal, ITMS &amp; Lighting Items'!$A$5:$G$468,4,FALSE)),IF(ISTEXT($B850),(VLOOKUP($B850,'Signal, ITMS &amp; Lighting Items'!$A$5:$G$468,4,FALSE))," "))</f>
        <v xml:space="preserve"> </v>
      </c>
      <c r="F850" s="575" t="str">
        <f>IF(ISNUMBER($B850),(VLOOKUP($B850,'Signal, ITMS &amp; Lighting Items'!$A$5:$G$468,3,FALSE)),IF(ISTEXT($B850),(VLOOKUP($B850,'Signal, ITMS &amp; Lighting Items'!$A$5:$G$468,3,FALSE))," "))</f>
        <v xml:space="preserve"> </v>
      </c>
      <c r="G850" s="590" t="str">
        <f>IF(ISNUMBER($B850),(VLOOKUP($B850,'Signal, ITMS &amp; Lighting Items'!$A$5:$G$468,5,FALSE)),IF(ISTEXT($B850),(VLOOKUP($B850,'Signal, ITMS &amp; Lighting Items'!$A$5:$G$468,5,FALSE))," "))</f>
        <v xml:space="preserve"> </v>
      </c>
      <c r="H850" s="590" t="str">
        <f>IF(ISNUMBER($B850),(VLOOKUP($B850,'Signal, ITMS &amp; Lighting Items'!$A$5:$G$468,6,FALSE)),IF(ISTEXT($B850),(VLOOKUP($B850,'Signal, ITMS &amp; Lighting Items'!$A$5:$G$468,6,FALSE))," "))</f>
        <v xml:space="preserve"> </v>
      </c>
      <c r="I850" s="590" t="str">
        <f>IF(ISNUMBER($B850),(VLOOKUP($B850,'Signal, ITMS &amp; Lighting Items'!$A$5:$G$468,7,FALSE)),IF(ISTEXT($B850),(VLOOKUP($B850,'Signal, ITMS &amp; Lighting Items'!$A$5:$G$468,7,FALSE))," "))</f>
        <v xml:space="preserve"> </v>
      </c>
      <c r="J850" s="591" t="str">
        <f t="shared" si="78"/>
        <v/>
      </c>
      <c r="K850" s="591" t="str">
        <f t="shared" si="79"/>
        <v/>
      </c>
      <c r="L850" s="591" t="str">
        <f t="shared" si="77"/>
        <v/>
      </c>
    </row>
    <row r="851" spans="1:12" s="165" customFormat="1" ht="12.75" customHeight="1">
      <c r="A851" s="577">
        <v>9</v>
      </c>
      <c r="B851" s="572"/>
      <c r="C851" s="588" t="str">
        <f>IF(ISNUMBER($B851),(VLOOKUP($B851,'Signal, ITMS &amp; Lighting Items'!$A$5:$G$468,2,FALSE)),IF(ISTEXT($B851),(VLOOKUP($B851,'Signal, ITMS &amp; Lighting Items'!$A$5:$G$468,2,FALSE))," "))</f>
        <v xml:space="preserve"> </v>
      </c>
      <c r="D851" s="576"/>
      <c r="E851" s="589" t="str">
        <f>IF(ISNUMBER($B851),(VLOOKUP($B851,'Signal, ITMS &amp; Lighting Items'!$A$5:$G$468,4,FALSE)),IF(ISTEXT($B851),(VLOOKUP($B851,'Signal, ITMS &amp; Lighting Items'!$A$5:$G$468,4,FALSE))," "))</f>
        <v xml:space="preserve"> </v>
      </c>
      <c r="F851" s="575" t="str">
        <f>IF(ISNUMBER($B851),(VLOOKUP($B851,'Signal, ITMS &amp; Lighting Items'!$A$5:$G$468,3,FALSE)),IF(ISTEXT($B851),(VLOOKUP($B851,'Signal, ITMS &amp; Lighting Items'!$A$5:$G$468,3,FALSE))," "))</f>
        <v xml:space="preserve"> </v>
      </c>
      <c r="G851" s="590" t="str">
        <f>IF(ISNUMBER($B851),(VLOOKUP($B851,'Signal, ITMS &amp; Lighting Items'!$A$5:$G$468,5,FALSE)),IF(ISTEXT($B851),(VLOOKUP($B851,'Signal, ITMS &amp; Lighting Items'!$A$5:$G$468,5,FALSE))," "))</f>
        <v xml:space="preserve"> </v>
      </c>
      <c r="H851" s="590" t="str">
        <f>IF(ISNUMBER($B851),(VLOOKUP($B851,'Signal, ITMS &amp; Lighting Items'!$A$5:$G$468,6,FALSE)),IF(ISTEXT($B851),(VLOOKUP($B851,'Signal, ITMS &amp; Lighting Items'!$A$5:$G$468,6,FALSE))," "))</f>
        <v xml:space="preserve"> </v>
      </c>
      <c r="I851" s="590" t="str">
        <f>IF(ISNUMBER($B851),(VLOOKUP($B851,'Signal, ITMS &amp; Lighting Items'!$A$5:$G$468,7,FALSE)),IF(ISTEXT($B851),(VLOOKUP($B851,'Signal, ITMS &amp; Lighting Items'!$A$5:$G$468,7,FALSE))," "))</f>
        <v xml:space="preserve"> </v>
      </c>
      <c r="J851" s="591" t="str">
        <f t="shared" si="78"/>
        <v/>
      </c>
      <c r="K851" s="591" t="str">
        <f t="shared" si="79"/>
        <v/>
      </c>
      <c r="L851" s="591" t="str">
        <f t="shared" si="77"/>
        <v/>
      </c>
    </row>
    <row r="852" spans="1:12" s="165" customFormat="1" ht="12.75" customHeight="1">
      <c r="A852" s="577">
        <v>10</v>
      </c>
      <c r="B852" s="572"/>
      <c r="C852" s="588" t="str">
        <f>IF(ISNUMBER($B852),(VLOOKUP($B852,'Signal, ITMS &amp; Lighting Items'!$A$5:$G$468,2,FALSE)),IF(ISTEXT($B852),(VLOOKUP($B852,'Signal, ITMS &amp; Lighting Items'!$A$5:$G$468,2,FALSE))," "))</f>
        <v xml:space="preserve"> </v>
      </c>
      <c r="D852" s="576"/>
      <c r="E852" s="589" t="str">
        <f>IF(ISNUMBER($B852),(VLOOKUP($B852,'Signal, ITMS &amp; Lighting Items'!$A$5:$G$468,4,FALSE)),IF(ISTEXT($B852),(VLOOKUP($B852,'Signal, ITMS &amp; Lighting Items'!$A$5:$G$468,4,FALSE))," "))</f>
        <v xml:space="preserve"> </v>
      </c>
      <c r="F852" s="575" t="str">
        <f>IF(ISNUMBER($B852),(VLOOKUP($B852,'Signal, ITMS &amp; Lighting Items'!$A$5:$G$468,3,FALSE)),IF(ISTEXT($B852),(VLOOKUP($B852,'Signal, ITMS &amp; Lighting Items'!$A$5:$G$468,3,FALSE))," "))</f>
        <v xml:space="preserve"> </v>
      </c>
      <c r="G852" s="590" t="str">
        <f>IF(ISNUMBER($B852),(VLOOKUP($B852,'Signal, ITMS &amp; Lighting Items'!$A$5:$G$468,5,FALSE)),IF(ISTEXT($B852),(VLOOKUP($B852,'Signal, ITMS &amp; Lighting Items'!$A$5:$G$468,5,FALSE))," "))</f>
        <v xml:space="preserve"> </v>
      </c>
      <c r="H852" s="590" t="str">
        <f>IF(ISNUMBER($B852),(VLOOKUP($B852,'Signal, ITMS &amp; Lighting Items'!$A$5:$G$468,6,FALSE)),IF(ISTEXT($B852),(VLOOKUP($B852,'Signal, ITMS &amp; Lighting Items'!$A$5:$G$468,6,FALSE))," "))</f>
        <v xml:space="preserve"> </v>
      </c>
      <c r="I852" s="590" t="str">
        <f>IF(ISNUMBER($B852),(VLOOKUP($B852,'Signal, ITMS &amp; Lighting Items'!$A$5:$G$468,7,FALSE)),IF(ISTEXT($B852),(VLOOKUP($B852,'Signal, ITMS &amp; Lighting Items'!$A$5:$G$468,7,FALSE))," "))</f>
        <v xml:space="preserve"> </v>
      </c>
      <c r="J852" s="591" t="str">
        <f t="shared" si="78"/>
        <v/>
      </c>
      <c r="K852" s="591" t="str">
        <f t="shared" si="79"/>
        <v/>
      </c>
      <c r="L852" s="591" t="str">
        <f t="shared" si="77"/>
        <v/>
      </c>
    </row>
    <row r="853" spans="1:12" s="165" customFormat="1" ht="12.75" customHeight="1">
      <c r="A853" s="577">
        <v>11</v>
      </c>
      <c r="B853" s="572"/>
      <c r="C853" s="588" t="str">
        <f>IF(ISNUMBER($B853),(VLOOKUP($B853,'Signal, ITMS &amp; Lighting Items'!$A$5:$G$468,2,FALSE)),IF(ISTEXT($B853),(VLOOKUP($B853,'Signal, ITMS &amp; Lighting Items'!$A$5:$G$468,2,FALSE))," "))</f>
        <v xml:space="preserve"> </v>
      </c>
      <c r="D853" s="576"/>
      <c r="E853" s="589" t="str">
        <f>IF(ISNUMBER($B853),(VLOOKUP($B853,'Signal, ITMS &amp; Lighting Items'!$A$5:$G$468,4,FALSE)),IF(ISTEXT($B853),(VLOOKUP($B853,'Signal, ITMS &amp; Lighting Items'!$A$5:$G$468,4,FALSE))," "))</f>
        <v xml:space="preserve"> </v>
      </c>
      <c r="F853" s="575" t="str">
        <f>IF(ISNUMBER($B853),(VLOOKUP($B853,'Signal, ITMS &amp; Lighting Items'!$A$5:$G$468,3,FALSE)),IF(ISTEXT($B853),(VLOOKUP($B853,'Signal, ITMS &amp; Lighting Items'!$A$5:$G$468,3,FALSE))," "))</f>
        <v xml:space="preserve"> </v>
      </c>
      <c r="G853" s="590" t="str">
        <f>IF(ISNUMBER($B853),(VLOOKUP($B853,'Signal, ITMS &amp; Lighting Items'!$A$5:$G$468,5,FALSE)),IF(ISTEXT($B853),(VLOOKUP($B853,'Signal, ITMS &amp; Lighting Items'!$A$5:$G$468,5,FALSE))," "))</f>
        <v xml:space="preserve"> </v>
      </c>
      <c r="H853" s="590" t="str">
        <f>IF(ISNUMBER($B853),(VLOOKUP($B853,'Signal, ITMS &amp; Lighting Items'!$A$5:$G$468,6,FALSE)),IF(ISTEXT($B853),(VLOOKUP($B853,'Signal, ITMS &amp; Lighting Items'!$A$5:$G$468,6,FALSE))," "))</f>
        <v xml:space="preserve"> </v>
      </c>
      <c r="I853" s="590" t="str">
        <f>IF(ISNUMBER($B853),(VLOOKUP($B853,'Signal, ITMS &amp; Lighting Items'!$A$5:$G$468,7,FALSE)),IF(ISTEXT($B853),(VLOOKUP($B853,'Signal, ITMS &amp; Lighting Items'!$A$5:$G$468,7,FALSE))," "))</f>
        <v xml:space="preserve"> </v>
      </c>
      <c r="J853" s="591" t="str">
        <f t="shared" si="78"/>
        <v/>
      </c>
      <c r="K853" s="591" t="str">
        <f t="shared" si="79"/>
        <v/>
      </c>
      <c r="L853" s="591" t="str">
        <f t="shared" si="77"/>
        <v/>
      </c>
    </row>
    <row r="854" spans="1:12" s="165" customFormat="1" ht="12.75" customHeight="1">
      <c r="A854" s="577">
        <v>12</v>
      </c>
      <c r="B854" s="572"/>
      <c r="C854" s="588" t="str">
        <f>IF(ISNUMBER($B854),(VLOOKUP($B854,'Signal, ITMS &amp; Lighting Items'!$A$5:$G$468,2,FALSE)),IF(ISTEXT($B854),(VLOOKUP($B854,'Signal, ITMS &amp; Lighting Items'!$A$5:$G$468,2,FALSE))," "))</f>
        <v xml:space="preserve"> </v>
      </c>
      <c r="D854" s="576"/>
      <c r="E854" s="589" t="str">
        <f>IF(ISNUMBER($B854),(VLOOKUP($B854,'Signal, ITMS &amp; Lighting Items'!$A$5:$G$468,4,FALSE)),IF(ISTEXT($B854),(VLOOKUP($B854,'Signal, ITMS &amp; Lighting Items'!$A$5:$G$468,4,FALSE))," "))</f>
        <v xml:space="preserve"> </v>
      </c>
      <c r="F854" s="575" t="str">
        <f>IF(ISNUMBER($B854),(VLOOKUP($B854,'Signal, ITMS &amp; Lighting Items'!$A$5:$G$468,3,FALSE)),IF(ISTEXT($B854),(VLOOKUP($B854,'Signal, ITMS &amp; Lighting Items'!$A$5:$G$468,3,FALSE))," "))</f>
        <v xml:space="preserve"> </v>
      </c>
      <c r="G854" s="590" t="str">
        <f>IF(ISNUMBER($B854),(VLOOKUP($B854,'Signal, ITMS &amp; Lighting Items'!$A$5:$G$468,5,FALSE)),IF(ISTEXT($B854),(VLOOKUP($B854,'Signal, ITMS &amp; Lighting Items'!$A$5:$G$468,5,FALSE))," "))</f>
        <v xml:space="preserve"> </v>
      </c>
      <c r="H854" s="590" t="str">
        <f>IF(ISNUMBER($B854),(VLOOKUP($B854,'Signal, ITMS &amp; Lighting Items'!$A$5:$G$468,6,FALSE)),IF(ISTEXT($B854),(VLOOKUP($B854,'Signal, ITMS &amp; Lighting Items'!$A$5:$G$468,6,FALSE))," "))</f>
        <v xml:space="preserve"> </v>
      </c>
      <c r="I854" s="590" t="str">
        <f>IF(ISNUMBER($B854),(VLOOKUP($B854,'Signal, ITMS &amp; Lighting Items'!$A$5:$G$468,7,FALSE)),IF(ISTEXT($B854),(VLOOKUP($B854,'Signal, ITMS &amp; Lighting Items'!$A$5:$G$468,7,FALSE))," "))</f>
        <v xml:space="preserve"> </v>
      </c>
      <c r="J854" s="591" t="str">
        <f t="shared" si="78"/>
        <v/>
      </c>
      <c r="K854" s="591" t="str">
        <f t="shared" si="79"/>
        <v/>
      </c>
      <c r="L854" s="591" t="str">
        <f t="shared" si="77"/>
        <v/>
      </c>
    </row>
    <row r="855" spans="1:12" s="165" customFormat="1" ht="12.75" customHeight="1">
      <c r="A855" s="577">
        <v>13</v>
      </c>
      <c r="B855" s="572"/>
      <c r="C855" s="588" t="str">
        <f>IF(ISNUMBER($B855),(VLOOKUP($B855,'Signal, ITMS &amp; Lighting Items'!$A$5:$G$468,2,FALSE)),IF(ISTEXT($B855),(VLOOKUP($B855,'Signal, ITMS &amp; Lighting Items'!$A$5:$G$468,2,FALSE))," "))</f>
        <v xml:space="preserve"> </v>
      </c>
      <c r="D855" s="576"/>
      <c r="E855" s="589" t="str">
        <f>IF(ISNUMBER($B855),(VLOOKUP($B855,'Signal, ITMS &amp; Lighting Items'!$A$5:$G$468,4,FALSE)),IF(ISTEXT($B855),(VLOOKUP($B855,'Signal, ITMS &amp; Lighting Items'!$A$5:$G$468,4,FALSE))," "))</f>
        <v xml:space="preserve"> </v>
      </c>
      <c r="F855" s="575" t="str">
        <f>IF(ISNUMBER($B855),(VLOOKUP($B855,'Signal, ITMS &amp; Lighting Items'!$A$5:$G$468,3,FALSE)),IF(ISTEXT($B855),(VLOOKUP($B855,'Signal, ITMS &amp; Lighting Items'!$A$5:$G$468,3,FALSE))," "))</f>
        <v xml:space="preserve"> </v>
      </c>
      <c r="G855" s="590" t="str">
        <f>IF(ISNUMBER($B855),(VLOOKUP($B855,'Signal, ITMS &amp; Lighting Items'!$A$5:$G$468,5,FALSE)),IF(ISTEXT($B855),(VLOOKUP($B855,'Signal, ITMS &amp; Lighting Items'!$A$5:$G$468,5,FALSE))," "))</f>
        <v xml:space="preserve"> </v>
      </c>
      <c r="H855" s="590" t="str">
        <f>IF(ISNUMBER($B855),(VLOOKUP($B855,'Signal, ITMS &amp; Lighting Items'!$A$5:$G$468,6,FALSE)),IF(ISTEXT($B855),(VLOOKUP($B855,'Signal, ITMS &amp; Lighting Items'!$A$5:$G$468,6,FALSE))," "))</f>
        <v xml:space="preserve"> </v>
      </c>
      <c r="I855" s="590" t="str">
        <f>IF(ISNUMBER($B855),(VLOOKUP($B855,'Signal, ITMS &amp; Lighting Items'!$A$5:$G$468,7,FALSE)),IF(ISTEXT($B855),(VLOOKUP($B855,'Signal, ITMS &amp; Lighting Items'!$A$5:$G$468,7,FALSE))," "))</f>
        <v xml:space="preserve"> </v>
      </c>
      <c r="J855" s="591" t="str">
        <f t="shared" si="78"/>
        <v/>
      </c>
      <c r="K855" s="591" t="str">
        <f t="shared" si="79"/>
        <v/>
      </c>
      <c r="L855" s="591" t="str">
        <f t="shared" si="77"/>
        <v/>
      </c>
    </row>
    <row r="856" spans="1:12" s="165" customFormat="1" ht="12.75" customHeight="1">
      <c r="A856" s="577">
        <v>14</v>
      </c>
      <c r="B856" s="572"/>
      <c r="C856" s="588" t="str">
        <f>IF(ISNUMBER($B856),(VLOOKUP($B856,'Signal, ITMS &amp; Lighting Items'!$A$5:$G$468,2,FALSE)),IF(ISTEXT($B856),(VLOOKUP($B856,'Signal, ITMS &amp; Lighting Items'!$A$5:$G$468,2,FALSE))," "))</f>
        <v xml:space="preserve"> </v>
      </c>
      <c r="D856" s="576"/>
      <c r="E856" s="589" t="str">
        <f>IF(ISNUMBER($B856),(VLOOKUP($B856,'Signal, ITMS &amp; Lighting Items'!$A$5:$G$468,4,FALSE)),IF(ISTEXT($B856),(VLOOKUP($B856,'Signal, ITMS &amp; Lighting Items'!$A$5:$G$468,4,FALSE))," "))</f>
        <v xml:space="preserve"> </v>
      </c>
      <c r="F856" s="575" t="str">
        <f>IF(ISNUMBER($B856),(VLOOKUP($B856,'Signal, ITMS &amp; Lighting Items'!$A$5:$G$468,3,FALSE)),IF(ISTEXT($B856),(VLOOKUP($B856,'Signal, ITMS &amp; Lighting Items'!$A$5:$G$468,3,FALSE))," "))</f>
        <v xml:space="preserve"> </v>
      </c>
      <c r="G856" s="590" t="str">
        <f>IF(ISNUMBER($B856),(VLOOKUP($B856,'Signal, ITMS &amp; Lighting Items'!$A$5:$G$468,5,FALSE)),IF(ISTEXT($B856),(VLOOKUP($B856,'Signal, ITMS &amp; Lighting Items'!$A$5:$G$468,5,FALSE))," "))</f>
        <v xml:space="preserve"> </v>
      </c>
      <c r="H856" s="590" t="str">
        <f>IF(ISNUMBER($B856),(VLOOKUP($B856,'Signal, ITMS &amp; Lighting Items'!$A$5:$G$468,6,FALSE)),IF(ISTEXT($B856),(VLOOKUP($B856,'Signal, ITMS &amp; Lighting Items'!$A$5:$G$468,6,FALSE))," "))</f>
        <v xml:space="preserve"> </v>
      </c>
      <c r="I856" s="590" t="str">
        <f>IF(ISNUMBER($B856),(VLOOKUP($B856,'Signal, ITMS &amp; Lighting Items'!$A$5:$G$468,7,FALSE)),IF(ISTEXT($B856),(VLOOKUP($B856,'Signal, ITMS &amp; Lighting Items'!$A$5:$G$468,7,FALSE))," "))</f>
        <v xml:space="preserve"> </v>
      </c>
      <c r="J856" s="591" t="str">
        <f t="shared" si="78"/>
        <v/>
      </c>
      <c r="K856" s="591" t="str">
        <f t="shared" si="79"/>
        <v/>
      </c>
      <c r="L856" s="591" t="str">
        <f t="shared" si="77"/>
        <v/>
      </c>
    </row>
    <row r="857" spans="1:12" s="165" customFormat="1" ht="12.75" customHeight="1">
      <c r="A857" s="577">
        <v>15</v>
      </c>
      <c r="B857" s="572"/>
      <c r="C857" s="588" t="str">
        <f>IF(ISNUMBER($B857),(VLOOKUP($B857,'Signal, ITMS &amp; Lighting Items'!$A$5:$G$468,2,FALSE)),IF(ISTEXT($B857),(VLOOKUP($B857,'Signal, ITMS &amp; Lighting Items'!$A$5:$G$468,2,FALSE))," "))</f>
        <v xml:space="preserve"> </v>
      </c>
      <c r="D857" s="646"/>
      <c r="E857" s="589" t="str">
        <f>IF(ISNUMBER($B857),(VLOOKUP($B857,'Signal, ITMS &amp; Lighting Items'!$A$5:$G$468,4,FALSE)),IF(ISTEXT($B857),(VLOOKUP($B857,'Signal, ITMS &amp; Lighting Items'!$A$5:$G$468,4,FALSE))," "))</f>
        <v xml:space="preserve"> </v>
      </c>
      <c r="F857" s="575" t="str">
        <f>IF(ISNUMBER($B857),(VLOOKUP($B857,'Signal, ITMS &amp; Lighting Items'!$A$5:$G$468,3,FALSE)),IF(ISTEXT($B857),(VLOOKUP($B857,'Signal, ITMS &amp; Lighting Items'!$A$5:$G$468,3,FALSE))," "))</f>
        <v xml:space="preserve"> </v>
      </c>
      <c r="G857" s="590" t="str">
        <f>IF(ISNUMBER($B857),(VLOOKUP($B857,'Signal, ITMS &amp; Lighting Items'!$A$5:$G$468,5,FALSE)),IF(ISTEXT($B857),(VLOOKUP($B857,'Signal, ITMS &amp; Lighting Items'!$A$5:$G$468,5,FALSE))," "))</f>
        <v xml:space="preserve"> </v>
      </c>
      <c r="H857" s="590" t="str">
        <f>IF(ISNUMBER($B857),(VLOOKUP($B857,'Signal, ITMS &amp; Lighting Items'!$A$5:$G$468,6,FALSE)),IF(ISTEXT($B857),(VLOOKUP($B857,'Signal, ITMS &amp; Lighting Items'!$A$5:$G$468,6,FALSE))," "))</f>
        <v xml:space="preserve"> </v>
      </c>
      <c r="I857" s="590" t="str">
        <f>IF(ISNUMBER($B857),(VLOOKUP($B857,'Signal, ITMS &amp; Lighting Items'!$A$5:$G$468,7,FALSE)),IF(ISTEXT($B857),(VLOOKUP($B857,'Signal, ITMS &amp; Lighting Items'!$A$5:$G$468,7,FALSE))," "))</f>
        <v xml:space="preserve"> </v>
      </c>
      <c r="J857" s="591" t="str">
        <f t="shared" si="78"/>
        <v/>
      </c>
      <c r="K857" s="591" t="str">
        <f t="shared" si="79"/>
        <v/>
      </c>
      <c r="L857" s="591" t="str">
        <f t="shared" si="77"/>
        <v/>
      </c>
    </row>
    <row r="858" spans="1:12" s="165" customFormat="1" ht="12.75" customHeight="1">
      <c r="A858" s="577">
        <v>16</v>
      </c>
      <c r="B858" s="572"/>
      <c r="C858" s="588" t="str">
        <f>IF(ISNUMBER($B858),(VLOOKUP($B858,'Signal, ITMS &amp; Lighting Items'!$A$5:$G$468,2,FALSE)),IF(ISTEXT($B858),(VLOOKUP($B858,'Signal, ITMS &amp; Lighting Items'!$A$5:$G$468,2,FALSE))," "))</f>
        <v xml:space="preserve"> </v>
      </c>
      <c r="D858" s="576"/>
      <c r="E858" s="589" t="str">
        <f>IF(ISNUMBER($B858),(VLOOKUP($B858,'Signal, ITMS &amp; Lighting Items'!$A$5:$G$468,4,FALSE)),IF(ISTEXT($B858),(VLOOKUP($B858,'Signal, ITMS &amp; Lighting Items'!$A$5:$G$468,4,FALSE))," "))</f>
        <v xml:space="preserve"> </v>
      </c>
      <c r="F858" s="575" t="str">
        <f>IF(ISNUMBER($B858),(VLOOKUP($B858,'Signal, ITMS &amp; Lighting Items'!$A$5:$G$468,3,FALSE)),IF(ISTEXT($B858),(VLOOKUP($B858,'Signal, ITMS &amp; Lighting Items'!$A$5:$G$468,3,FALSE))," "))</f>
        <v xml:space="preserve"> </v>
      </c>
      <c r="G858" s="590" t="str">
        <f>IF(ISNUMBER($B858),(VLOOKUP($B858,'Signal, ITMS &amp; Lighting Items'!$A$5:$G$468,5,FALSE)),IF(ISTEXT($B858),(VLOOKUP($B858,'Signal, ITMS &amp; Lighting Items'!$A$5:$G$468,5,FALSE))," "))</f>
        <v xml:space="preserve"> </v>
      </c>
      <c r="H858" s="590" t="str">
        <f>IF(ISNUMBER($B858),(VLOOKUP($B858,'Signal, ITMS &amp; Lighting Items'!$A$5:$G$468,6,FALSE)),IF(ISTEXT($B858),(VLOOKUP($B858,'Signal, ITMS &amp; Lighting Items'!$A$5:$G$468,6,FALSE))," "))</f>
        <v xml:space="preserve"> </v>
      </c>
      <c r="I858" s="590" t="str">
        <f>IF(ISNUMBER($B858),(VLOOKUP($B858,'Signal, ITMS &amp; Lighting Items'!$A$5:$G$468,7,FALSE)),IF(ISTEXT($B858),(VLOOKUP($B858,'Signal, ITMS &amp; Lighting Items'!$A$5:$G$468,7,FALSE))," "))</f>
        <v xml:space="preserve"> </v>
      </c>
      <c r="J858" s="591" t="str">
        <f t="shared" si="78"/>
        <v/>
      </c>
      <c r="K858" s="591" t="str">
        <f t="shared" si="79"/>
        <v/>
      </c>
      <c r="L858" s="591" t="str">
        <f t="shared" si="77"/>
        <v/>
      </c>
    </row>
    <row r="859" spans="1:12" s="165" customFormat="1" ht="12.75" customHeight="1">
      <c r="A859" s="577">
        <v>17</v>
      </c>
      <c r="B859" s="572"/>
      <c r="C859" s="588" t="str">
        <f>IF(ISNUMBER($B859),(VLOOKUP($B859,'Signal, ITMS &amp; Lighting Items'!$A$5:$G$468,2,FALSE)),IF(ISTEXT($B859),(VLOOKUP($B859,'Signal, ITMS &amp; Lighting Items'!$A$5:$G$468,2,FALSE))," "))</f>
        <v xml:space="preserve"> </v>
      </c>
      <c r="D859" s="576"/>
      <c r="E859" s="589" t="str">
        <f>IF(ISNUMBER($B859),(VLOOKUP($B859,'Signal, ITMS &amp; Lighting Items'!$A$5:$G$468,4,FALSE)),IF(ISTEXT($B859),(VLOOKUP($B859,'Signal, ITMS &amp; Lighting Items'!$A$5:$G$468,4,FALSE))," "))</f>
        <v xml:space="preserve"> </v>
      </c>
      <c r="F859" s="575" t="str">
        <f>IF(ISNUMBER($B859),(VLOOKUP($B859,'Signal, ITMS &amp; Lighting Items'!$A$5:$G$468,3,FALSE)),IF(ISTEXT($B859),(VLOOKUP($B859,'Signal, ITMS &amp; Lighting Items'!$A$5:$G$468,3,FALSE))," "))</f>
        <v xml:space="preserve"> </v>
      </c>
      <c r="G859" s="590" t="str">
        <f>IF(ISNUMBER($B859),(VLOOKUP($B859,'Signal, ITMS &amp; Lighting Items'!$A$5:$G$468,5,FALSE)),IF(ISTEXT($B859),(VLOOKUP($B859,'Signal, ITMS &amp; Lighting Items'!$A$5:$G$468,5,FALSE))," "))</f>
        <v xml:space="preserve"> </v>
      </c>
      <c r="H859" s="590" t="str">
        <f>IF(ISNUMBER($B859),(VLOOKUP($B859,'Signal, ITMS &amp; Lighting Items'!$A$5:$G$468,6,FALSE)),IF(ISTEXT($B859),(VLOOKUP($B859,'Signal, ITMS &amp; Lighting Items'!$A$5:$G$468,6,FALSE))," "))</f>
        <v xml:space="preserve"> </v>
      </c>
      <c r="I859" s="590" t="str">
        <f>IF(ISNUMBER($B859),(VLOOKUP($B859,'Signal, ITMS &amp; Lighting Items'!$A$5:$G$468,7,FALSE)),IF(ISTEXT($B859),(VLOOKUP($B859,'Signal, ITMS &amp; Lighting Items'!$A$5:$G$468,7,FALSE))," "))</f>
        <v xml:space="preserve"> </v>
      </c>
      <c r="J859" s="591" t="str">
        <f t="shared" si="78"/>
        <v/>
      </c>
      <c r="K859" s="591" t="str">
        <f t="shared" si="79"/>
        <v/>
      </c>
      <c r="L859" s="591" t="str">
        <f t="shared" si="77"/>
        <v/>
      </c>
    </row>
    <row r="860" spans="1:12" s="165" customFormat="1" ht="12.75" customHeight="1">
      <c r="A860" s="577">
        <v>18</v>
      </c>
      <c r="B860" s="572"/>
      <c r="C860" s="588" t="str">
        <f>IF(ISNUMBER($B860),(VLOOKUP($B860,'Signal, ITMS &amp; Lighting Items'!$A$5:$G$468,2,FALSE)),IF(ISTEXT($B860),(VLOOKUP($B860,'Signal, ITMS &amp; Lighting Items'!$A$5:$G$468,2,FALSE))," "))</f>
        <v xml:space="preserve"> </v>
      </c>
      <c r="D860" s="576"/>
      <c r="E860" s="589" t="str">
        <f>IF(ISNUMBER($B860),(VLOOKUP($B860,'Signal, ITMS &amp; Lighting Items'!$A$5:$G$468,4,FALSE)),IF(ISTEXT($B860),(VLOOKUP($B860,'Signal, ITMS &amp; Lighting Items'!$A$5:$G$468,4,FALSE))," "))</f>
        <v xml:space="preserve"> </v>
      </c>
      <c r="F860" s="575" t="str">
        <f>IF(ISNUMBER($B860),(VLOOKUP($B860,'Signal, ITMS &amp; Lighting Items'!$A$5:$G$468,3,FALSE)),IF(ISTEXT($B860),(VLOOKUP($B860,'Signal, ITMS &amp; Lighting Items'!$A$5:$G$468,3,FALSE))," "))</f>
        <v xml:space="preserve"> </v>
      </c>
      <c r="G860" s="590" t="str">
        <f>IF(ISNUMBER($B860),(VLOOKUP($B860,'Signal, ITMS &amp; Lighting Items'!$A$5:$G$468,5,FALSE)),IF(ISTEXT($B860),(VLOOKUP($B860,'Signal, ITMS &amp; Lighting Items'!$A$5:$G$468,5,FALSE))," "))</f>
        <v xml:space="preserve"> </v>
      </c>
      <c r="H860" s="590" t="str">
        <f>IF(ISNUMBER($B860),(VLOOKUP($B860,'Signal, ITMS &amp; Lighting Items'!$A$5:$G$468,6,FALSE)),IF(ISTEXT($B860),(VLOOKUP($B860,'Signal, ITMS &amp; Lighting Items'!$A$5:$G$468,6,FALSE))," "))</f>
        <v xml:space="preserve"> </v>
      </c>
      <c r="I860" s="590" t="str">
        <f>IF(ISNUMBER($B860),(VLOOKUP($B860,'Signal, ITMS &amp; Lighting Items'!$A$5:$G$468,7,FALSE)),IF(ISTEXT($B860),(VLOOKUP($B860,'Signal, ITMS &amp; Lighting Items'!$A$5:$G$468,7,FALSE))," "))</f>
        <v xml:space="preserve"> </v>
      </c>
      <c r="J860" s="591" t="str">
        <f t="shared" si="78"/>
        <v/>
      </c>
      <c r="K860" s="591" t="str">
        <f t="shared" si="79"/>
        <v/>
      </c>
      <c r="L860" s="591" t="str">
        <f t="shared" si="77"/>
        <v/>
      </c>
    </row>
    <row r="861" spans="1:12" s="165" customFormat="1" ht="12.75" customHeight="1">
      <c r="A861" s="577">
        <v>19</v>
      </c>
      <c r="B861" s="572"/>
      <c r="C861" s="588" t="str">
        <f>IF(ISNUMBER($B861),(VLOOKUP($B861,'Signal, ITMS &amp; Lighting Items'!$A$5:$G$468,2,FALSE)),IF(ISTEXT($B861),(VLOOKUP($B861,'Signal, ITMS &amp; Lighting Items'!$A$5:$G$468,2,FALSE))," "))</f>
        <v xml:space="preserve"> </v>
      </c>
      <c r="D861" s="576"/>
      <c r="E861" s="589" t="str">
        <f>IF(ISNUMBER($B861),(VLOOKUP($B861,'Signal, ITMS &amp; Lighting Items'!$A$5:$G$468,4,FALSE)),IF(ISTEXT($B861),(VLOOKUP($B861,'Signal, ITMS &amp; Lighting Items'!$A$5:$G$468,4,FALSE))," "))</f>
        <v xml:space="preserve"> </v>
      </c>
      <c r="F861" s="575" t="str">
        <f>IF(ISNUMBER($B861),(VLOOKUP($B861,'Signal, ITMS &amp; Lighting Items'!$A$5:$G$468,3,FALSE)),IF(ISTEXT($B861),(VLOOKUP($B861,'Signal, ITMS &amp; Lighting Items'!$A$5:$G$468,3,FALSE))," "))</f>
        <v xml:space="preserve"> </v>
      </c>
      <c r="G861" s="590" t="str">
        <f>IF(ISNUMBER($B861),(VLOOKUP($B861,'Signal, ITMS &amp; Lighting Items'!$A$5:$G$468,5,FALSE)),IF(ISTEXT($B861),(VLOOKUP($B861,'Signal, ITMS &amp; Lighting Items'!$A$5:$G$468,5,FALSE))," "))</f>
        <v xml:space="preserve"> </v>
      </c>
      <c r="H861" s="590" t="str">
        <f>IF(ISNUMBER($B861),(VLOOKUP($B861,'Signal, ITMS &amp; Lighting Items'!$A$5:$G$468,6,FALSE)),IF(ISTEXT($B861),(VLOOKUP($B861,'Signal, ITMS &amp; Lighting Items'!$A$5:$G$468,6,FALSE))," "))</f>
        <v xml:space="preserve"> </v>
      </c>
      <c r="I861" s="590" t="str">
        <f>IF(ISNUMBER($B861),(VLOOKUP($B861,'Signal, ITMS &amp; Lighting Items'!$A$5:$G$468,7,FALSE)),IF(ISTEXT($B861),(VLOOKUP($B861,'Signal, ITMS &amp; Lighting Items'!$A$5:$G$468,7,FALSE))," "))</f>
        <v xml:space="preserve"> </v>
      </c>
      <c r="J861" s="591" t="str">
        <f t="shared" si="78"/>
        <v/>
      </c>
      <c r="K861" s="591" t="str">
        <f t="shared" si="79"/>
        <v/>
      </c>
      <c r="L861" s="591" t="str">
        <f t="shared" si="77"/>
        <v/>
      </c>
    </row>
    <row r="862" spans="1:12" s="165" customFormat="1" ht="12.75" customHeight="1">
      <c r="A862" s="577">
        <v>20</v>
      </c>
      <c r="B862" s="572"/>
      <c r="C862" s="588" t="str">
        <f>IF(ISNUMBER($B862),(VLOOKUP($B862,'Signal, ITMS &amp; Lighting Items'!$A$5:$G$468,2,FALSE)),IF(ISTEXT($B862),(VLOOKUP($B862,'Signal, ITMS &amp; Lighting Items'!$A$5:$G$468,2,FALSE))," "))</f>
        <v xml:space="preserve"> </v>
      </c>
      <c r="D862" s="576"/>
      <c r="E862" s="589" t="str">
        <f>IF(ISNUMBER($B862),(VLOOKUP($B862,'Signal, ITMS &amp; Lighting Items'!$A$5:$G$468,4,FALSE)),IF(ISTEXT($B862),(VLOOKUP($B862,'Signal, ITMS &amp; Lighting Items'!$A$5:$G$468,4,FALSE))," "))</f>
        <v xml:space="preserve"> </v>
      </c>
      <c r="F862" s="575" t="str">
        <f>IF(ISNUMBER($B862),(VLOOKUP($B862,'Signal, ITMS &amp; Lighting Items'!$A$5:$G$468,3,FALSE)),IF(ISTEXT($B862),(VLOOKUP($B862,'Signal, ITMS &amp; Lighting Items'!$A$5:$G$468,3,FALSE))," "))</f>
        <v xml:space="preserve"> </v>
      </c>
      <c r="G862" s="590" t="str">
        <f>IF(ISNUMBER($B862),(VLOOKUP($B862,'Signal, ITMS &amp; Lighting Items'!$A$5:$G$468,5,FALSE)),IF(ISTEXT($B862),(VLOOKUP($B862,'Signal, ITMS &amp; Lighting Items'!$A$5:$G$468,5,FALSE))," "))</f>
        <v xml:space="preserve"> </v>
      </c>
      <c r="H862" s="590" t="str">
        <f>IF(ISNUMBER($B862),(VLOOKUP($B862,'Signal, ITMS &amp; Lighting Items'!$A$5:$G$468,6,FALSE)),IF(ISTEXT($B862),(VLOOKUP($B862,'Signal, ITMS &amp; Lighting Items'!$A$5:$G$468,6,FALSE))," "))</f>
        <v xml:space="preserve"> </v>
      </c>
      <c r="I862" s="590" t="str">
        <f>IF(ISNUMBER($B862),(VLOOKUP($B862,'Signal, ITMS &amp; Lighting Items'!$A$5:$G$468,7,FALSE)),IF(ISTEXT($B862),(VLOOKUP($B862,'Signal, ITMS &amp; Lighting Items'!$A$5:$G$468,7,FALSE))," "))</f>
        <v xml:space="preserve"> </v>
      </c>
      <c r="J862" s="591" t="str">
        <f t="shared" si="78"/>
        <v/>
      </c>
      <c r="K862" s="591" t="str">
        <f t="shared" si="79"/>
        <v/>
      </c>
      <c r="L862" s="591" t="str">
        <f t="shared" si="77"/>
        <v/>
      </c>
    </row>
    <row r="863" spans="1:12" s="165" customFormat="1" ht="12.75" customHeight="1">
      <c r="A863" s="577">
        <v>21</v>
      </c>
      <c r="B863" s="572"/>
      <c r="C863" s="588" t="str">
        <f>IF(ISNUMBER($B863),(VLOOKUP($B863,'Signal, ITMS &amp; Lighting Items'!$A$5:$G$468,2,FALSE)),IF(ISTEXT($B863),(VLOOKUP($B863,'Signal, ITMS &amp; Lighting Items'!$A$5:$G$468,2,FALSE))," "))</f>
        <v xml:space="preserve"> </v>
      </c>
      <c r="D863" s="576"/>
      <c r="E863" s="589" t="str">
        <f>IF(ISNUMBER($B863),(VLOOKUP($B863,'Signal, ITMS &amp; Lighting Items'!$A$5:$G$468,4,FALSE)),IF(ISTEXT($B863),(VLOOKUP($B863,'Signal, ITMS &amp; Lighting Items'!$A$5:$G$468,4,FALSE))," "))</f>
        <v xml:space="preserve"> </v>
      </c>
      <c r="F863" s="575" t="str">
        <f>IF(ISNUMBER($B863),(VLOOKUP($B863,'Signal, ITMS &amp; Lighting Items'!$A$5:$G$468,3,FALSE)),IF(ISTEXT($B863),(VLOOKUP($B863,'Signal, ITMS &amp; Lighting Items'!$A$5:$G$468,3,FALSE))," "))</f>
        <v xml:space="preserve"> </v>
      </c>
      <c r="G863" s="590" t="str">
        <f>IF(ISNUMBER($B863),(VLOOKUP($B863,'Signal, ITMS &amp; Lighting Items'!$A$5:$G$468,5,FALSE)),IF(ISTEXT($B863),(VLOOKUP($B863,'Signal, ITMS &amp; Lighting Items'!$A$5:$G$468,5,FALSE))," "))</f>
        <v xml:space="preserve"> </v>
      </c>
      <c r="H863" s="590" t="str">
        <f>IF(ISNUMBER($B863),(VLOOKUP($B863,'Signal, ITMS &amp; Lighting Items'!$A$5:$G$468,6,FALSE)),IF(ISTEXT($B863),(VLOOKUP($B863,'Signal, ITMS &amp; Lighting Items'!$A$5:$G$468,6,FALSE))," "))</f>
        <v xml:space="preserve"> </v>
      </c>
      <c r="I863" s="590" t="str">
        <f>IF(ISNUMBER($B863),(VLOOKUP($B863,'Signal, ITMS &amp; Lighting Items'!$A$5:$G$468,7,FALSE)),IF(ISTEXT($B863),(VLOOKUP($B863,'Signal, ITMS &amp; Lighting Items'!$A$5:$G$468,7,FALSE))," "))</f>
        <v xml:space="preserve"> </v>
      </c>
      <c r="J863" s="591" t="str">
        <f t="shared" si="78"/>
        <v/>
      </c>
      <c r="K863" s="591" t="str">
        <f t="shared" si="79"/>
        <v/>
      </c>
      <c r="L863" s="591" t="str">
        <f t="shared" si="77"/>
        <v/>
      </c>
    </row>
    <row r="864" spans="1:12" s="165" customFormat="1" ht="12.75" customHeight="1">
      <c r="A864" s="577">
        <v>22</v>
      </c>
      <c r="B864" s="572"/>
      <c r="C864" s="588" t="str">
        <f>IF(ISNUMBER($B864),(VLOOKUP($B864,'Signal, ITMS &amp; Lighting Items'!$A$5:$G$468,2,FALSE)),IF(ISTEXT($B864),(VLOOKUP($B864,'Signal, ITMS &amp; Lighting Items'!$A$5:$G$468,2,FALSE))," "))</f>
        <v xml:space="preserve"> </v>
      </c>
      <c r="D864" s="576"/>
      <c r="E864" s="589" t="str">
        <f>IF(ISNUMBER($B864),(VLOOKUP($B864,'Signal, ITMS &amp; Lighting Items'!$A$5:$G$468,4,FALSE)),IF(ISTEXT($B864),(VLOOKUP($B864,'Signal, ITMS &amp; Lighting Items'!$A$5:$G$468,4,FALSE))," "))</f>
        <v xml:space="preserve"> </v>
      </c>
      <c r="F864" s="575" t="str">
        <f>IF(ISNUMBER($B864),(VLOOKUP($B864,'Signal, ITMS &amp; Lighting Items'!$A$5:$G$468,3,FALSE)),IF(ISTEXT($B864),(VLOOKUP($B864,'Signal, ITMS &amp; Lighting Items'!$A$5:$G$468,3,FALSE))," "))</f>
        <v xml:space="preserve"> </v>
      </c>
      <c r="G864" s="590" t="str">
        <f>IF(ISNUMBER($B864),(VLOOKUP($B864,'Signal, ITMS &amp; Lighting Items'!$A$5:$G$468,5,FALSE)),IF(ISTEXT($B864),(VLOOKUP($B864,'Signal, ITMS &amp; Lighting Items'!$A$5:$G$468,5,FALSE))," "))</f>
        <v xml:space="preserve"> </v>
      </c>
      <c r="H864" s="590" t="str">
        <f>IF(ISNUMBER($B864),(VLOOKUP($B864,'Signal, ITMS &amp; Lighting Items'!$A$5:$G$468,6,FALSE)),IF(ISTEXT($B864),(VLOOKUP($B864,'Signal, ITMS &amp; Lighting Items'!$A$5:$G$468,6,FALSE))," "))</f>
        <v xml:space="preserve"> </v>
      </c>
      <c r="I864" s="590" t="str">
        <f>IF(ISNUMBER($B864),(VLOOKUP($B864,'Signal, ITMS &amp; Lighting Items'!$A$5:$G$468,7,FALSE)),IF(ISTEXT($B864),(VLOOKUP($B864,'Signal, ITMS &amp; Lighting Items'!$A$5:$G$468,7,FALSE))," "))</f>
        <v xml:space="preserve"> </v>
      </c>
      <c r="J864" s="591" t="str">
        <f t="shared" si="78"/>
        <v/>
      </c>
      <c r="K864" s="591" t="str">
        <f t="shared" si="79"/>
        <v/>
      </c>
      <c r="L864" s="591" t="str">
        <f t="shared" si="77"/>
        <v/>
      </c>
    </row>
    <row r="865" spans="1:12" s="165" customFormat="1" ht="12.75" customHeight="1">
      <c r="A865" s="577">
        <v>23</v>
      </c>
      <c r="B865" s="572"/>
      <c r="C865" s="588" t="str">
        <f>IF(ISNUMBER($B865),(VLOOKUP($B865,'Signal, ITMS &amp; Lighting Items'!$A$5:$G$468,2,FALSE)),IF(ISTEXT($B865),(VLOOKUP($B865,'Signal, ITMS &amp; Lighting Items'!$A$5:$G$468,2,FALSE))," "))</f>
        <v xml:space="preserve"> </v>
      </c>
      <c r="D865" s="576"/>
      <c r="E865" s="589" t="str">
        <f>IF(ISNUMBER($B865),(VLOOKUP($B865,'Signal, ITMS &amp; Lighting Items'!$A$5:$G$468,4,FALSE)),IF(ISTEXT($B865),(VLOOKUP($B865,'Signal, ITMS &amp; Lighting Items'!$A$5:$G$468,4,FALSE))," "))</f>
        <v xml:space="preserve"> </v>
      </c>
      <c r="F865" s="575" t="str">
        <f>IF(ISNUMBER($B865),(VLOOKUP($B865,'Signal, ITMS &amp; Lighting Items'!$A$5:$G$468,3,FALSE)),IF(ISTEXT($B865),(VLOOKUP($B865,'Signal, ITMS &amp; Lighting Items'!$A$5:$G$468,3,FALSE))," "))</f>
        <v xml:space="preserve"> </v>
      </c>
      <c r="G865" s="590" t="str">
        <f>IF(ISNUMBER($B865),(VLOOKUP($B865,'Signal, ITMS &amp; Lighting Items'!$A$5:$G$468,5,FALSE)),IF(ISTEXT($B865),(VLOOKUP($B865,'Signal, ITMS &amp; Lighting Items'!$A$5:$G$468,5,FALSE))," "))</f>
        <v xml:space="preserve"> </v>
      </c>
      <c r="H865" s="590" t="str">
        <f>IF(ISNUMBER($B865),(VLOOKUP($B865,'Signal, ITMS &amp; Lighting Items'!$A$5:$G$468,6,FALSE)),IF(ISTEXT($B865),(VLOOKUP($B865,'Signal, ITMS &amp; Lighting Items'!$A$5:$G$468,6,FALSE))," "))</f>
        <v xml:space="preserve"> </v>
      </c>
      <c r="I865" s="590" t="str">
        <f>IF(ISNUMBER($B865),(VLOOKUP($B865,'Signal, ITMS &amp; Lighting Items'!$A$5:$G$468,7,FALSE)),IF(ISTEXT($B865),(VLOOKUP($B865,'Signal, ITMS &amp; Lighting Items'!$A$5:$G$468,7,FALSE))," "))</f>
        <v xml:space="preserve"> </v>
      </c>
      <c r="J865" s="591" t="str">
        <f t="shared" si="78"/>
        <v/>
      </c>
      <c r="K865" s="591" t="str">
        <f t="shared" si="79"/>
        <v/>
      </c>
      <c r="L865" s="591" t="str">
        <f t="shared" si="77"/>
        <v/>
      </c>
    </row>
    <row r="866" spans="1:12" s="165" customFormat="1" ht="12.75" customHeight="1">
      <c r="A866" s="577">
        <v>24</v>
      </c>
      <c r="B866" s="572"/>
      <c r="C866" s="588" t="str">
        <f>IF(ISNUMBER($B866),(VLOOKUP($B866,'Signal, ITMS &amp; Lighting Items'!$A$5:$G$468,2,FALSE)),IF(ISTEXT($B866),(VLOOKUP($B866,'Signal, ITMS &amp; Lighting Items'!$A$5:$G$468,2,FALSE))," "))</f>
        <v xml:space="preserve"> </v>
      </c>
      <c r="D866" s="576"/>
      <c r="E866" s="589" t="str">
        <f>IF(ISNUMBER($B866),(VLOOKUP($B866,'Signal, ITMS &amp; Lighting Items'!$A$5:$G$468,4,FALSE)),IF(ISTEXT($B866),(VLOOKUP($B866,'Signal, ITMS &amp; Lighting Items'!$A$5:$G$468,4,FALSE))," "))</f>
        <v xml:space="preserve"> </v>
      </c>
      <c r="F866" s="575" t="str">
        <f>IF(ISNUMBER($B866),(VLOOKUP($B866,'Signal, ITMS &amp; Lighting Items'!$A$5:$G$468,3,FALSE)),IF(ISTEXT($B866),(VLOOKUP($B866,'Signal, ITMS &amp; Lighting Items'!$A$5:$G$468,3,FALSE))," "))</f>
        <v xml:space="preserve"> </v>
      </c>
      <c r="G866" s="590" t="str">
        <f>IF(ISNUMBER($B866),(VLOOKUP($B866,'Signal, ITMS &amp; Lighting Items'!$A$5:$G$468,5,FALSE)),IF(ISTEXT($B866),(VLOOKUP($B866,'Signal, ITMS &amp; Lighting Items'!$A$5:$G$468,5,FALSE))," "))</f>
        <v xml:space="preserve"> </v>
      </c>
      <c r="H866" s="590" t="str">
        <f>IF(ISNUMBER($B866),(VLOOKUP($B866,'Signal, ITMS &amp; Lighting Items'!$A$5:$G$468,6,FALSE)),IF(ISTEXT($B866),(VLOOKUP($B866,'Signal, ITMS &amp; Lighting Items'!$A$5:$G$468,6,FALSE))," "))</f>
        <v xml:space="preserve"> </v>
      </c>
      <c r="I866" s="590" t="str">
        <f>IF(ISNUMBER($B866),(VLOOKUP($B866,'Signal, ITMS &amp; Lighting Items'!$A$5:$G$468,7,FALSE)),IF(ISTEXT($B866),(VLOOKUP($B866,'Signal, ITMS &amp; Lighting Items'!$A$5:$G$468,7,FALSE))," "))</f>
        <v xml:space="preserve"> </v>
      </c>
      <c r="J866" s="591" t="str">
        <f t="shared" si="78"/>
        <v/>
      </c>
      <c r="K866" s="591" t="str">
        <f t="shared" si="79"/>
        <v/>
      </c>
      <c r="L866" s="591" t="str">
        <f t="shared" si="77"/>
        <v/>
      </c>
    </row>
    <row r="867" spans="1:12" s="165" customFormat="1" ht="12.75" customHeight="1">
      <c r="A867" s="577">
        <v>25</v>
      </c>
      <c r="B867" s="572"/>
      <c r="C867" s="588" t="str">
        <f>IF(ISNUMBER($B867),(VLOOKUP($B867,'Signal, ITMS &amp; Lighting Items'!$A$5:$G$468,2,FALSE)),IF(ISTEXT($B867),(VLOOKUP($B867,'Signal, ITMS &amp; Lighting Items'!$A$5:$G$468,2,FALSE))," "))</f>
        <v xml:space="preserve"> </v>
      </c>
      <c r="D867" s="576"/>
      <c r="E867" s="589" t="str">
        <f>IF(ISNUMBER($B867),(VLOOKUP($B867,'Signal, ITMS &amp; Lighting Items'!$A$5:$G$468,4,FALSE)),IF(ISTEXT($B867),(VLOOKUP($B867,'Signal, ITMS &amp; Lighting Items'!$A$5:$G$468,4,FALSE))," "))</f>
        <v xml:space="preserve"> </v>
      </c>
      <c r="F867" s="575" t="str">
        <f>IF(ISNUMBER($B867),(VLOOKUP($B867,'Signal, ITMS &amp; Lighting Items'!$A$5:$G$468,3,FALSE)),IF(ISTEXT($B867),(VLOOKUP($B867,'Signal, ITMS &amp; Lighting Items'!$A$5:$G$468,3,FALSE))," "))</f>
        <v xml:space="preserve"> </v>
      </c>
      <c r="G867" s="590" t="str">
        <f>IF(ISNUMBER($B867),(VLOOKUP($B867,'Signal, ITMS &amp; Lighting Items'!$A$5:$G$468,5,FALSE)),IF(ISTEXT($B867),(VLOOKUP($B867,'Signal, ITMS &amp; Lighting Items'!$A$5:$G$468,5,FALSE))," "))</f>
        <v xml:space="preserve"> </v>
      </c>
      <c r="H867" s="590" t="str">
        <f>IF(ISNUMBER($B867),(VLOOKUP($B867,'Signal, ITMS &amp; Lighting Items'!$A$5:$G$468,6,FALSE)),IF(ISTEXT($B867),(VLOOKUP($B867,'Signal, ITMS &amp; Lighting Items'!$A$5:$G$468,6,FALSE))," "))</f>
        <v xml:space="preserve"> </v>
      </c>
      <c r="I867" s="590" t="str">
        <f>IF(ISNUMBER($B867),(VLOOKUP($B867,'Signal, ITMS &amp; Lighting Items'!$A$5:$G$468,7,FALSE)),IF(ISTEXT($B867),(VLOOKUP($B867,'Signal, ITMS &amp; Lighting Items'!$A$5:$G$468,7,FALSE))," "))</f>
        <v xml:space="preserve"> </v>
      </c>
      <c r="J867" s="591" t="str">
        <f t="shared" si="78"/>
        <v/>
      </c>
      <c r="K867" s="591" t="str">
        <f t="shared" si="79"/>
        <v/>
      </c>
      <c r="L867" s="591" t="str">
        <f t="shared" si="77"/>
        <v/>
      </c>
    </row>
    <row r="868" spans="1:12" s="165" customFormat="1" ht="12.75" customHeight="1">
      <c r="A868" s="577">
        <v>26</v>
      </c>
      <c r="B868" s="572"/>
      <c r="C868" s="588" t="str">
        <f>IF(ISNUMBER($B868),(VLOOKUP($B868,'Signal, ITMS &amp; Lighting Items'!$A$5:$G$468,2,FALSE)),IF(ISTEXT($B868),(VLOOKUP($B868,'Signal, ITMS &amp; Lighting Items'!$A$5:$G$468,2,FALSE))," "))</f>
        <v xml:space="preserve"> </v>
      </c>
      <c r="D868" s="576"/>
      <c r="E868" s="589" t="str">
        <f>IF(ISNUMBER($B868),(VLOOKUP($B868,'Signal, ITMS &amp; Lighting Items'!$A$5:$G$468,4,FALSE)),IF(ISTEXT($B868),(VLOOKUP($B868,'Signal, ITMS &amp; Lighting Items'!$A$5:$G$468,4,FALSE))," "))</f>
        <v xml:space="preserve"> </v>
      </c>
      <c r="F868" s="575" t="str">
        <f>IF(ISNUMBER($B868),(VLOOKUP($B868,'Signal, ITMS &amp; Lighting Items'!$A$5:$G$468,3,FALSE)),IF(ISTEXT($B868),(VLOOKUP($B868,'Signal, ITMS &amp; Lighting Items'!$A$5:$G$468,3,FALSE))," "))</f>
        <v xml:space="preserve"> </v>
      </c>
      <c r="G868" s="590" t="str">
        <f>IF(ISNUMBER($B868),(VLOOKUP($B868,'Signal, ITMS &amp; Lighting Items'!$A$5:$G$468,5,FALSE)),IF(ISTEXT($B868),(VLOOKUP($B868,'Signal, ITMS &amp; Lighting Items'!$A$5:$G$468,5,FALSE))," "))</f>
        <v xml:space="preserve"> </v>
      </c>
      <c r="H868" s="590" t="str">
        <f>IF(ISNUMBER($B868),(VLOOKUP($B868,'Signal, ITMS &amp; Lighting Items'!$A$5:$G$468,6,FALSE)),IF(ISTEXT($B868),(VLOOKUP($B868,'Signal, ITMS &amp; Lighting Items'!$A$5:$G$468,6,FALSE))," "))</f>
        <v xml:space="preserve"> </v>
      </c>
      <c r="I868" s="590" t="str">
        <f>IF(ISNUMBER($B868),(VLOOKUP($B868,'Signal, ITMS &amp; Lighting Items'!$A$5:$G$468,7,FALSE)),IF(ISTEXT($B868),(VLOOKUP($B868,'Signal, ITMS &amp; Lighting Items'!$A$5:$G$468,7,FALSE))," "))</f>
        <v xml:space="preserve"> </v>
      </c>
      <c r="J868" s="591" t="str">
        <f t="shared" si="78"/>
        <v/>
      </c>
      <c r="K868" s="591" t="str">
        <f t="shared" si="79"/>
        <v/>
      </c>
      <c r="L868" s="591" t="str">
        <f t="shared" si="77"/>
        <v/>
      </c>
    </row>
    <row r="869" spans="1:12" s="165" customFormat="1" ht="12.75" customHeight="1">
      <c r="A869" s="577">
        <v>27</v>
      </c>
      <c r="B869" s="572"/>
      <c r="C869" s="588" t="str">
        <f>IF(ISNUMBER($B869),(VLOOKUP($B869,'Signal, ITMS &amp; Lighting Items'!$A$5:$G$468,2,FALSE)),IF(ISTEXT($B869),(VLOOKUP($B869,'Signal, ITMS &amp; Lighting Items'!$A$5:$G$468,2,FALSE))," "))</f>
        <v xml:space="preserve"> </v>
      </c>
      <c r="D869" s="576"/>
      <c r="E869" s="589" t="str">
        <f>IF(ISNUMBER($B869),(VLOOKUP($B869,'Signal, ITMS &amp; Lighting Items'!$A$5:$G$468,4,FALSE)),IF(ISTEXT($B869),(VLOOKUP($B869,'Signal, ITMS &amp; Lighting Items'!$A$5:$G$468,4,FALSE))," "))</f>
        <v xml:space="preserve"> </v>
      </c>
      <c r="F869" s="575" t="str">
        <f>IF(ISNUMBER($B869),(VLOOKUP($B869,'Signal, ITMS &amp; Lighting Items'!$A$5:$G$468,3,FALSE)),IF(ISTEXT($B869),(VLOOKUP($B869,'Signal, ITMS &amp; Lighting Items'!$A$5:$G$468,3,FALSE))," "))</f>
        <v xml:space="preserve"> </v>
      </c>
      <c r="G869" s="590" t="str">
        <f>IF(ISNUMBER($B869),(VLOOKUP($B869,'Signal, ITMS &amp; Lighting Items'!$A$5:$G$468,5,FALSE)),IF(ISTEXT($B869),(VLOOKUP($B869,'Signal, ITMS &amp; Lighting Items'!$A$5:$G$468,5,FALSE))," "))</f>
        <v xml:space="preserve"> </v>
      </c>
      <c r="H869" s="590" t="str">
        <f>IF(ISNUMBER($B869),(VLOOKUP($B869,'Signal, ITMS &amp; Lighting Items'!$A$5:$G$468,6,FALSE)),IF(ISTEXT($B869),(VLOOKUP($B869,'Signal, ITMS &amp; Lighting Items'!$A$5:$G$468,6,FALSE))," "))</f>
        <v xml:space="preserve"> </v>
      </c>
      <c r="I869" s="590" t="str">
        <f>IF(ISNUMBER($B869),(VLOOKUP($B869,'Signal, ITMS &amp; Lighting Items'!$A$5:$G$468,7,FALSE)),IF(ISTEXT($B869),(VLOOKUP($B869,'Signal, ITMS &amp; Lighting Items'!$A$5:$G$468,7,FALSE))," "))</f>
        <v xml:space="preserve"> </v>
      </c>
      <c r="J869" s="591" t="str">
        <f t="shared" si="78"/>
        <v/>
      </c>
      <c r="K869" s="591" t="str">
        <f t="shared" si="79"/>
        <v/>
      </c>
      <c r="L869" s="591" t="str">
        <f t="shared" si="77"/>
        <v/>
      </c>
    </row>
    <row r="870" spans="1:12" s="165" customFormat="1" ht="12.75" customHeight="1">
      <c r="A870" s="577">
        <v>28</v>
      </c>
      <c r="B870" s="572"/>
      <c r="C870" s="588" t="str">
        <f>IF(ISNUMBER($B870),(VLOOKUP($B870,'Signal, ITMS &amp; Lighting Items'!$A$5:$G$468,2,FALSE)),IF(ISTEXT($B870),(VLOOKUP($B870,'Signal, ITMS &amp; Lighting Items'!$A$5:$G$468,2,FALSE))," "))</f>
        <v xml:space="preserve"> </v>
      </c>
      <c r="D870" s="576"/>
      <c r="E870" s="589" t="str">
        <f>IF(ISNUMBER($B870),(VLOOKUP($B870,'Signal, ITMS &amp; Lighting Items'!$A$5:$G$468,4,FALSE)),IF(ISTEXT($B870),(VLOOKUP($B870,'Signal, ITMS &amp; Lighting Items'!$A$5:$G$468,4,FALSE))," "))</f>
        <v xml:space="preserve"> </v>
      </c>
      <c r="F870" s="575" t="str">
        <f>IF(ISNUMBER($B870),(VLOOKUP($B870,'Signal, ITMS &amp; Lighting Items'!$A$5:$G$468,3,FALSE)),IF(ISTEXT($B870),(VLOOKUP($B870,'Signal, ITMS &amp; Lighting Items'!$A$5:$G$468,3,FALSE))," "))</f>
        <v xml:space="preserve"> </v>
      </c>
      <c r="G870" s="590" t="str">
        <f>IF(ISNUMBER($B870),(VLOOKUP($B870,'Signal, ITMS &amp; Lighting Items'!$A$5:$G$468,5,FALSE)),IF(ISTEXT($B870),(VLOOKUP($B870,'Signal, ITMS &amp; Lighting Items'!$A$5:$G$468,5,FALSE))," "))</f>
        <v xml:space="preserve"> </v>
      </c>
      <c r="H870" s="590" t="str">
        <f>IF(ISNUMBER($B870),(VLOOKUP($B870,'Signal, ITMS &amp; Lighting Items'!$A$5:$G$468,6,FALSE)),IF(ISTEXT($B870),(VLOOKUP($B870,'Signal, ITMS &amp; Lighting Items'!$A$5:$G$468,6,FALSE))," "))</f>
        <v xml:space="preserve"> </v>
      </c>
      <c r="I870" s="590" t="str">
        <f>IF(ISNUMBER($B870),(VLOOKUP($B870,'Signal, ITMS &amp; Lighting Items'!$A$5:$G$468,7,FALSE)),IF(ISTEXT($B870),(VLOOKUP($B870,'Signal, ITMS &amp; Lighting Items'!$A$5:$G$468,7,FALSE))," "))</f>
        <v xml:space="preserve"> </v>
      </c>
      <c r="J870" s="591" t="str">
        <f t="shared" si="78"/>
        <v/>
      </c>
      <c r="K870" s="591" t="str">
        <f t="shared" si="79"/>
        <v/>
      </c>
      <c r="L870" s="591" t="str">
        <f t="shared" si="77"/>
        <v/>
      </c>
    </row>
    <row r="871" spans="1:12" s="165" customFormat="1" ht="12.75" customHeight="1">
      <c r="A871" s="577">
        <v>29</v>
      </c>
      <c r="B871" s="572"/>
      <c r="C871" s="588" t="str">
        <f>IF(ISNUMBER($B871),(VLOOKUP($B871,'Signal, ITMS &amp; Lighting Items'!$A$5:$G$468,2,FALSE)),IF(ISTEXT($B871),(VLOOKUP($B871,'Signal, ITMS &amp; Lighting Items'!$A$5:$G$468,2,FALSE))," "))</f>
        <v xml:space="preserve"> </v>
      </c>
      <c r="D871" s="576"/>
      <c r="E871" s="589" t="str">
        <f>IF(ISNUMBER($B871),(VLOOKUP($B871,'Signal, ITMS &amp; Lighting Items'!$A$5:$G$468,4,FALSE)),IF(ISTEXT($B871),(VLOOKUP($B871,'Signal, ITMS &amp; Lighting Items'!$A$5:$G$468,4,FALSE))," "))</f>
        <v xml:space="preserve"> </v>
      </c>
      <c r="F871" s="575" t="str">
        <f>IF(ISNUMBER($B871),(VLOOKUP($B871,'Signal, ITMS &amp; Lighting Items'!$A$5:$G$468,3,FALSE)),IF(ISTEXT($B871),(VLOOKUP($B871,'Signal, ITMS &amp; Lighting Items'!$A$5:$G$468,3,FALSE))," "))</f>
        <v xml:space="preserve"> </v>
      </c>
      <c r="G871" s="590" t="str">
        <f>IF(ISNUMBER($B871),(VLOOKUP($B871,'Signal, ITMS &amp; Lighting Items'!$A$5:$G$468,5,FALSE)),IF(ISTEXT($B871),(VLOOKUP($B871,'Signal, ITMS &amp; Lighting Items'!$A$5:$G$468,5,FALSE))," "))</f>
        <v xml:space="preserve"> </v>
      </c>
      <c r="H871" s="590" t="str">
        <f>IF(ISNUMBER($B871),(VLOOKUP($B871,'Signal, ITMS &amp; Lighting Items'!$A$5:$G$468,6,FALSE)),IF(ISTEXT($B871),(VLOOKUP($B871,'Signal, ITMS &amp; Lighting Items'!$A$5:$G$468,6,FALSE))," "))</f>
        <v xml:space="preserve"> </v>
      </c>
      <c r="I871" s="590" t="str">
        <f>IF(ISNUMBER($B871),(VLOOKUP($B871,'Signal, ITMS &amp; Lighting Items'!$A$5:$G$468,7,FALSE)),IF(ISTEXT($B871),(VLOOKUP($B871,'Signal, ITMS &amp; Lighting Items'!$A$5:$G$468,7,FALSE))," "))</f>
        <v xml:space="preserve"> </v>
      </c>
      <c r="J871" s="591" t="str">
        <f t="shared" si="78"/>
        <v/>
      </c>
      <c r="K871" s="591" t="str">
        <f t="shared" si="79"/>
        <v/>
      </c>
      <c r="L871" s="591" t="str">
        <f t="shared" si="77"/>
        <v/>
      </c>
    </row>
    <row r="872" spans="1:12" s="165" customFormat="1" ht="12.75" customHeight="1" thickBot="1">
      <c r="A872" s="600">
        <v>30</v>
      </c>
      <c r="B872" s="592"/>
      <c r="C872" s="593" t="str">
        <f>IF(ISNUMBER($B872),(VLOOKUP($B872,'Signal, ITMS &amp; Lighting Items'!$A$5:$G$468,2,FALSE)),IF(ISTEXT($B872),(VLOOKUP($B872,'Signal, ITMS &amp; Lighting Items'!$A$5:$G$468,2,FALSE))," "))</f>
        <v xml:space="preserve"> </v>
      </c>
      <c r="D872" s="594"/>
      <c r="E872" s="595" t="str">
        <f>IF(ISNUMBER($B872),(VLOOKUP($B872,'Signal, ITMS &amp; Lighting Items'!$A$5:$G$468,4,FALSE)),IF(ISTEXT($B872),(VLOOKUP($B872,'Signal, ITMS &amp; Lighting Items'!$A$5:$G$468,4,FALSE))," "))</f>
        <v xml:space="preserve"> </v>
      </c>
      <c r="F872" s="596" t="str">
        <f>IF(ISNUMBER($B872),(VLOOKUP($B872,'Signal, ITMS &amp; Lighting Items'!$A$5:$G$468,3,FALSE)),IF(ISTEXT($B872),(VLOOKUP($B872,'Signal, ITMS &amp; Lighting Items'!$A$5:$G$468,3,FALSE))," "))</f>
        <v xml:space="preserve"> </v>
      </c>
      <c r="G872" s="597" t="str">
        <f>IF(ISNUMBER($B872),(VLOOKUP($B872,'Signal, ITMS &amp; Lighting Items'!$A$5:$G$468,5,FALSE)),IF(ISTEXT($B872),(VLOOKUP($B872,'Signal, ITMS &amp; Lighting Items'!$A$5:$G$468,5,FALSE))," "))</f>
        <v xml:space="preserve"> </v>
      </c>
      <c r="H872" s="597" t="str">
        <f>IF(ISNUMBER($B872),(VLOOKUP($B872,'Signal, ITMS &amp; Lighting Items'!$A$5:$G$468,6,FALSE)),IF(ISTEXT($B872),(VLOOKUP($B872,'Signal, ITMS &amp; Lighting Items'!$A$5:$G$468,6,FALSE))," "))</f>
        <v xml:space="preserve"> </v>
      </c>
      <c r="I872" s="597" t="str">
        <f>IF(ISNUMBER($B872),(VLOOKUP($B872,'Signal, ITMS &amp; Lighting Items'!$A$5:$G$468,7,FALSE)),IF(ISTEXT($B872),(VLOOKUP($B872,'Signal, ITMS &amp; Lighting Items'!$A$5:$G$468,7,FALSE))," "))</f>
        <v xml:space="preserve"> </v>
      </c>
      <c r="J872" s="598" t="str">
        <f t="shared" si="78"/>
        <v/>
      </c>
      <c r="K872" s="598" t="str">
        <f t="shared" si="79"/>
        <v/>
      </c>
      <c r="L872" s="598" t="str">
        <f t="shared" si="77"/>
        <v/>
      </c>
    </row>
    <row r="873" spans="1:12" s="165" customFormat="1" ht="12.75" customHeight="1" thickTop="1">
      <c r="A873" s="631"/>
      <c r="B873" s="631"/>
      <c r="C873" s="629" t="s">
        <v>576</v>
      </c>
      <c r="D873" s="631"/>
      <c r="E873" s="643"/>
      <c r="F873" s="640" t="s">
        <v>435</v>
      </c>
      <c r="G873" s="204" t="s">
        <v>202</v>
      </c>
      <c r="H873" s="614"/>
      <c r="I873" s="204" t="s">
        <v>202</v>
      </c>
      <c r="J873" s="607">
        <f>SUM(J843:J872)</f>
        <v>0</v>
      </c>
      <c r="K873" s="607">
        <f>SUM(K843:K872)</f>
        <v>0</v>
      </c>
      <c r="L873" s="603">
        <f>SUM(L843:L872)</f>
        <v>0</v>
      </c>
    </row>
    <row r="874" spans="1:12" s="165" customFormat="1" ht="12.75" customHeight="1">
      <c r="A874" s="631"/>
      <c r="B874" s="631"/>
      <c r="C874" s="629"/>
      <c r="D874" s="631"/>
      <c r="E874" s="643"/>
      <c r="F874" s="644"/>
      <c r="G874" s="644"/>
      <c r="H874" s="644"/>
      <c r="I874" s="644"/>
      <c r="J874" s="645"/>
      <c r="K874" s="645"/>
      <c r="L874" s="645"/>
    </row>
    <row r="875" spans="1:12" s="165" customFormat="1" ht="12.75" customHeight="1">
      <c r="A875" s="631"/>
      <c r="B875" s="631"/>
      <c r="C875" s="629"/>
      <c r="D875" s="629"/>
      <c r="E875" s="630"/>
      <c r="F875" s="640" t="s">
        <v>440</v>
      </c>
      <c r="G875" s="204" t="s">
        <v>203</v>
      </c>
      <c r="H875" s="614"/>
      <c r="I875" s="204" t="s">
        <v>203</v>
      </c>
      <c r="J875" s="608">
        <f>J805</f>
        <v>0</v>
      </c>
      <c r="K875" s="608">
        <f>K805</f>
        <v>0</v>
      </c>
      <c r="L875" s="608">
        <f>L805</f>
        <v>0</v>
      </c>
    </row>
    <row r="876" spans="1:12" s="165" customFormat="1" ht="12.75" customHeight="1">
      <c r="A876" s="631"/>
      <c r="B876" s="631"/>
      <c r="C876" s="629"/>
      <c r="D876" s="629"/>
      <c r="E876" s="630"/>
      <c r="F876" s="640" t="s">
        <v>437</v>
      </c>
      <c r="G876" s="204" t="s">
        <v>203</v>
      </c>
      <c r="H876" s="614"/>
      <c r="I876" s="204" t="s">
        <v>203</v>
      </c>
      <c r="J876" s="591">
        <f>J839</f>
        <v>0</v>
      </c>
      <c r="K876" s="591">
        <f>K839</f>
        <v>0</v>
      </c>
      <c r="L876" s="591">
        <f>L839</f>
        <v>0</v>
      </c>
    </row>
    <row r="877" spans="1:12" s="165" customFormat="1" ht="12.75" customHeight="1">
      <c r="A877" s="631"/>
      <c r="B877" s="631"/>
      <c r="C877" s="629"/>
      <c r="D877" s="629"/>
      <c r="E877" s="630"/>
      <c r="F877" s="640" t="s">
        <v>435</v>
      </c>
      <c r="G877" s="204" t="s">
        <v>203</v>
      </c>
      <c r="H877" s="614"/>
      <c r="I877" s="204" t="s">
        <v>203</v>
      </c>
      <c r="J877" s="591">
        <f>J873</f>
        <v>0</v>
      </c>
      <c r="K877" s="591">
        <f>K873</f>
        <v>0</v>
      </c>
      <c r="L877" s="591">
        <f>L873</f>
        <v>0</v>
      </c>
    </row>
    <row r="878" spans="1:12" s="165" customFormat="1" ht="12.75" customHeight="1" thickBot="1">
      <c r="A878" s="631"/>
      <c r="B878" s="631"/>
      <c r="C878" s="629"/>
      <c r="D878" s="629"/>
      <c r="E878" s="630"/>
      <c r="F878" s="642" t="s">
        <v>578</v>
      </c>
      <c r="G878" s="204" t="s">
        <v>203</v>
      </c>
      <c r="H878" s="614"/>
      <c r="I878" s="204" t="s">
        <v>203</v>
      </c>
      <c r="J878" s="591">
        <f>(J875+J876+J877)*$N$2</f>
        <v>0</v>
      </c>
      <c r="K878" s="591">
        <f>(K875+K876+K877)*$N$2</f>
        <v>0</v>
      </c>
      <c r="L878" s="591">
        <f>(L875+L876+L877)*$N$2</f>
        <v>0</v>
      </c>
    </row>
    <row r="879" spans="1:12" s="165" customFormat="1" ht="12.75" customHeight="1" thickTop="1">
      <c r="A879" s="631"/>
      <c r="B879" s="631"/>
      <c r="C879" s="629"/>
      <c r="D879" s="629"/>
      <c r="E879" s="630"/>
      <c r="F879" s="637" t="s">
        <v>579</v>
      </c>
      <c r="G879" s="204" t="s">
        <v>203</v>
      </c>
      <c r="H879" s="614"/>
      <c r="I879" s="204" t="s">
        <v>203</v>
      </c>
      <c r="J879" s="609">
        <f>(J875+J876+J877+J878)</f>
        <v>0</v>
      </c>
      <c r="K879" s="609">
        <f>(K875+K876+K877+K878)</f>
        <v>0</v>
      </c>
      <c r="L879" s="609">
        <f>(L875+L876+L877+L878)</f>
        <v>0</v>
      </c>
    </row>
    <row r="880" spans="1:12" ht="12.75" customHeight="1">
      <c r="A880" s="853" t="s">
        <v>201</v>
      </c>
      <c r="B880" s="853"/>
      <c r="C880" s="853"/>
      <c r="D880" s="853"/>
      <c r="E880" s="853"/>
      <c r="F880" s="853"/>
      <c r="G880" s="853"/>
      <c r="H880" s="853"/>
      <c r="I880" s="853"/>
      <c r="J880" s="853"/>
      <c r="K880" s="853"/>
      <c r="L880" s="853"/>
    </row>
    <row r="881" spans="1:15" ht="12.75" customHeight="1">
      <c r="A881" s="615"/>
      <c r="B881" s="615"/>
      <c r="C881" s="611"/>
      <c r="D881" s="611"/>
      <c r="E881" s="612"/>
      <c r="F881" s="611"/>
      <c r="G881" s="191"/>
      <c r="H881" s="191"/>
      <c r="I881" s="192"/>
      <c r="J881" s="617"/>
      <c r="K881" s="617"/>
      <c r="L881" s="618"/>
    </row>
    <row r="882" spans="1:15" ht="12.75" customHeight="1">
      <c r="A882" s="611"/>
      <c r="B882" s="611"/>
      <c r="C882" s="611"/>
      <c r="D882" s="611"/>
      <c r="E882" s="647" t="s">
        <v>580</v>
      </c>
      <c r="F882" s="648" t="str">
        <f>F24</f>
        <v>[Insert Signal Name and Number]</v>
      </c>
      <c r="J882" s="623"/>
      <c r="K882" s="623"/>
      <c r="L882" s="623"/>
    </row>
    <row r="883" spans="1:15" ht="12.75" customHeight="1">
      <c r="A883" s="611"/>
      <c r="B883" s="611"/>
      <c r="C883" s="611"/>
      <c r="D883" s="611"/>
      <c r="E883" s="612"/>
      <c r="F883" s="619" t="s">
        <v>440</v>
      </c>
      <c r="G883" s="204" t="s">
        <v>203</v>
      </c>
      <c r="H883" s="204"/>
      <c r="I883" s="204" t="s">
        <v>203</v>
      </c>
      <c r="J883" s="651">
        <f t="shared" ref="J883:L886" si="80">J126</f>
        <v>0</v>
      </c>
      <c r="K883" s="651">
        <f t="shared" ref="K883" si="81">K126</f>
        <v>0</v>
      </c>
      <c r="L883" s="608">
        <f t="shared" si="80"/>
        <v>0</v>
      </c>
    </row>
    <row r="884" spans="1:15" ht="12.75" customHeight="1">
      <c r="A884" s="611"/>
      <c r="B884" s="611"/>
      <c r="C884" s="611"/>
      <c r="D884" s="611"/>
      <c r="E884" s="612"/>
      <c r="F884" s="619" t="s">
        <v>437</v>
      </c>
      <c r="G884" s="204" t="s">
        <v>203</v>
      </c>
      <c r="H884" s="204"/>
      <c r="I884" s="204" t="s">
        <v>203</v>
      </c>
      <c r="J884" s="652">
        <f t="shared" si="80"/>
        <v>0</v>
      </c>
      <c r="K884" s="652">
        <f t="shared" ref="K884" si="82">K127</f>
        <v>0</v>
      </c>
      <c r="L884" s="591">
        <f t="shared" si="80"/>
        <v>0</v>
      </c>
    </row>
    <row r="885" spans="1:15" ht="12.75" customHeight="1">
      <c r="A885" s="611"/>
      <c r="B885" s="611"/>
      <c r="C885" s="611"/>
      <c r="D885" s="611"/>
      <c r="E885" s="612"/>
      <c r="F885" s="619" t="s">
        <v>435</v>
      </c>
      <c r="G885" s="204" t="s">
        <v>203</v>
      </c>
      <c r="H885" s="204"/>
      <c r="I885" s="204" t="s">
        <v>203</v>
      </c>
      <c r="J885" s="652">
        <f t="shared" si="80"/>
        <v>0</v>
      </c>
      <c r="K885" s="652">
        <f t="shared" ref="K885" si="83">K128</f>
        <v>0</v>
      </c>
      <c r="L885" s="591">
        <f t="shared" si="80"/>
        <v>0</v>
      </c>
    </row>
    <row r="886" spans="1:15" ht="12.75" customHeight="1">
      <c r="A886" s="611"/>
      <c r="B886" s="611"/>
      <c r="C886" s="611"/>
      <c r="D886" s="611"/>
      <c r="E886" s="612"/>
      <c r="F886" s="620" t="s">
        <v>578</v>
      </c>
      <c r="G886" s="204" t="s">
        <v>203</v>
      </c>
      <c r="H886" s="204"/>
      <c r="I886" s="204" t="s">
        <v>203</v>
      </c>
      <c r="J886" s="653">
        <f t="shared" si="80"/>
        <v>0</v>
      </c>
      <c r="K886" s="653">
        <f t="shared" ref="K886" si="84">K129</f>
        <v>0</v>
      </c>
      <c r="L886" s="603">
        <f t="shared" si="80"/>
        <v>0</v>
      </c>
    </row>
    <row r="887" spans="1:15" s="165" customFormat="1" ht="12.75" customHeight="1">
      <c r="A887" s="629"/>
      <c r="B887" s="629"/>
      <c r="C887" s="629"/>
      <c r="D887" s="629"/>
      <c r="E887" s="649" t="s">
        <v>237</v>
      </c>
      <c r="F887" s="648" t="str">
        <f>F131</f>
        <v>[Insert Signal Name and Number]</v>
      </c>
      <c r="G887" s="218"/>
      <c r="H887" s="218"/>
      <c r="I887" s="218"/>
      <c r="J887" s="645"/>
      <c r="K887" s="645"/>
      <c r="L887" s="645"/>
    </row>
    <row r="888" spans="1:15" s="165" customFormat="1" ht="12.75" customHeight="1">
      <c r="A888" s="629"/>
      <c r="B888" s="629"/>
      <c r="C888" s="629"/>
      <c r="D888" s="629"/>
      <c r="E888" s="630"/>
      <c r="F888" s="640" t="s">
        <v>440</v>
      </c>
      <c r="G888" s="204" t="s">
        <v>203</v>
      </c>
      <c r="H888" s="204"/>
      <c r="I888" s="204" t="s">
        <v>203</v>
      </c>
      <c r="J888" s="651">
        <f t="shared" ref="J888:K891" si="85">J233</f>
        <v>0</v>
      </c>
      <c r="K888" s="651">
        <f t="shared" si="85"/>
        <v>0</v>
      </c>
      <c r="L888" s="608">
        <f t="shared" ref="L888:L891" si="86">L233</f>
        <v>0</v>
      </c>
    </row>
    <row r="889" spans="1:15" s="165" customFormat="1" ht="12.75" customHeight="1">
      <c r="A889" s="629"/>
      <c r="B889" s="629"/>
      <c r="C889" s="629"/>
      <c r="D889" s="629"/>
      <c r="E889" s="630"/>
      <c r="F889" s="640" t="s">
        <v>437</v>
      </c>
      <c r="G889" s="204" t="s">
        <v>203</v>
      </c>
      <c r="H889" s="204"/>
      <c r="I889" s="204" t="s">
        <v>203</v>
      </c>
      <c r="J889" s="652">
        <f t="shared" si="85"/>
        <v>0</v>
      </c>
      <c r="K889" s="652">
        <f t="shared" si="85"/>
        <v>0</v>
      </c>
      <c r="L889" s="591">
        <f t="shared" si="86"/>
        <v>0</v>
      </c>
    </row>
    <row r="890" spans="1:15" s="165" customFormat="1" ht="12.75" customHeight="1">
      <c r="A890" s="629"/>
      <c r="B890" s="629"/>
      <c r="C890" s="629"/>
      <c r="D890" s="629"/>
      <c r="E890" s="630"/>
      <c r="F890" s="640" t="s">
        <v>435</v>
      </c>
      <c r="G890" s="204" t="s">
        <v>203</v>
      </c>
      <c r="H890" s="204"/>
      <c r="I890" s="204" t="s">
        <v>203</v>
      </c>
      <c r="J890" s="652">
        <f t="shared" si="85"/>
        <v>0</v>
      </c>
      <c r="K890" s="652">
        <f t="shared" si="85"/>
        <v>0</v>
      </c>
      <c r="L890" s="591">
        <f t="shared" si="86"/>
        <v>0</v>
      </c>
    </row>
    <row r="891" spans="1:15" s="165" customFormat="1" ht="12.75" customHeight="1">
      <c r="A891" s="629"/>
      <c r="B891" s="629"/>
      <c r="C891" s="629"/>
      <c r="D891" s="629"/>
      <c r="E891" s="630"/>
      <c r="F891" s="642" t="s">
        <v>578</v>
      </c>
      <c r="G891" s="204" t="s">
        <v>203</v>
      </c>
      <c r="H891" s="204"/>
      <c r="I891" s="204" t="s">
        <v>203</v>
      </c>
      <c r="J891" s="653">
        <f t="shared" si="85"/>
        <v>0</v>
      </c>
      <c r="K891" s="653">
        <f t="shared" si="85"/>
        <v>0</v>
      </c>
      <c r="L891" s="603">
        <f t="shared" si="86"/>
        <v>0</v>
      </c>
      <c r="O891" s="629"/>
    </row>
    <row r="892" spans="1:15" s="165" customFormat="1" ht="12.75" customHeight="1">
      <c r="A892" s="629"/>
      <c r="B892" s="629"/>
      <c r="C892" s="629"/>
      <c r="D892" s="629"/>
      <c r="E892" s="649" t="s">
        <v>238</v>
      </c>
      <c r="F892" s="648" t="str">
        <f>F238</f>
        <v>[Insert Signal Name and Number]</v>
      </c>
      <c r="G892" s="218"/>
      <c r="H892" s="218"/>
      <c r="I892" s="218"/>
      <c r="J892" s="645"/>
      <c r="K892" s="645"/>
      <c r="L892" s="645"/>
    </row>
    <row r="893" spans="1:15" s="165" customFormat="1" ht="12.75" customHeight="1">
      <c r="A893" s="629"/>
      <c r="B893" s="629"/>
      <c r="C893" s="629"/>
      <c r="D893" s="629"/>
      <c r="E893" s="630"/>
      <c r="F893" s="640" t="s">
        <v>440</v>
      </c>
      <c r="G893" s="204" t="s">
        <v>203</v>
      </c>
      <c r="H893" s="204"/>
      <c r="I893" s="204" t="s">
        <v>203</v>
      </c>
      <c r="J893" s="608">
        <f t="shared" ref="J893:L895" si="87">J340</f>
        <v>0</v>
      </c>
      <c r="K893" s="608">
        <f t="shared" ref="K893" si="88">K340</f>
        <v>0</v>
      </c>
      <c r="L893" s="608">
        <f t="shared" si="87"/>
        <v>0</v>
      </c>
    </row>
    <row r="894" spans="1:15" s="165" customFormat="1" ht="12.75" customHeight="1">
      <c r="A894" s="629"/>
      <c r="B894" s="629"/>
      <c r="C894" s="629"/>
      <c r="D894" s="629"/>
      <c r="E894" s="630"/>
      <c r="F894" s="640" t="s">
        <v>437</v>
      </c>
      <c r="G894" s="204" t="s">
        <v>203</v>
      </c>
      <c r="H894" s="204"/>
      <c r="I894" s="204" t="s">
        <v>203</v>
      </c>
      <c r="J894" s="591">
        <f t="shared" si="87"/>
        <v>0</v>
      </c>
      <c r="K894" s="591">
        <f t="shared" ref="K894" si="89">K341</f>
        <v>0</v>
      </c>
      <c r="L894" s="591">
        <f t="shared" si="87"/>
        <v>0</v>
      </c>
    </row>
    <row r="895" spans="1:15" s="165" customFormat="1" ht="12.75" customHeight="1">
      <c r="A895" s="629"/>
      <c r="B895" s="629"/>
      <c r="C895" s="629"/>
      <c r="D895" s="629"/>
      <c r="E895" s="630"/>
      <c r="F895" s="640" t="s">
        <v>435</v>
      </c>
      <c r="G895" s="204" t="s">
        <v>203</v>
      </c>
      <c r="H895" s="204"/>
      <c r="I895" s="204" t="s">
        <v>203</v>
      </c>
      <c r="J895" s="591">
        <f t="shared" si="87"/>
        <v>0</v>
      </c>
      <c r="K895" s="591">
        <f t="shared" ref="K895" si="90">K342</f>
        <v>0</v>
      </c>
      <c r="L895" s="591">
        <f t="shared" si="87"/>
        <v>0</v>
      </c>
    </row>
    <row r="896" spans="1:15" s="165" customFormat="1" ht="12.75" customHeight="1">
      <c r="A896" s="629"/>
      <c r="B896" s="629"/>
      <c r="C896" s="629"/>
      <c r="D896" s="629"/>
      <c r="E896" s="630"/>
      <c r="F896" s="642" t="s">
        <v>578</v>
      </c>
      <c r="G896" s="204" t="s">
        <v>203</v>
      </c>
      <c r="H896" s="204"/>
      <c r="I896" s="204" t="s">
        <v>203</v>
      </c>
      <c r="J896" s="603">
        <f>J343</f>
        <v>0</v>
      </c>
      <c r="K896" s="603">
        <f>K343</f>
        <v>0</v>
      </c>
      <c r="L896" s="603">
        <f>L343</f>
        <v>0</v>
      </c>
    </row>
    <row r="897" spans="1:12" s="165" customFormat="1" ht="12.75" customHeight="1">
      <c r="A897" s="629"/>
      <c r="B897" s="629"/>
      <c r="C897" s="629"/>
      <c r="D897" s="629"/>
      <c r="E897" s="649" t="s">
        <v>239</v>
      </c>
      <c r="F897" s="648" t="str">
        <f>F345</f>
        <v>[Insert Signal Name and Number]</v>
      </c>
      <c r="G897" s="218"/>
      <c r="H897" s="218"/>
      <c r="I897" s="218"/>
      <c r="J897" s="645"/>
      <c r="K897" s="645"/>
      <c r="L897" s="645"/>
    </row>
    <row r="898" spans="1:12" s="165" customFormat="1" ht="12.75" customHeight="1">
      <c r="A898" s="629"/>
      <c r="B898" s="629"/>
      <c r="C898" s="629"/>
      <c r="D898" s="629"/>
      <c r="E898" s="630"/>
      <c r="F898" s="640" t="s">
        <v>440</v>
      </c>
      <c r="G898" s="204" t="s">
        <v>203</v>
      </c>
      <c r="H898" s="204"/>
      <c r="I898" s="204" t="s">
        <v>203</v>
      </c>
      <c r="J898" s="651">
        <f t="shared" ref="J898:L901" si="91">J447</f>
        <v>0</v>
      </c>
      <c r="K898" s="651">
        <f t="shared" ref="K898" si="92">K447</f>
        <v>0</v>
      </c>
      <c r="L898" s="608">
        <f t="shared" si="91"/>
        <v>0</v>
      </c>
    </row>
    <row r="899" spans="1:12" s="165" customFormat="1" ht="12.75" customHeight="1">
      <c r="A899" s="629"/>
      <c r="B899" s="629"/>
      <c r="C899" s="629"/>
      <c r="D899" s="629"/>
      <c r="E899" s="630"/>
      <c r="F899" s="640" t="s">
        <v>437</v>
      </c>
      <c r="G899" s="204" t="s">
        <v>203</v>
      </c>
      <c r="H899" s="204"/>
      <c r="I899" s="204" t="s">
        <v>203</v>
      </c>
      <c r="J899" s="652">
        <f t="shared" si="91"/>
        <v>0</v>
      </c>
      <c r="K899" s="652">
        <f t="shared" ref="K899" si="93">K448</f>
        <v>0</v>
      </c>
      <c r="L899" s="591">
        <f t="shared" si="91"/>
        <v>0</v>
      </c>
    </row>
    <row r="900" spans="1:12" s="165" customFormat="1" ht="12.75" customHeight="1">
      <c r="A900" s="629"/>
      <c r="B900" s="629"/>
      <c r="C900" s="629"/>
      <c r="D900" s="629"/>
      <c r="E900" s="630"/>
      <c r="F900" s="640" t="s">
        <v>435</v>
      </c>
      <c r="G900" s="204" t="s">
        <v>203</v>
      </c>
      <c r="H900" s="204"/>
      <c r="I900" s="204" t="s">
        <v>203</v>
      </c>
      <c r="J900" s="652">
        <f t="shared" si="91"/>
        <v>0</v>
      </c>
      <c r="K900" s="652">
        <f t="shared" ref="K900" si="94">K449</f>
        <v>0</v>
      </c>
      <c r="L900" s="591">
        <f t="shared" si="91"/>
        <v>0</v>
      </c>
    </row>
    <row r="901" spans="1:12" s="165" customFormat="1" ht="12.75" customHeight="1">
      <c r="A901" s="629"/>
      <c r="B901" s="629"/>
      <c r="C901" s="629"/>
      <c r="D901" s="629"/>
      <c r="E901" s="630"/>
      <c r="F901" s="642" t="s">
        <v>578</v>
      </c>
      <c r="G901" s="204" t="s">
        <v>203</v>
      </c>
      <c r="H901" s="204"/>
      <c r="I901" s="204" t="s">
        <v>203</v>
      </c>
      <c r="J901" s="653">
        <f t="shared" si="91"/>
        <v>0</v>
      </c>
      <c r="K901" s="653">
        <f t="shared" ref="K901" si="95">K450</f>
        <v>0</v>
      </c>
      <c r="L901" s="603">
        <f t="shared" si="91"/>
        <v>0</v>
      </c>
    </row>
    <row r="902" spans="1:12" ht="12.75" customHeight="1">
      <c r="A902" s="611"/>
      <c r="B902" s="611"/>
      <c r="C902" s="611"/>
      <c r="D902" s="611"/>
      <c r="E902" s="647" t="s">
        <v>240</v>
      </c>
      <c r="F902" s="648" t="str">
        <f>F452</f>
        <v>[Insert Signal Name and Number]</v>
      </c>
      <c r="J902" s="623"/>
      <c r="K902" s="623"/>
      <c r="L902" s="623"/>
    </row>
    <row r="903" spans="1:12" ht="12.75" customHeight="1">
      <c r="A903" s="611"/>
      <c r="B903" s="611"/>
      <c r="C903" s="611"/>
      <c r="D903" s="611"/>
      <c r="E903" s="612"/>
      <c r="F903" s="640" t="s">
        <v>440</v>
      </c>
      <c r="G903" s="204" t="s">
        <v>203</v>
      </c>
      <c r="H903" s="204"/>
      <c r="I903" s="204" t="s">
        <v>203</v>
      </c>
      <c r="J903" s="651">
        <f t="shared" ref="J903:L906" si="96">J554</f>
        <v>0</v>
      </c>
      <c r="K903" s="651">
        <f t="shared" ref="K903" si="97">K554</f>
        <v>0</v>
      </c>
      <c r="L903" s="608">
        <f t="shared" si="96"/>
        <v>0</v>
      </c>
    </row>
    <row r="904" spans="1:12" ht="12.75" customHeight="1">
      <c r="A904" s="611"/>
      <c r="B904" s="611"/>
      <c r="C904" s="611"/>
      <c r="D904" s="611"/>
      <c r="E904" s="612"/>
      <c r="F904" s="640" t="s">
        <v>437</v>
      </c>
      <c r="G904" s="204" t="s">
        <v>203</v>
      </c>
      <c r="H904" s="204"/>
      <c r="I904" s="204" t="s">
        <v>203</v>
      </c>
      <c r="J904" s="652">
        <f t="shared" si="96"/>
        <v>0</v>
      </c>
      <c r="K904" s="652">
        <f t="shared" ref="K904" si="98">K555</f>
        <v>0</v>
      </c>
      <c r="L904" s="591">
        <f t="shared" si="96"/>
        <v>0</v>
      </c>
    </row>
    <row r="905" spans="1:12" ht="12.75" customHeight="1">
      <c r="A905" s="611"/>
      <c r="B905" s="611"/>
      <c r="C905" s="611"/>
      <c r="D905" s="611"/>
      <c r="E905" s="612"/>
      <c r="F905" s="640" t="s">
        <v>435</v>
      </c>
      <c r="G905" s="204" t="s">
        <v>203</v>
      </c>
      <c r="H905" s="204"/>
      <c r="I905" s="204" t="s">
        <v>203</v>
      </c>
      <c r="J905" s="652">
        <f t="shared" si="96"/>
        <v>0</v>
      </c>
      <c r="K905" s="652">
        <f t="shared" ref="K905" si="99">K556</f>
        <v>0</v>
      </c>
      <c r="L905" s="591">
        <f t="shared" si="96"/>
        <v>0</v>
      </c>
    </row>
    <row r="906" spans="1:12" ht="12.75" customHeight="1">
      <c r="A906" s="611"/>
      <c r="B906" s="611"/>
      <c r="C906" s="611"/>
      <c r="D906" s="611"/>
      <c r="E906" s="612"/>
      <c r="F906" s="642" t="s">
        <v>578</v>
      </c>
      <c r="G906" s="204" t="s">
        <v>203</v>
      </c>
      <c r="H906" s="204"/>
      <c r="I906" s="204" t="s">
        <v>203</v>
      </c>
      <c r="J906" s="653">
        <f t="shared" si="96"/>
        <v>0</v>
      </c>
      <c r="K906" s="653">
        <f t="shared" ref="K906" si="100">K557</f>
        <v>0</v>
      </c>
      <c r="L906" s="603">
        <f t="shared" si="96"/>
        <v>0</v>
      </c>
    </row>
    <row r="907" spans="1:12" s="165" customFormat="1" ht="12.75" customHeight="1">
      <c r="A907" s="629"/>
      <c r="B907" s="629"/>
      <c r="C907" s="629"/>
      <c r="D907" s="629"/>
      <c r="E907" s="649" t="s">
        <v>241</v>
      </c>
      <c r="F907" s="648" t="str">
        <f>F559</f>
        <v>[Insert Signal Name and Number]</v>
      </c>
      <c r="G907" s="218"/>
      <c r="H907" s="218"/>
      <c r="I907" s="218"/>
      <c r="J907" s="645"/>
      <c r="K907" s="645"/>
      <c r="L907" s="645"/>
    </row>
    <row r="908" spans="1:12" s="165" customFormat="1" ht="12.75" customHeight="1">
      <c r="A908" s="629"/>
      <c r="B908" s="629"/>
      <c r="C908" s="629"/>
      <c r="D908" s="629"/>
      <c r="E908" s="630"/>
      <c r="F908" s="640" t="s">
        <v>440</v>
      </c>
      <c r="G908" s="204" t="s">
        <v>203</v>
      </c>
      <c r="H908" s="204"/>
      <c r="I908" s="204" t="s">
        <v>203</v>
      </c>
      <c r="J908" s="651">
        <f t="shared" ref="J908:L911" si="101">J661</f>
        <v>0</v>
      </c>
      <c r="K908" s="651">
        <f t="shared" ref="K908" si="102">K661</f>
        <v>0</v>
      </c>
      <c r="L908" s="608">
        <f t="shared" si="101"/>
        <v>0</v>
      </c>
    </row>
    <row r="909" spans="1:12" s="165" customFormat="1" ht="12.75" customHeight="1">
      <c r="A909" s="629"/>
      <c r="B909" s="629"/>
      <c r="C909" s="629"/>
      <c r="D909" s="629"/>
      <c r="E909" s="630"/>
      <c r="F909" s="640" t="s">
        <v>437</v>
      </c>
      <c r="G909" s="204" t="s">
        <v>203</v>
      </c>
      <c r="H909" s="204"/>
      <c r="I909" s="204" t="s">
        <v>203</v>
      </c>
      <c r="J909" s="652">
        <f t="shared" si="101"/>
        <v>0</v>
      </c>
      <c r="K909" s="652">
        <f t="shared" ref="K909" si="103">K662</f>
        <v>0</v>
      </c>
      <c r="L909" s="591">
        <f t="shared" si="101"/>
        <v>0</v>
      </c>
    </row>
    <row r="910" spans="1:12" s="165" customFormat="1" ht="12.75" customHeight="1">
      <c r="A910" s="629"/>
      <c r="B910" s="629"/>
      <c r="C910" s="629"/>
      <c r="D910" s="629"/>
      <c r="E910" s="630"/>
      <c r="F910" s="640" t="s">
        <v>435</v>
      </c>
      <c r="G910" s="204" t="s">
        <v>203</v>
      </c>
      <c r="H910" s="204"/>
      <c r="I910" s="204" t="s">
        <v>203</v>
      </c>
      <c r="J910" s="652">
        <f t="shared" si="101"/>
        <v>0</v>
      </c>
      <c r="K910" s="652">
        <f t="shared" ref="K910" si="104">K663</f>
        <v>0</v>
      </c>
      <c r="L910" s="591">
        <f t="shared" si="101"/>
        <v>0</v>
      </c>
    </row>
    <row r="911" spans="1:12" s="165" customFormat="1" ht="12.75" customHeight="1">
      <c r="A911" s="629"/>
      <c r="B911" s="629"/>
      <c r="C911" s="629"/>
      <c r="D911" s="629"/>
      <c r="E911" s="630"/>
      <c r="F911" s="642" t="s">
        <v>578</v>
      </c>
      <c r="G911" s="204" t="s">
        <v>203</v>
      </c>
      <c r="H911" s="204"/>
      <c r="I911" s="204" t="s">
        <v>203</v>
      </c>
      <c r="J911" s="653">
        <f t="shared" si="101"/>
        <v>0</v>
      </c>
      <c r="K911" s="653">
        <f t="shared" ref="K911" si="105">K664</f>
        <v>0</v>
      </c>
      <c r="L911" s="603">
        <f t="shared" si="101"/>
        <v>0</v>
      </c>
    </row>
    <row r="912" spans="1:12" s="165" customFormat="1" ht="12.75" customHeight="1">
      <c r="A912" s="629"/>
      <c r="B912" s="629"/>
      <c r="C912" s="629"/>
      <c r="D912" s="629"/>
      <c r="E912" s="649" t="s">
        <v>242</v>
      </c>
      <c r="F912" s="648" t="str">
        <f>F666</f>
        <v>[Insert Signal Name and Number]</v>
      </c>
      <c r="G912" s="218"/>
      <c r="H912" s="218"/>
      <c r="I912" s="218"/>
      <c r="J912" s="645"/>
      <c r="K912" s="645"/>
      <c r="L912" s="645"/>
    </row>
    <row r="913" spans="1:12" s="165" customFormat="1" ht="12.75" customHeight="1">
      <c r="A913" s="629"/>
      <c r="B913" s="629"/>
      <c r="C913" s="629"/>
      <c r="D913" s="629"/>
      <c r="E913" s="630"/>
      <c r="F913" s="640" t="s">
        <v>440</v>
      </c>
      <c r="G913" s="204" t="s">
        <v>203</v>
      </c>
      <c r="H913" s="204"/>
      <c r="I913" s="204" t="s">
        <v>203</v>
      </c>
      <c r="J913" s="651">
        <f t="shared" ref="J913:L916" si="106">J768</f>
        <v>0</v>
      </c>
      <c r="K913" s="651">
        <f t="shared" ref="K913" si="107">K768</f>
        <v>0</v>
      </c>
      <c r="L913" s="608">
        <f t="shared" si="106"/>
        <v>0</v>
      </c>
    </row>
    <row r="914" spans="1:12" s="165" customFormat="1" ht="12.75" customHeight="1">
      <c r="A914" s="629"/>
      <c r="B914" s="629"/>
      <c r="C914" s="629"/>
      <c r="D914" s="629"/>
      <c r="E914" s="630"/>
      <c r="F914" s="640" t="s">
        <v>437</v>
      </c>
      <c r="G914" s="204" t="s">
        <v>203</v>
      </c>
      <c r="H914" s="204"/>
      <c r="I914" s="204" t="s">
        <v>203</v>
      </c>
      <c r="J914" s="652">
        <f t="shared" si="106"/>
        <v>0</v>
      </c>
      <c r="K914" s="652">
        <f t="shared" ref="K914" si="108">K769</f>
        <v>0</v>
      </c>
      <c r="L914" s="591">
        <f t="shared" si="106"/>
        <v>0</v>
      </c>
    </row>
    <row r="915" spans="1:12" s="165" customFormat="1" ht="12.75" customHeight="1">
      <c r="A915" s="629"/>
      <c r="B915" s="629"/>
      <c r="C915" s="629"/>
      <c r="D915" s="629"/>
      <c r="E915" s="630"/>
      <c r="F915" s="640" t="s">
        <v>435</v>
      </c>
      <c r="G915" s="204" t="s">
        <v>203</v>
      </c>
      <c r="H915" s="204"/>
      <c r="I915" s="204" t="s">
        <v>203</v>
      </c>
      <c r="J915" s="652">
        <f t="shared" si="106"/>
        <v>0</v>
      </c>
      <c r="K915" s="652">
        <f t="shared" ref="K915" si="109">K770</f>
        <v>0</v>
      </c>
      <c r="L915" s="591">
        <f t="shared" si="106"/>
        <v>0</v>
      </c>
    </row>
    <row r="916" spans="1:12" s="165" customFormat="1" ht="12.75" customHeight="1">
      <c r="A916" s="629"/>
      <c r="B916" s="629"/>
      <c r="C916" s="629"/>
      <c r="D916" s="629"/>
      <c r="E916" s="630"/>
      <c r="F916" s="642" t="s">
        <v>578</v>
      </c>
      <c r="G916" s="204" t="s">
        <v>203</v>
      </c>
      <c r="H916" s="204"/>
      <c r="I916" s="204" t="s">
        <v>203</v>
      </c>
      <c r="J916" s="653">
        <f t="shared" si="106"/>
        <v>0</v>
      </c>
      <c r="K916" s="653">
        <f t="shared" ref="K916" si="110">K771</f>
        <v>0</v>
      </c>
      <c r="L916" s="603">
        <f t="shared" si="106"/>
        <v>0</v>
      </c>
    </row>
    <row r="917" spans="1:12" s="165" customFormat="1" ht="12.75" customHeight="1">
      <c r="A917" s="629"/>
      <c r="B917" s="629"/>
      <c r="C917" s="629"/>
      <c r="D917" s="629"/>
      <c r="E917" s="649" t="s">
        <v>243</v>
      </c>
      <c r="F917" s="648" t="str">
        <f>F773</f>
        <v>[Insert Signal Name and Number]</v>
      </c>
      <c r="G917" s="218"/>
      <c r="H917" s="218"/>
      <c r="I917" s="218"/>
      <c r="J917" s="645"/>
      <c r="K917" s="645"/>
      <c r="L917" s="645"/>
    </row>
    <row r="918" spans="1:12" s="165" customFormat="1" ht="12.75" customHeight="1">
      <c r="A918" s="629"/>
      <c r="B918" s="629"/>
      <c r="C918" s="629"/>
      <c r="D918" s="629"/>
      <c r="E918" s="630"/>
      <c r="F918" s="640" t="s">
        <v>440</v>
      </c>
      <c r="G918" s="204" t="s">
        <v>203</v>
      </c>
      <c r="H918" s="204"/>
      <c r="I918" s="204" t="s">
        <v>203</v>
      </c>
      <c r="J918" s="651">
        <f t="shared" ref="J918:L921" si="111">J875</f>
        <v>0</v>
      </c>
      <c r="K918" s="651">
        <f t="shared" ref="K918" si="112">K875</f>
        <v>0</v>
      </c>
      <c r="L918" s="608">
        <f t="shared" si="111"/>
        <v>0</v>
      </c>
    </row>
    <row r="919" spans="1:12" s="165" customFormat="1" ht="12.75" customHeight="1">
      <c r="A919" s="629"/>
      <c r="B919" s="629"/>
      <c r="C919" s="629"/>
      <c r="D919" s="629"/>
      <c r="E919" s="630"/>
      <c r="F919" s="640" t="s">
        <v>437</v>
      </c>
      <c r="G919" s="204" t="s">
        <v>203</v>
      </c>
      <c r="H919" s="204"/>
      <c r="I919" s="204" t="s">
        <v>203</v>
      </c>
      <c r="J919" s="652">
        <f t="shared" si="111"/>
        <v>0</v>
      </c>
      <c r="K919" s="652">
        <f t="shared" ref="K919" si="113">K876</f>
        <v>0</v>
      </c>
      <c r="L919" s="591">
        <f t="shared" si="111"/>
        <v>0</v>
      </c>
    </row>
    <row r="920" spans="1:12" s="165" customFormat="1" ht="12.75" customHeight="1">
      <c r="A920" s="629"/>
      <c r="B920" s="629"/>
      <c r="C920" s="629"/>
      <c r="D920" s="629"/>
      <c r="E920" s="630"/>
      <c r="F920" s="640" t="s">
        <v>435</v>
      </c>
      <c r="G920" s="204" t="s">
        <v>203</v>
      </c>
      <c r="H920" s="204"/>
      <c r="I920" s="204" t="s">
        <v>203</v>
      </c>
      <c r="J920" s="652">
        <f t="shared" si="111"/>
        <v>0</v>
      </c>
      <c r="K920" s="652">
        <f t="shared" ref="K920" si="114">K877</f>
        <v>0</v>
      </c>
      <c r="L920" s="591">
        <f t="shared" si="111"/>
        <v>0</v>
      </c>
    </row>
    <row r="921" spans="1:12" s="165" customFormat="1" ht="12.75" customHeight="1" thickBot="1">
      <c r="A921" s="629"/>
      <c r="B921" s="629"/>
      <c r="C921" s="629"/>
      <c r="D921" s="629"/>
      <c r="E921" s="630"/>
      <c r="F921" s="642" t="s">
        <v>578</v>
      </c>
      <c r="G921" s="204" t="s">
        <v>203</v>
      </c>
      <c r="H921" s="204"/>
      <c r="I921" s="204" t="s">
        <v>203</v>
      </c>
      <c r="J921" s="652">
        <f t="shared" si="111"/>
        <v>0</v>
      </c>
      <c r="K921" s="652">
        <f t="shared" ref="K921" si="115">K878</f>
        <v>0</v>
      </c>
      <c r="L921" s="591">
        <f t="shared" si="111"/>
        <v>0</v>
      </c>
    </row>
    <row r="922" spans="1:12" ht="12.75" customHeight="1" thickBot="1">
      <c r="A922" s="611"/>
      <c r="B922" s="611"/>
      <c r="C922" s="611"/>
      <c r="D922" s="611"/>
      <c r="E922" s="612"/>
      <c r="F922" s="650" t="s">
        <v>583</v>
      </c>
      <c r="G922" s="204" t="s">
        <v>203</v>
      </c>
      <c r="H922" s="204"/>
      <c r="I922" s="204" t="s">
        <v>203</v>
      </c>
      <c r="J922" s="654">
        <f>SUM(J883:J921)</f>
        <v>0</v>
      </c>
      <c r="K922" s="654">
        <f>SUM(K883:K921)</f>
        <v>0</v>
      </c>
      <c r="L922" s="655">
        <f>SUM(L883:L921)</f>
        <v>0</v>
      </c>
    </row>
    <row r="923" spans="1:12">
      <c r="A923" s="852" t="str">
        <f ca="1">CELL("filename",$A$1)</f>
        <v>\\dotfs08\Cadd\Active_Designs\traffic\Excel\[2021 - Traffic Statement 1.2.xlsx]Signals</v>
      </c>
      <c r="B923" s="852"/>
      <c r="C923" s="852"/>
      <c r="D923" s="852"/>
      <c r="E923" s="852"/>
      <c r="F923" s="852"/>
      <c r="G923" s="852"/>
      <c r="H923" s="852"/>
      <c r="I923" s="852"/>
      <c r="J923" s="852"/>
      <c r="K923" s="852"/>
      <c r="L923" s="852"/>
    </row>
  </sheetData>
  <mergeCells count="53">
    <mergeCell ref="A923:L923"/>
    <mergeCell ref="G773:I773"/>
    <mergeCell ref="J773:L773"/>
    <mergeCell ref="A880:L880"/>
    <mergeCell ref="G807:I807"/>
    <mergeCell ref="J807:L807"/>
    <mergeCell ref="G841:I841"/>
    <mergeCell ref="J841:L841"/>
    <mergeCell ref="G666:I666"/>
    <mergeCell ref="J666:L666"/>
    <mergeCell ref="G700:I700"/>
    <mergeCell ref="J700:L700"/>
    <mergeCell ref="G734:I734"/>
    <mergeCell ref="J734:L734"/>
    <mergeCell ref="G559:I559"/>
    <mergeCell ref="J559:L559"/>
    <mergeCell ref="G593:I593"/>
    <mergeCell ref="J593:L593"/>
    <mergeCell ref="G627:I627"/>
    <mergeCell ref="J627:L627"/>
    <mergeCell ref="G452:I452"/>
    <mergeCell ref="J452:L452"/>
    <mergeCell ref="G486:I486"/>
    <mergeCell ref="J486:L486"/>
    <mergeCell ref="G520:I520"/>
    <mergeCell ref="J520:L520"/>
    <mergeCell ref="G345:I345"/>
    <mergeCell ref="J345:L345"/>
    <mergeCell ref="G379:I379"/>
    <mergeCell ref="J379:L379"/>
    <mergeCell ref="G413:I413"/>
    <mergeCell ref="J413:L413"/>
    <mergeCell ref="G238:I238"/>
    <mergeCell ref="J238:L238"/>
    <mergeCell ref="G272:I272"/>
    <mergeCell ref="J272:L272"/>
    <mergeCell ref="G306:I306"/>
    <mergeCell ref="J306:L306"/>
    <mergeCell ref="G199:I199"/>
    <mergeCell ref="J199:L199"/>
    <mergeCell ref="G92:I92"/>
    <mergeCell ref="J92:L92"/>
    <mergeCell ref="J58:L58"/>
    <mergeCell ref="G165:I165"/>
    <mergeCell ref="J165:L165"/>
    <mergeCell ref="G131:I131"/>
    <mergeCell ref="J131:L131"/>
    <mergeCell ref="G58:I58"/>
    <mergeCell ref="A7:L7"/>
    <mergeCell ref="A9:L9"/>
    <mergeCell ref="A11:L11"/>
    <mergeCell ref="G24:I24"/>
    <mergeCell ref="J24:L24"/>
  </mergeCells>
  <phoneticPr fontId="0" type="noConversion"/>
  <hyperlinks>
    <hyperlink ref="M1" location="'Signal &amp; ITMS Items'!A5" display="Signal &amp;ITMS Items" xr:uid="{00000000-0004-0000-0300-000000000000}"/>
  </hyperlinks>
  <printOptions horizontalCentered="1" verticalCentered="1"/>
  <pageMargins left="0.33" right="0.28999999999999998" top="1" bottom="1.23" header="0.5" footer="0.5"/>
  <pageSetup scale="72" fitToHeight="0" orientation="landscape" horizontalDpi="4294967292" verticalDpi="4294967292" r:id="rId1"/>
  <headerFooter alignWithMargins="0">
    <oddFooter>&amp;L&amp;F&amp;C&amp;D&amp;RPage &amp;P</oddFooter>
  </headerFooter>
  <rowBreaks count="25" manualBreakCount="25">
    <brk id="23" max="9" man="1"/>
    <brk id="57" max="9" man="1"/>
    <brk id="91" max="11" man="1"/>
    <brk id="130" max="9" man="1"/>
    <brk id="164" max="9" man="1"/>
    <brk id="198" max="9" man="1"/>
    <brk id="237" max="9" man="1"/>
    <brk id="271" max="9" man="1"/>
    <brk id="305" max="9" man="1"/>
    <brk id="344" max="9" man="1"/>
    <brk id="378" max="9" man="1"/>
    <brk id="412" max="9" man="1"/>
    <brk id="451" max="9" man="1"/>
    <brk id="485" max="9" man="1"/>
    <brk id="519" max="9" man="1"/>
    <brk id="558" max="9" man="1"/>
    <brk id="592" max="9" man="1"/>
    <brk id="626" max="9" man="1"/>
    <brk id="665" max="9" man="1"/>
    <brk id="699" max="9" man="1"/>
    <brk id="733" max="9" man="1"/>
    <brk id="772" max="9" man="1"/>
    <brk id="806" max="9" man="1"/>
    <brk id="840" max="9" man="1"/>
    <brk id="87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30"/>
  <sheetViews>
    <sheetView showGridLines="0" view="pageBreakPreview" zoomScaleNormal="100" zoomScaleSheetLayoutView="100" workbookViewId="0">
      <pane ySplit="1" topLeftCell="A2" activePane="bottomLeft" state="frozen"/>
      <selection pane="bottomLeft"/>
    </sheetView>
  </sheetViews>
  <sheetFormatPr defaultColWidth="9.140625" defaultRowHeight="12.75"/>
  <cols>
    <col min="1" max="2" width="4.7109375" style="58" customWidth="1"/>
    <col min="3" max="3" width="9.7109375" style="58" customWidth="1"/>
    <col min="4" max="5" width="6.7109375" style="58" customWidth="1"/>
    <col min="6" max="6" width="80.7109375" style="58" customWidth="1"/>
    <col min="7" max="9" width="10.7109375" style="58" customWidth="1"/>
    <col min="10" max="12" width="13.7109375" style="58" customWidth="1"/>
    <col min="13" max="13" width="20.85546875" style="58" bestFit="1" customWidth="1"/>
    <col min="14" max="16384" width="9.140625" style="58"/>
  </cols>
  <sheetData>
    <row r="1" spans="1:14" ht="15.75">
      <c r="F1" s="59"/>
      <c r="M1" s="392" t="s">
        <v>4662</v>
      </c>
    </row>
    <row r="2" spans="1:14" ht="15.75">
      <c r="F2" s="59"/>
      <c r="M2" s="158" t="s">
        <v>198</v>
      </c>
      <c r="N2" s="159">
        <v>0.1</v>
      </c>
    </row>
    <row r="3" spans="1:14">
      <c r="F3" s="59"/>
    </row>
    <row r="4" spans="1:14">
      <c r="F4" s="60"/>
    </row>
    <row r="5" spans="1:14">
      <c r="F5" s="60"/>
    </row>
    <row r="6" spans="1:14">
      <c r="F6" s="60"/>
    </row>
    <row r="7" spans="1:14" ht="30">
      <c r="A7" s="837" t="s">
        <v>565</v>
      </c>
      <c r="B7" s="837"/>
      <c r="C7" s="837"/>
      <c r="D7" s="837"/>
      <c r="E7" s="837"/>
      <c r="F7" s="837"/>
      <c r="G7" s="837"/>
      <c r="H7" s="837"/>
      <c r="I7" s="837"/>
      <c r="J7" s="837"/>
      <c r="K7" s="837"/>
      <c r="L7" s="837"/>
    </row>
    <row r="9" spans="1:14" ht="30">
      <c r="A9" s="839" t="s">
        <v>616</v>
      </c>
      <c r="B9" s="839"/>
      <c r="C9" s="839"/>
      <c r="D9" s="839"/>
      <c r="E9" s="839"/>
      <c r="F9" s="839"/>
      <c r="G9" s="839"/>
      <c r="H9" s="839"/>
      <c r="I9" s="839"/>
      <c r="J9" s="839"/>
      <c r="K9" s="839"/>
      <c r="L9" s="839"/>
    </row>
    <row r="11" spans="1:14" ht="30">
      <c r="A11" s="856">
        <f>'Traffic Statement'!E17</f>
        <v>0</v>
      </c>
      <c r="B11" s="856"/>
      <c r="C11" s="856"/>
      <c r="D11" s="856"/>
      <c r="E11" s="856"/>
      <c r="F11" s="856"/>
      <c r="G11" s="856"/>
      <c r="H11" s="856"/>
      <c r="I11" s="856"/>
      <c r="J11" s="856"/>
      <c r="K11" s="856"/>
      <c r="L11" s="856"/>
    </row>
    <row r="12" spans="1:14" ht="12.75" customHeight="1">
      <c r="F12" s="61"/>
    </row>
    <row r="13" spans="1:14" ht="12.75" customHeight="1">
      <c r="F13" s="61"/>
    </row>
    <row r="14" spans="1:14" ht="12.75" customHeight="1">
      <c r="F14" s="61"/>
    </row>
    <row r="15" spans="1:14" ht="12.75" customHeight="1">
      <c r="F15" s="61"/>
    </row>
    <row r="16" spans="1:14" ht="12.75" customHeight="1">
      <c r="F16" s="61"/>
    </row>
    <row r="17" spans="1:19" ht="12.75" customHeight="1">
      <c r="F17" s="61"/>
    </row>
    <row r="18" spans="1:19">
      <c r="D18" s="62" t="s">
        <v>567</v>
      </c>
      <c r="E18" s="62"/>
      <c r="F18" s="64">
        <f>'Traffic Statement'!E16</f>
        <v>0</v>
      </c>
    </row>
    <row r="19" spans="1:19">
      <c r="D19" s="62" t="s">
        <v>568</v>
      </c>
      <c r="E19" s="62"/>
      <c r="F19" s="64">
        <f>'Traffic Statement'!I16</f>
        <v>0</v>
      </c>
    </row>
    <row r="20" spans="1:19">
      <c r="D20" s="62" t="s">
        <v>569</v>
      </c>
      <c r="E20" s="62"/>
      <c r="F20" s="64">
        <f>A11</f>
        <v>0</v>
      </c>
    </row>
    <row r="21" spans="1:19">
      <c r="C21" s="65"/>
    </row>
    <row r="22" spans="1:19">
      <c r="C22" s="65"/>
    </row>
    <row r="24" spans="1:19" ht="12.75" customHeight="1">
      <c r="E24" s="66"/>
      <c r="F24" s="168" t="s">
        <v>773</v>
      </c>
      <c r="G24" s="842" t="s">
        <v>574</v>
      </c>
      <c r="H24" s="843"/>
      <c r="I24" s="854"/>
      <c r="J24" s="845" t="s">
        <v>575</v>
      </c>
      <c r="K24" s="846"/>
      <c r="L24" s="855"/>
    </row>
    <row r="25" spans="1:19" ht="12.75" customHeight="1">
      <c r="A25" s="69" t="s">
        <v>571</v>
      </c>
      <c r="B25" s="70" t="s">
        <v>10</v>
      </c>
      <c r="C25" s="69" t="s">
        <v>572</v>
      </c>
      <c r="D25" s="69" t="s">
        <v>573</v>
      </c>
      <c r="E25" s="70" t="s">
        <v>9</v>
      </c>
      <c r="F25" s="69" t="s">
        <v>439</v>
      </c>
      <c r="G25" s="193" t="s">
        <v>352</v>
      </c>
      <c r="H25" s="193" t="s">
        <v>351</v>
      </c>
      <c r="I25" s="193" t="s">
        <v>4692</v>
      </c>
      <c r="J25" s="71" t="s">
        <v>352</v>
      </c>
      <c r="K25" s="71" t="s">
        <v>351</v>
      </c>
      <c r="L25" s="71" t="s">
        <v>4692</v>
      </c>
      <c r="M25" s="72"/>
      <c r="N25" s="72"/>
      <c r="O25" s="72"/>
      <c r="P25" s="72"/>
      <c r="Q25" s="72"/>
      <c r="R25" s="72"/>
      <c r="S25" s="72"/>
    </row>
    <row r="26" spans="1:19" s="165" customFormat="1" ht="12.75" customHeight="1">
      <c r="A26" s="572">
        <v>1</v>
      </c>
      <c r="B26" s="572"/>
      <c r="C26" s="573" t="str">
        <f>IF(ISNUMBER($B26),(VLOOKUP($B26,'Signal, ITMS &amp; Lighting Items'!$A$5:$G$468,2,FALSE)),IF(ISTEXT($B26),(VLOOKUP($B26,'Signal, ITMS &amp; Lighting Items'!$A$5:$G$468,2,FALSE))," "))</f>
        <v xml:space="preserve"> </v>
      </c>
      <c r="D26" s="574"/>
      <c r="E26" s="573" t="str">
        <f>IF(ISNUMBER($B26),(VLOOKUP($B26,'Signal, ITMS &amp; Lighting Items'!$A$5:$G$468,4,FALSE)),IF(ISTEXT($B26),(VLOOKUP($B26,'Signal, ITMS &amp; Lighting Items'!$A$5:$G$468,4,FALSE))," "))</f>
        <v xml:space="preserve"> </v>
      </c>
      <c r="F26" s="575" t="str">
        <f>IF(ISNUMBER($B26),(VLOOKUP($B26,'Signal, ITMS &amp; Lighting Items'!$A$5:$G$468,3,FALSE)),IF(ISTEXT($B26),(VLOOKUP($B26,'Signal, ITMS &amp; Lighting Items'!$A$5:$G$468,3,FALSE))," "))</f>
        <v xml:space="preserve"> </v>
      </c>
      <c r="G26" s="590" t="str">
        <f>IF(ISNUMBER($B26),(VLOOKUP($B26,'Signal, ITMS &amp; Lighting Items'!$A$5:$G$468,5,FALSE)),IF(ISTEXT($B26),(VLOOKUP($B26,'Signal, ITMS &amp; Lighting Items'!$A$5:$G$468,5,FALSE))," "))</f>
        <v xml:space="preserve"> </v>
      </c>
      <c r="H26" s="590" t="str">
        <f>IF(ISNUMBER($B26),(VLOOKUP($B26,'Signal, ITMS &amp; Lighting Items'!$A$5:$G$468,6,FALSE)),IF(ISTEXT($B26),(VLOOKUP($B26,'Signal, ITMS &amp; Lighting Items'!$A$5:$G$468,6,FALSE))," "))</f>
        <v xml:space="preserve"> </v>
      </c>
      <c r="I26" s="590" t="str">
        <f>IF(ISNUMBER($B26),(VLOOKUP($B26,'Signal, ITMS &amp; Lighting Items'!$A$5:$G$468,7,FALSE)),IF(ISTEXT($B26),(VLOOKUP($B26,'Signal, ITMS &amp; Lighting Items'!$A$5:$G$468,7,FALSE))," "))</f>
        <v xml:space="preserve"> </v>
      </c>
      <c r="J26" s="591" t="str">
        <f>IF(ISNUMBER($D26),($D26*$G26),"")</f>
        <v/>
      </c>
      <c r="K26" s="591" t="str">
        <f t="shared" ref="K26:K55" si="0">IF(ISNUMBER($D26),($D26*$H26),"")</f>
        <v/>
      </c>
      <c r="L26" s="591" t="str">
        <f>IF(ISNUMBER($D26),($D26*$I26),"")</f>
        <v/>
      </c>
    </row>
    <row r="27" spans="1:19" s="165" customFormat="1" ht="12.75" customHeight="1">
      <c r="A27" s="572">
        <v>2</v>
      </c>
      <c r="B27" s="572"/>
      <c r="C27" s="573" t="str">
        <f>IF(ISNUMBER($B27),(VLOOKUP($B27,'Signal, ITMS &amp; Lighting Items'!$A$5:$G$468,2,FALSE)),IF(ISTEXT($B27),(VLOOKUP($B27,'Signal, ITMS &amp; Lighting Items'!$A$5:$G$468,2,FALSE))," "))</f>
        <v xml:space="preserve"> </v>
      </c>
      <c r="D27" s="576"/>
      <c r="E27" s="573" t="str">
        <f>IF(ISNUMBER($B27),(VLOOKUP($B27,'Signal, ITMS &amp; Lighting Items'!$A$5:$G$468,4,FALSE)),IF(ISTEXT($B27),(VLOOKUP($B27,'Signal, ITMS &amp; Lighting Items'!$A$5:$G$468,4,FALSE))," "))</f>
        <v xml:space="preserve"> </v>
      </c>
      <c r="F27" s="575" t="str">
        <f>IF(ISNUMBER($B27),(VLOOKUP($B27,'Signal, ITMS &amp; Lighting Items'!$A$5:$G$468,3,FALSE)),IF(ISTEXT($B27),(VLOOKUP($B27,'Signal, ITMS &amp; Lighting Items'!$A$5:$G$468,3,FALSE))," "))</f>
        <v xml:space="preserve"> </v>
      </c>
      <c r="G27" s="590" t="str">
        <f>IF(ISNUMBER($B27),(VLOOKUP($B27,'Signal, ITMS &amp; Lighting Items'!$A$5:$G$468,5,FALSE)),IF(ISTEXT($B27),(VLOOKUP($B27,'Signal, ITMS &amp; Lighting Items'!$A$5:$G$468,5,FALSE))," "))</f>
        <v xml:space="preserve"> </v>
      </c>
      <c r="H27" s="590" t="str">
        <f>IF(ISNUMBER($B27),(VLOOKUP($B27,'Signal, ITMS &amp; Lighting Items'!$A$5:$G$468,6,FALSE)),IF(ISTEXT($B27),(VLOOKUP($B27,'Signal, ITMS &amp; Lighting Items'!$A$5:$G$468,6,FALSE))," "))</f>
        <v xml:space="preserve"> </v>
      </c>
      <c r="I27" s="590" t="str">
        <f>IF(ISNUMBER($B27),(VLOOKUP($B27,'Signal, ITMS &amp; Lighting Items'!$A$5:$G$468,7,FALSE)),IF(ISTEXT($B27),(VLOOKUP($B27,'Signal, ITMS &amp; Lighting Items'!$A$5:$G$468,7,FALSE))," "))</f>
        <v xml:space="preserve"> </v>
      </c>
      <c r="J27" s="591" t="str">
        <f t="shared" ref="J27:J55" si="1">IF(ISNUMBER($D27),($D27*$G27),"")</f>
        <v/>
      </c>
      <c r="K27" s="591" t="str">
        <f t="shared" si="0"/>
        <v/>
      </c>
      <c r="L27" s="591" t="str">
        <f t="shared" ref="L27:L55" si="2">IF(ISNUMBER($D27),($D27*$I27),"")</f>
        <v/>
      </c>
    </row>
    <row r="28" spans="1:19" s="165" customFormat="1" ht="12.75" customHeight="1">
      <c r="A28" s="577">
        <v>3</v>
      </c>
      <c r="B28" s="577"/>
      <c r="C28" s="573" t="str">
        <f>IF(ISNUMBER($B28),(VLOOKUP($B28,'Signal, ITMS &amp; Lighting Items'!$A$5:$G$468,2,FALSE)),IF(ISTEXT($B28),(VLOOKUP($B28,'Signal, ITMS &amp; Lighting Items'!$A$5:$G$468,2,FALSE))," "))</f>
        <v xml:space="preserve"> </v>
      </c>
      <c r="D28" s="576"/>
      <c r="E28" s="573" t="str">
        <f>IF(ISNUMBER($B28),(VLOOKUP($B28,'Signal, ITMS &amp; Lighting Items'!$A$5:$G$468,4,FALSE)),IF(ISTEXT($B28),(VLOOKUP($B28,'Signal, ITMS &amp; Lighting Items'!$A$5:$G$468,4,FALSE))," "))</f>
        <v xml:space="preserve"> </v>
      </c>
      <c r="F28" s="575" t="str">
        <f>IF(ISNUMBER($B28),(VLOOKUP($B28,'Signal, ITMS &amp; Lighting Items'!$A$5:$G$468,3,FALSE)),IF(ISTEXT($B28),(VLOOKUP($B28,'Signal, ITMS &amp; Lighting Items'!$A$5:$G$468,3,FALSE))," "))</f>
        <v xml:space="preserve"> </v>
      </c>
      <c r="G28" s="590" t="str">
        <f>IF(ISNUMBER($B28),(VLOOKUP($B28,'Signal, ITMS &amp; Lighting Items'!$A$5:$G$468,5,FALSE)),IF(ISTEXT($B28),(VLOOKUP($B28,'Signal, ITMS &amp; Lighting Items'!$A$5:$G$468,5,FALSE))," "))</f>
        <v xml:space="preserve"> </v>
      </c>
      <c r="H28" s="590" t="str">
        <f>IF(ISNUMBER($B28),(VLOOKUP($B28,'Signal, ITMS &amp; Lighting Items'!$A$5:$G$468,6,FALSE)),IF(ISTEXT($B28),(VLOOKUP($B28,'Signal, ITMS &amp; Lighting Items'!$A$5:$G$468,6,FALSE))," "))</f>
        <v xml:space="preserve"> </v>
      </c>
      <c r="I28" s="590" t="str">
        <f>IF(ISNUMBER($B28),(VLOOKUP($B28,'Signal, ITMS &amp; Lighting Items'!$A$5:$G$468,7,FALSE)),IF(ISTEXT($B28),(VLOOKUP($B28,'Signal, ITMS &amp; Lighting Items'!$A$5:$G$468,7,FALSE))," "))</f>
        <v xml:space="preserve"> </v>
      </c>
      <c r="J28" s="591" t="str">
        <f t="shared" si="1"/>
        <v/>
      </c>
      <c r="K28" s="591" t="str">
        <f t="shared" si="0"/>
        <v/>
      </c>
      <c r="L28" s="591" t="str">
        <f t="shared" si="2"/>
        <v/>
      </c>
    </row>
    <row r="29" spans="1:19" s="165" customFormat="1" ht="12.75" customHeight="1">
      <c r="A29" s="577">
        <v>4</v>
      </c>
      <c r="B29" s="577"/>
      <c r="C29" s="573" t="str">
        <f>IF(ISNUMBER($B29),(VLOOKUP($B29,'Signal, ITMS &amp; Lighting Items'!$A$5:$G$468,2,FALSE)),IF(ISTEXT($B29),(VLOOKUP($B29,'Signal, ITMS &amp; Lighting Items'!$A$5:$G$468,2,FALSE))," "))</f>
        <v xml:space="preserve"> </v>
      </c>
      <c r="D29" s="576"/>
      <c r="E29" s="573" t="str">
        <f>IF(ISNUMBER($B29),(VLOOKUP($B29,'Signal, ITMS &amp; Lighting Items'!$A$5:$G$468,4,FALSE)),IF(ISTEXT($B29),(VLOOKUP($B29,'Signal, ITMS &amp; Lighting Items'!$A$5:$G$468,4,FALSE))," "))</f>
        <v xml:space="preserve"> </v>
      </c>
      <c r="F29" s="575" t="str">
        <f>IF(ISNUMBER($B29),(VLOOKUP($B29,'Signal, ITMS &amp; Lighting Items'!$A$5:$G$468,3,FALSE)),IF(ISTEXT($B29),(VLOOKUP($B29,'Signal, ITMS &amp; Lighting Items'!$A$5:$G$468,3,FALSE))," "))</f>
        <v xml:space="preserve"> </v>
      </c>
      <c r="G29" s="590" t="str">
        <f>IF(ISNUMBER($B29),(VLOOKUP($B29,'Signal, ITMS &amp; Lighting Items'!$A$5:$G$468,5,FALSE)),IF(ISTEXT($B29),(VLOOKUP($B29,'Signal, ITMS &amp; Lighting Items'!$A$5:$G$468,5,FALSE))," "))</f>
        <v xml:space="preserve"> </v>
      </c>
      <c r="H29" s="590" t="str">
        <f>IF(ISNUMBER($B29),(VLOOKUP($B29,'Signal, ITMS &amp; Lighting Items'!$A$5:$G$468,6,FALSE)),IF(ISTEXT($B29),(VLOOKUP($B29,'Signal, ITMS &amp; Lighting Items'!$A$5:$G$468,6,FALSE))," "))</f>
        <v xml:space="preserve"> </v>
      </c>
      <c r="I29" s="590" t="str">
        <f>IF(ISNUMBER($B29),(VLOOKUP($B29,'Signal, ITMS &amp; Lighting Items'!$A$5:$G$468,7,FALSE)),IF(ISTEXT($B29),(VLOOKUP($B29,'Signal, ITMS &amp; Lighting Items'!$A$5:$G$468,7,FALSE))," "))</f>
        <v xml:space="preserve"> </v>
      </c>
      <c r="J29" s="591" t="str">
        <f t="shared" si="1"/>
        <v/>
      </c>
      <c r="K29" s="591" t="str">
        <f t="shared" si="0"/>
        <v/>
      </c>
      <c r="L29" s="591" t="str">
        <f t="shared" si="2"/>
        <v/>
      </c>
    </row>
    <row r="30" spans="1:19" s="165" customFormat="1" ht="12.75" customHeight="1">
      <c r="A30" s="577">
        <v>5</v>
      </c>
      <c r="B30" s="577"/>
      <c r="C30" s="573" t="str">
        <f>IF(ISNUMBER($B30),(VLOOKUP($B30,'Signal, ITMS &amp; Lighting Items'!$A$5:$G$468,2,FALSE)),IF(ISTEXT($B30),(VLOOKUP($B30,'Signal, ITMS &amp; Lighting Items'!$A$5:$G$468,2,FALSE))," "))</f>
        <v xml:space="preserve"> </v>
      </c>
      <c r="D30" s="576"/>
      <c r="E30" s="573" t="str">
        <f>IF(ISNUMBER($B30),(VLOOKUP($B30,'Signal, ITMS &amp; Lighting Items'!$A$5:$G$468,4,FALSE)),IF(ISTEXT($B30),(VLOOKUP($B30,'Signal, ITMS &amp; Lighting Items'!$A$5:$G$468,4,FALSE))," "))</f>
        <v xml:space="preserve"> </v>
      </c>
      <c r="F30" s="575" t="str">
        <f>IF(ISNUMBER($B30),(VLOOKUP($B30,'Signal, ITMS &amp; Lighting Items'!$A$5:$G$468,3,FALSE)),IF(ISTEXT($B30),(VLOOKUP($B30,'Signal, ITMS &amp; Lighting Items'!$A$5:$G$468,3,FALSE))," "))</f>
        <v xml:space="preserve"> </v>
      </c>
      <c r="G30" s="590" t="str">
        <f>IF(ISNUMBER($B30),(VLOOKUP($B30,'Signal, ITMS &amp; Lighting Items'!$A$5:$G$468,5,FALSE)),IF(ISTEXT($B30),(VLOOKUP($B30,'Signal, ITMS &amp; Lighting Items'!$A$5:$G$468,5,FALSE))," "))</f>
        <v xml:space="preserve"> </v>
      </c>
      <c r="H30" s="590" t="str">
        <f>IF(ISNUMBER($B30),(VLOOKUP($B30,'Signal, ITMS &amp; Lighting Items'!$A$5:$G$468,6,FALSE)),IF(ISTEXT($B30),(VLOOKUP($B30,'Signal, ITMS &amp; Lighting Items'!$A$5:$G$468,6,FALSE))," "))</f>
        <v xml:space="preserve"> </v>
      </c>
      <c r="I30" s="590" t="str">
        <f>IF(ISNUMBER($B30),(VLOOKUP($B30,'Signal, ITMS &amp; Lighting Items'!$A$5:$G$468,7,FALSE)),IF(ISTEXT($B30),(VLOOKUP($B30,'Signal, ITMS &amp; Lighting Items'!$A$5:$G$468,7,FALSE))," "))</f>
        <v xml:space="preserve"> </v>
      </c>
      <c r="J30" s="591" t="str">
        <f t="shared" si="1"/>
        <v/>
      </c>
      <c r="K30" s="591" t="str">
        <f t="shared" si="0"/>
        <v/>
      </c>
      <c r="L30" s="591" t="str">
        <f t="shared" si="2"/>
        <v/>
      </c>
    </row>
    <row r="31" spans="1:19" s="165" customFormat="1" ht="12.75" customHeight="1">
      <c r="A31" s="577">
        <v>6</v>
      </c>
      <c r="B31" s="577"/>
      <c r="C31" s="573" t="str">
        <f>IF(ISNUMBER($B31),(VLOOKUP($B31,'Signal, ITMS &amp; Lighting Items'!$A$5:$G$468,2,FALSE)),IF(ISTEXT($B31),(VLOOKUP($B31,'Signal, ITMS &amp; Lighting Items'!$A$5:$G$468,2,FALSE))," "))</f>
        <v xml:space="preserve"> </v>
      </c>
      <c r="D31" s="576"/>
      <c r="E31" s="573" t="str">
        <f>IF(ISNUMBER($B31),(VLOOKUP($B31,'Signal, ITMS &amp; Lighting Items'!$A$5:$G$468,4,FALSE)),IF(ISTEXT($B31),(VLOOKUP($B31,'Signal, ITMS &amp; Lighting Items'!$A$5:$G$468,4,FALSE))," "))</f>
        <v xml:space="preserve"> </v>
      </c>
      <c r="F31" s="575" t="str">
        <f>IF(ISNUMBER($B31),(VLOOKUP($B31,'Signal, ITMS &amp; Lighting Items'!$A$5:$G$468,3,FALSE)),IF(ISTEXT($B31),(VLOOKUP($B31,'Signal, ITMS &amp; Lighting Items'!$A$5:$G$468,3,FALSE))," "))</f>
        <v xml:space="preserve"> </v>
      </c>
      <c r="G31" s="590" t="str">
        <f>IF(ISNUMBER($B31),(VLOOKUP($B31,'Signal, ITMS &amp; Lighting Items'!$A$5:$G$468,5,FALSE)),IF(ISTEXT($B31),(VLOOKUP($B31,'Signal, ITMS &amp; Lighting Items'!$A$5:$G$468,5,FALSE))," "))</f>
        <v xml:space="preserve"> </v>
      </c>
      <c r="H31" s="590" t="str">
        <f>IF(ISNUMBER($B31),(VLOOKUP($B31,'Signal, ITMS &amp; Lighting Items'!$A$5:$G$468,6,FALSE)),IF(ISTEXT($B31),(VLOOKUP($B31,'Signal, ITMS &amp; Lighting Items'!$A$5:$G$468,6,FALSE))," "))</f>
        <v xml:space="preserve"> </v>
      </c>
      <c r="I31" s="590" t="str">
        <f>IF(ISNUMBER($B31),(VLOOKUP($B31,'Signal, ITMS &amp; Lighting Items'!$A$5:$G$468,7,FALSE)),IF(ISTEXT($B31),(VLOOKUP($B31,'Signal, ITMS &amp; Lighting Items'!$A$5:$G$468,7,FALSE))," "))</f>
        <v xml:space="preserve"> </v>
      </c>
      <c r="J31" s="591" t="str">
        <f t="shared" si="1"/>
        <v/>
      </c>
      <c r="K31" s="591" t="str">
        <f t="shared" si="0"/>
        <v/>
      </c>
      <c r="L31" s="591" t="str">
        <f t="shared" si="2"/>
        <v/>
      </c>
    </row>
    <row r="32" spans="1:19" s="165" customFormat="1" ht="12.75" customHeight="1">
      <c r="A32" s="577">
        <v>7</v>
      </c>
      <c r="B32" s="577"/>
      <c r="C32" s="573" t="str">
        <f>IF(ISNUMBER($B32),(VLOOKUP($B32,'Signal, ITMS &amp; Lighting Items'!$A$5:$G$468,2,FALSE)),IF(ISTEXT($B32),(VLOOKUP($B32,'Signal, ITMS &amp; Lighting Items'!$A$5:$G$468,2,FALSE))," "))</f>
        <v xml:space="preserve"> </v>
      </c>
      <c r="D32" s="576"/>
      <c r="E32" s="573" t="str">
        <f>IF(ISNUMBER($B32),(VLOOKUP($B32,'Signal, ITMS &amp; Lighting Items'!$A$5:$G$468,4,FALSE)),IF(ISTEXT($B32),(VLOOKUP($B32,'Signal, ITMS &amp; Lighting Items'!$A$5:$G$468,4,FALSE))," "))</f>
        <v xml:space="preserve"> </v>
      </c>
      <c r="F32" s="575" t="str">
        <f>IF(ISNUMBER($B32),(VLOOKUP($B32,'Signal, ITMS &amp; Lighting Items'!$A$5:$G$468,3,FALSE)),IF(ISTEXT($B32),(VLOOKUP($B32,'Signal, ITMS &amp; Lighting Items'!$A$5:$G$468,3,FALSE))," "))</f>
        <v xml:space="preserve"> </v>
      </c>
      <c r="G32" s="590" t="str">
        <f>IF(ISNUMBER($B32),(VLOOKUP($B32,'Signal, ITMS &amp; Lighting Items'!$A$5:$G$468,5,FALSE)),IF(ISTEXT($B32),(VLOOKUP($B32,'Signal, ITMS &amp; Lighting Items'!$A$5:$G$468,5,FALSE))," "))</f>
        <v xml:space="preserve"> </v>
      </c>
      <c r="H32" s="590" t="str">
        <f>IF(ISNUMBER($B32),(VLOOKUP($B32,'Signal, ITMS &amp; Lighting Items'!$A$5:$G$468,6,FALSE)),IF(ISTEXT($B32),(VLOOKUP($B32,'Signal, ITMS &amp; Lighting Items'!$A$5:$G$468,6,FALSE))," "))</f>
        <v xml:space="preserve"> </v>
      </c>
      <c r="I32" s="590" t="str">
        <f>IF(ISNUMBER($B32),(VLOOKUP($B32,'Signal, ITMS &amp; Lighting Items'!$A$5:$G$468,7,FALSE)),IF(ISTEXT($B32),(VLOOKUP($B32,'Signal, ITMS &amp; Lighting Items'!$A$5:$G$468,7,FALSE))," "))</f>
        <v xml:space="preserve"> </v>
      </c>
      <c r="J32" s="591" t="str">
        <f t="shared" si="1"/>
        <v/>
      </c>
      <c r="K32" s="591" t="str">
        <f t="shared" si="0"/>
        <v/>
      </c>
      <c r="L32" s="591" t="str">
        <f t="shared" si="2"/>
        <v/>
      </c>
    </row>
    <row r="33" spans="1:12" s="165" customFormat="1" ht="12.75" customHeight="1">
      <c r="A33" s="577">
        <v>8</v>
      </c>
      <c r="B33" s="577"/>
      <c r="C33" s="573" t="str">
        <f>IF(ISNUMBER($B33),(VLOOKUP($B33,'Signal, ITMS &amp; Lighting Items'!$A$5:$G$468,2,FALSE)),IF(ISTEXT($B33),(VLOOKUP($B33,'Signal, ITMS &amp; Lighting Items'!$A$5:$G$468,2,FALSE))," "))</f>
        <v xml:space="preserve"> </v>
      </c>
      <c r="D33" s="576"/>
      <c r="E33" s="573" t="str">
        <f>IF(ISNUMBER($B33),(VLOOKUP($B33,'Signal, ITMS &amp; Lighting Items'!$A$5:$G$468,4,FALSE)),IF(ISTEXT($B33),(VLOOKUP($B33,'Signal, ITMS &amp; Lighting Items'!$A$5:$G$468,4,FALSE))," "))</f>
        <v xml:space="preserve"> </v>
      </c>
      <c r="F33" s="575" t="str">
        <f>IF(ISNUMBER($B33),(VLOOKUP($B33,'Signal, ITMS &amp; Lighting Items'!$A$5:$G$468,3,FALSE)),IF(ISTEXT($B33),(VLOOKUP($B33,'Signal, ITMS &amp; Lighting Items'!$A$5:$G$468,3,FALSE))," "))</f>
        <v xml:space="preserve"> </v>
      </c>
      <c r="G33" s="590" t="str">
        <f>IF(ISNUMBER($B33),(VLOOKUP($B33,'Signal, ITMS &amp; Lighting Items'!$A$5:$G$468,5,FALSE)),IF(ISTEXT($B33),(VLOOKUP($B33,'Signal, ITMS &amp; Lighting Items'!$A$5:$G$468,5,FALSE))," "))</f>
        <v xml:space="preserve"> </v>
      </c>
      <c r="H33" s="590" t="str">
        <f>IF(ISNUMBER($B33),(VLOOKUP($B33,'Signal, ITMS &amp; Lighting Items'!$A$5:$G$468,6,FALSE)),IF(ISTEXT($B33),(VLOOKUP($B33,'Signal, ITMS &amp; Lighting Items'!$A$5:$G$468,6,FALSE))," "))</f>
        <v xml:space="preserve"> </v>
      </c>
      <c r="I33" s="590" t="str">
        <f>IF(ISNUMBER($B33),(VLOOKUP($B33,'Signal, ITMS &amp; Lighting Items'!$A$5:$G$468,7,FALSE)),IF(ISTEXT($B33),(VLOOKUP($B33,'Signal, ITMS &amp; Lighting Items'!$A$5:$G$468,7,FALSE))," "))</f>
        <v xml:space="preserve"> </v>
      </c>
      <c r="J33" s="591" t="str">
        <f t="shared" si="1"/>
        <v/>
      </c>
      <c r="K33" s="591" t="str">
        <f t="shared" si="0"/>
        <v/>
      </c>
      <c r="L33" s="591" t="str">
        <f t="shared" si="2"/>
        <v/>
      </c>
    </row>
    <row r="34" spans="1:12" s="165" customFormat="1" ht="12.75" customHeight="1">
      <c r="A34" s="577">
        <v>9</v>
      </c>
      <c r="B34" s="577"/>
      <c r="C34" s="573" t="str">
        <f>IF(ISNUMBER($B34),(VLOOKUP($B34,'Signal, ITMS &amp; Lighting Items'!$A$5:$G$468,2,FALSE)),IF(ISTEXT($B34),(VLOOKUP($B34,'Signal, ITMS &amp; Lighting Items'!$A$5:$G$468,2,FALSE))," "))</f>
        <v xml:space="preserve"> </v>
      </c>
      <c r="D34" s="576"/>
      <c r="E34" s="573" t="str">
        <f>IF(ISNUMBER($B34),(VLOOKUP($B34,'Signal, ITMS &amp; Lighting Items'!$A$5:$G$468,4,FALSE)),IF(ISTEXT($B34),(VLOOKUP($B34,'Signal, ITMS &amp; Lighting Items'!$A$5:$G$468,4,FALSE))," "))</f>
        <v xml:space="preserve"> </v>
      </c>
      <c r="F34" s="575" t="str">
        <f>IF(ISNUMBER($B34),(VLOOKUP($B34,'Signal, ITMS &amp; Lighting Items'!$A$5:$G$468,3,FALSE)),IF(ISTEXT($B34),(VLOOKUP($B34,'Signal, ITMS &amp; Lighting Items'!$A$5:$G$468,3,FALSE))," "))</f>
        <v xml:space="preserve"> </v>
      </c>
      <c r="G34" s="590" t="str">
        <f>IF(ISNUMBER($B34),(VLOOKUP($B34,'Signal, ITMS &amp; Lighting Items'!$A$5:$G$468,5,FALSE)),IF(ISTEXT($B34),(VLOOKUP($B34,'Signal, ITMS &amp; Lighting Items'!$A$5:$G$468,5,FALSE))," "))</f>
        <v xml:space="preserve"> </v>
      </c>
      <c r="H34" s="590" t="str">
        <f>IF(ISNUMBER($B34),(VLOOKUP($B34,'Signal, ITMS &amp; Lighting Items'!$A$5:$G$468,6,FALSE)),IF(ISTEXT($B34),(VLOOKUP($B34,'Signal, ITMS &amp; Lighting Items'!$A$5:$G$468,6,FALSE))," "))</f>
        <v xml:space="preserve"> </v>
      </c>
      <c r="I34" s="590" t="str">
        <f>IF(ISNUMBER($B34),(VLOOKUP($B34,'Signal, ITMS &amp; Lighting Items'!$A$5:$G$468,7,FALSE)),IF(ISTEXT($B34),(VLOOKUP($B34,'Signal, ITMS &amp; Lighting Items'!$A$5:$G$468,7,FALSE))," "))</f>
        <v xml:space="preserve"> </v>
      </c>
      <c r="J34" s="591" t="str">
        <f t="shared" si="1"/>
        <v/>
      </c>
      <c r="K34" s="591" t="str">
        <f t="shared" si="0"/>
        <v/>
      </c>
      <c r="L34" s="591" t="str">
        <f t="shared" si="2"/>
        <v/>
      </c>
    </row>
    <row r="35" spans="1:12" s="165" customFormat="1" ht="12.75" customHeight="1">
      <c r="A35" s="577">
        <v>10</v>
      </c>
      <c r="B35" s="577"/>
      <c r="C35" s="573" t="str">
        <f>IF(ISNUMBER($B35),(VLOOKUP($B35,'Signal, ITMS &amp; Lighting Items'!$A$5:$G$468,2,FALSE)),IF(ISTEXT($B35),(VLOOKUP($B35,'Signal, ITMS &amp; Lighting Items'!$A$5:$G$468,2,FALSE))," "))</f>
        <v xml:space="preserve"> </v>
      </c>
      <c r="D35" s="576"/>
      <c r="E35" s="573" t="str">
        <f>IF(ISNUMBER($B35),(VLOOKUP($B35,'Signal, ITMS &amp; Lighting Items'!$A$5:$G$468,4,FALSE)),IF(ISTEXT($B35),(VLOOKUP($B35,'Signal, ITMS &amp; Lighting Items'!$A$5:$G$468,4,FALSE))," "))</f>
        <v xml:space="preserve"> </v>
      </c>
      <c r="F35" s="575" t="str">
        <f>IF(ISNUMBER($B35),(VLOOKUP($B35,'Signal, ITMS &amp; Lighting Items'!$A$5:$G$468,3,FALSE)),IF(ISTEXT($B35),(VLOOKUP($B35,'Signal, ITMS &amp; Lighting Items'!$A$5:$G$468,3,FALSE))," "))</f>
        <v xml:space="preserve"> </v>
      </c>
      <c r="G35" s="590" t="str">
        <f>IF(ISNUMBER($B35),(VLOOKUP($B35,'Signal, ITMS &amp; Lighting Items'!$A$5:$G$468,5,FALSE)),IF(ISTEXT($B35),(VLOOKUP($B35,'Signal, ITMS &amp; Lighting Items'!$A$5:$G$468,5,FALSE))," "))</f>
        <v xml:space="preserve"> </v>
      </c>
      <c r="H35" s="590" t="str">
        <f>IF(ISNUMBER($B35),(VLOOKUP($B35,'Signal, ITMS &amp; Lighting Items'!$A$5:$G$468,6,FALSE)),IF(ISTEXT($B35),(VLOOKUP($B35,'Signal, ITMS &amp; Lighting Items'!$A$5:$G$468,6,FALSE))," "))</f>
        <v xml:space="preserve"> </v>
      </c>
      <c r="I35" s="590" t="str">
        <f>IF(ISNUMBER($B35),(VLOOKUP($B35,'Signal, ITMS &amp; Lighting Items'!$A$5:$G$468,7,FALSE)),IF(ISTEXT($B35),(VLOOKUP($B35,'Signal, ITMS &amp; Lighting Items'!$A$5:$G$468,7,FALSE))," "))</f>
        <v xml:space="preserve"> </v>
      </c>
      <c r="J35" s="591" t="str">
        <f t="shared" si="1"/>
        <v/>
      </c>
      <c r="K35" s="591" t="str">
        <f t="shared" si="0"/>
        <v/>
      </c>
      <c r="L35" s="591" t="str">
        <f t="shared" si="2"/>
        <v/>
      </c>
    </row>
    <row r="36" spans="1:12" s="165" customFormat="1" ht="12.75" customHeight="1">
      <c r="A36" s="577">
        <v>11</v>
      </c>
      <c r="B36" s="577"/>
      <c r="C36" s="573" t="str">
        <f>IF(ISNUMBER($B36),(VLOOKUP($B36,'Signal, ITMS &amp; Lighting Items'!$A$5:$G$468,2,FALSE)),IF(ISTEXT($B36),(VLOOKUP($B36,'Signal, ITMS &amp; Lighting Items'!$A$5:$G$468,2,FALSE))," "))</f>
        <v xml:space="preserve"> </v>
      </c>
      <c r="D36" s="576"/>
      <c r="E36" s="573" t="str">
        <f>IF(ISNUMBER($B36),(VLOOKUP($B36,'Signal, ITMS &amp; Lighting Items'!$A$5:$G$468,4,FALSE)),IF(ISTEXT($B36),(VLOOKUP($B36,'Signal, ITMS &amp; Lighting Items'!$A$5:$G$468,4,FALSE))," "))</f>
        <v xml:space="preserve"> </v>
      </c>
      <c r="F36" s="575" t="str">
        <f>IF(ISNUMBER($B36),(VLOOKUP($B36,'Signal, ITMS &amp; Lighting Items'!$A$5:$G$468,3,FALSE)),IF(ISTEXT($B36),(VLOOKUP($B36,'Signal, ITMS &amp; Lighting Items'!$A$5:$G$468,3,FALSE))," "))</f>
        <v xml:space="preserve"> </v>
      </c>
      <c r="G36" s="590" t="str">
        <f>IF(ISNUMBER($B36),(VLOOKUP($B36,'Signal, ITMS &amp; Lighting Items'!$A$5:$G$468,5,FALSE)),IF(ISTEXT($B36),(VLOOKUP($B36,'Signal, ITMS &amp; Lighting Items'!$A$5:$G$468,5,FALSE))," "))</f>
        <v xml:space="preserve"> </v>
      </c>
      <c r="H36" s="590" t="str">
        <f>IF(ISNUMBER($B36),(VLOOKUP($B36,'Signal, ITMS &amp; Lighting Items'!$A$5:$G$468,6,FALSE)),IF(ISTEXT($B36),(VLOOKUP($B36,'Signal, ITMS &amp; Lighting Items'!$A$5:$G$468,6,FALSE))," "))</f>
        <v xml:space="preserve"> </v>
      </c>
      <c r="I36" s="590" t="str">
        <f>IF(ISNUMBER($B36),(VLOOKUP($B36,'Signal, ITMS &amp; Lighting Items'!$A$5:$G$468,7,FALSE)),IF(ISTEXT($B36),(VLOOKUP($B36,'Signal, ITMS &amp; Lighting Items'!$A$5:$G$468,7,FALSE))," "))</f>
        <v xml:space="preserve"> </v>
      </c>
      <c r="J36" s="591" t="str">
        <f t="shared" si="1"/>
        <v/>
      </c>
      <c r="K36" s="591" t="str">
        <f t="shared" si="0"/>
        <v/>
      </c>
      <c r="L36" s="591" t="str">
        <f t="shared" si="2"/>
        <v/>
      </c>
    </row>
    <row r="37" spans="1:12" s="165" customFormat="1" ht="12.75" customHeight="1">
      <c r="A37" s="577">
        <v>12</v>
      </c>
      <c r="B37" s="577"/>
      <c r="C37" s="573" t="str">
        <f>IF(ISNUMBER($B37),(VLOOKUP($B37,'Signal, ITMS &amp; Lighting Items'!$A$5:$G$468,2,FALSE)),IF(ISTEXT($B37),(VLOOKUP($B37,'Signal, ITMS &amp; Lighting Items'!$A$5:$G$468,2,FALSE))," "))</f>
        <v xml:space="preserve"> </v>
      </c>
      <c r="D37" s="576"/>
      <c r="E37" s="573" t="str">
        <f>IF(ISNUMBER($B37),(VLOOKUP($B37,'Signal, ITMS &amp; Lighting Items'!$A$5:$G$468,4,FALSE)),IF(ISTEXT($B37),(VLOOKUP($B37,'Signal, ITMS &amp; Lighting Items'!$A$5:$G$468,4,FALSE))," "))</f>
        <v xml:space="preserve"> </v>
      </c>
      <c r="F37" s="575" t="str">
        <f>IF(ISNUMBER($B37),(VLOOKUP($B37,'Signal, ITMS &amp; Lighting Items'!$A$5:$G$468,3,FALSE)),IF(ISTEXT($B37),(VLOOKUP($B37,'Signal, ITMS &amp; Lighting Items'!$A$5:$G$468,3,FALSE))," "))</f>
        <v xml:space="preserve"> </v>
      </c>
      <c r="G37" s="590" t="str">
        <f>IF(ISNUMBER($B37),(VLOOKUP($B37,'Signal, ITMS &amp; Lighting Items'!$A$5:$G$468,5,FALSE)),IF(ISTEXT($B37),(VLOOKUP($B37,'Signal, ITMS &amp; Lighting Items'!$A$5:$G$468,5,FALSE))," "))</f>
        <v xml:space="preserve"> </v>
      </c>
      <c r="H37" s="590" t="str">
        <f>IF(ISNUMBER($B37),(VLOOKUP($B37,'Signal, ITMS &amp; Lighting Items'!$A$5:$G$468,6,FALSE)),IF(ISTEXT($B37),(VLOOKUP($B37,'Signal, ITMS &amp; Lighting Items'!$A$5:$G$468,6,FALSE))," "))</f>
        <v xml:space="preserve"> </v>
      </c>
      <c r="I37" s="590" t="str">
        <f>IF(ISNUMBER($B37),(VLOOKUP($B37,'Signal, ITMS &amp; Lighting Items'!$A$5:$G$468,7,FALSE)),IF(ISTEXT($B37),(VLOOKUP($B37,'Signal, ITMS &amp; Lighting Items'!$A$5:$G$468,7,FALSE))," "))</f>
        <v xml:space="preserve"> </v>
      </c>
      <c r="J37" s="591" t="str">
        <f t="shared" si="1"/>
        <v/>
      </c>
      <c r="K37" s="591" t="str">
        <f t="shared" si="0"/>
        <v/>
      </c>
      <c r="L37" s="591" t="str">
        <f t="shared" si="2"/>
        <v/>
      </c>
    </row>
    <row r="38" spans="1:12" s="165" customFormat="1" ht="12.75" customHeight="1">
      <c r="A38" s="577">
        <v>13</v>
      </c>
      <c r="B38" s="577"/>
      <c r="C38" s="573" t="str">
        <f>IF(ISNUMBER($B38),(VLOOKUP($B38,'Signal, ITMS &amp; Lighting Items'!$A$5:$G$468,2,FALSE)),IF(ISTEXT($B38),(VLOOKUP($B38,'Signal, ITMS &amp; Lighting Items'!$A$5:$G$468,2,FALSE))," "))</f>
        <v xml:space="preserve"> </v>
      </c>
      <c r="D38" s="576"/>
      <c r="E38" s="573" t="str">
        <f>IF(ISNUMBER($B38),(VLOOKUP($B38,'Signal, ITMS &amp; Lighting Items'!$A$5:$G$468,4,FALSE)),IF(ISTEXT($B38),(VLOOKUP($B38,'Signal, ITMS &amp; Lighting Items'!$A$5:$G$468,4,FALSE))," "))</f>
        <v xml:space="preserve"> </v>
      </c>
      <c r="F38" s="575" t="str">
        <f>IF(ISNUMBER($B38),(VLOOKUP($B38,'Signal, ITMS &amp; Lighting Items'!$A$5:$G$468,3,FALSE)),IF(ISTEXT($B38),(VLOOKUP($B38,'Signal, ITMS &amp; Lighting Items'!$A$5:$G$468,3,FALSE))," "))</f>
        <v xml:space="preserve"> </v>
      </c>
      <c r="G38" s="590" t="str">
        <f>IF(ISNUMBER($B38),(VLOOKUP($B38,'Signal, ITMS &amp; Lighting Items'!$A$5:$G$468,5,FALSE)),IF(ISTEXT($B38),(VLOOKUP($B38,'Signal, ITMS &amp; Lighting Items'!$A$5:$G$468,5,FALSE))," "))</f>
        <v xml:space="preserve"> </v>
      </c>
      <c r="H38" s="590" t="str">
        <f>IF(ISNUMBER($B38),(VLOOKUP($B38,'Signal, ITMS &amp; Lighting Items'!$A$5:$G$468,6,FALSE)),IF(ISTEXT($B38),(VLOOKUP($B38,'Signal, ITMS &amp; Lighting Items'!$A$5:$G$468,6,FALSE))," "))</f>
        <v xml:space="preserve"> </v>
      </c>
      <c r="I38" s="590" t="str">
        <f>IF(ISNUMBER($B38),(VLOOKUP($B38,'Signal, ITMS &amp; Lighting Items'!$A$5:$G$468,7,FALSE)),IF(ISTEXT($B38),(VLOOKUP($B38,'Signal, ITMS &amp; Lighting Items'!$A$5:$G$468,7,FALSE))," "))</f>
        <v xml:space="preserve"> </v>
      </c>
      <c r="J38" s="591" t="str">
        <f t="shared" si="1"/>
        <v/>
      </c>
      <c r="K38" s="591" t="str">
        <f t="shared" si="0"/>
        <v/>
      </c>
      <c r="L38" s="591" t="str">
        <f t="shared" si="2"/>
        <v/>
      </c>
    </row>
    <row r="39" spans="1:12" s="165" customFormat="1" ht="12.75" customHeight="1">
      <c r="A39" s="577">
        <v>14</v>
      </c>
      <c r="B39" s="577"/>
      <c r="C39" s="573" t="str">
        <f>IF(ISNUMBER($B39),(VLOOKUP($B39,'Signal, ITMS &amp; Lighting Items'!$A$5:$G$468,2,FALSE)),IF(ISTEXT($B39),(VLOOKUP($B39,'Signal, ITMS &amp; Lighting Items'!$A$5:$G$468,2,FALSE))," "))</f>
        <v xml:space="preserve"> </v>
      </c>
      <c r="D39" s="576"/>
      <c r="E39" s="573" t="str">
        <f>IF(ISNUMBER($B39),(VLOOKUP($B39,'Signal, ITMS &amp; Lighting Items'!$A$5:$G$468,4,FALSE)),IF(ISTEXT($B39),(VLOOKUP($B39,'Signal, ITMS &amp; Lighting Items'!$A$5:$G$468,4,FALSE))," "))</f>
        <v xml:space="preserve"> </v>
      </c>
      <c r="F39" s="575" t="str">
        <f>IF(ISNUMBER($B39),(VLOOKUP($B39,'Signal, ITMS &amp; Lighting Items'!$A$5:$G$468,3,FALSE)),IF(ISTEXT($B39),(VLOOKUP($B39,'Signal, ITMS &amp; Lighting Items'!$A$5:$G$468,3,FALSE))," "))</f>
        <v xml:space="preserve"> </v>
      </c>
      <c r="G39" s="590" t="str">
        <f>IF(ISNUMBER($B39),(VLOOKUP($B39,'Signal, ITMS &amp; Lighting Items'!$A$5:$G$468,5,FALSE)),IF(ISTEXT($B39),(VLOOKUP($B39,'Signal, ITMS &amp; Lighting Items'!$A$5:$G$468,5,FALSE))," "))</f>
        <v xml:space="preserve"> </v>
      </c>
      <c r="H39" s="590" t="str">
        <f>IF(ISNUMBER($B39),(VLOOKUP($B39,'Signal, ITMS &amp; Lighting Items'!$A$5:$G$468,6,FALSE)),IF(ISTEXT($B39),(VLOOKUP($B39,'Signal, ITMS &amp; Lighting Items'!$A$5:$G$468,6,FALSE))," "))</f>
        <v xml:space="preserve"> </v>
      </c>
      <c r="I39" s="590" t="str">
        <f>IF(ISNUMBER($B39),(VLOOKUP($B39,'Signal, ITMS &amp; Lighting Items'!$A$5:$G$468,7,FALSE)),IF(ISTEXT($B39),(VLOOKUP($B39,'Signal, ITMS &amp; Lighting Items'!$A$5:$G$468,7,FALSE))," "))</f>
        <v xml:space="preserve"> </v>
      </c>
      <c r="J39" s="591" t="str">
        <f t="shared" si="1"/>
        <v/>
      </c>
      <c r="K39" s="591" t="str">
        <f t="shared" si="0"/>
        <v/>
      </c>
      <c r="L39" s="591" t="str">
        <f t="shared" si="2"/>
        <v/>
      </c>
    </row>
    <row r="40" spans="1:12" s="165" customFormat="1" ht="12.75" customHeight="1">
      <c r="A40" s="577">
        <v>15</v>
      </c>
      <c r="B40" s="577"/>
      <c r="C40" s="573" t="str">
        <f>IF(ISNUMBER($B40),(VLOOKUP($B40,'Signal, ITMS &amp; Lighting Items'!$A$5:$G$468,2,FALSE)),IF(ISTEXT($B40),(VLOOKUP($B40,'Signal, ITMS &amp; Lighting Items'!$A$5:$G$468,2,FALSE))," "))</f>
        <v xml:space="preserve"> </v>
      </c>
      <c r="D40" s="576"/>
      <c r="E40" s="573" t="str">
        <f>IF(ISNUMBER($B40),(VLOOKUP($B40,'Signal, ITMS &amp; Lighting Items'!$A$5:$G$468,4,FALSE)),IF(ISTEXT($B40),(VLOOKUP($B40,'Signal, ITMS &amp; Lighting Items'!$A$5:$G$468,4,FALSE))," "))</f>
        <v xml:space="preserve"> </v>
      </c>
      <c r="F40" s="575" t="str">
        <f>IF(ISNUMBER($B40),(VLOOKUP($B40,'Signal, ITMS &amp; Lighting Items'!$A$5:$G$468,3,FALSE)),IF(ISTEXT($B40),(VLOOKUP($B40,'Signal, ITMS &amp; Lighting Items'!$A$5:$G$468,3,FALSE))," "))</f>
        <v xml:space="preserve"> </v>
      </c>
      <c r="G40" s="590" t="str">
        <f>IF(ISNUMBER($B40),(VLOOKUP($B40,'Signal, ITMS &amp; Lighting Items'!$A$5:$G$468,5,FALSE)),IF(ISTEXT($B40),(VLOOKUP($B40,'Signal, ITMS &amp; Lighting Items'!$A$5:$G$468,5,FALSE))," "))</f>
        <v xml:space="preserve"> </v>
      </c>
      <c r="H40" s="590" t="str">
        <f>IF(ISNUMBER($B40),(VLOOKUP($B40,'Signal, ITMS &amp; Lighting Items'!$A$5:$G$468,6,FALSE)),IF(ISTEXT($B40),(VLOOKUP($B40,'Signal, ITMS &amp; Lighting Items'!$A$5:$G$468,6,FALSE))," "))</f>
        <v xml:space="preserve"> </v>
      </c>
      <c r="I40" s="590" t="str">
        <f>IF(ISNUMBER($B40),(VLOOKUP($B40,'Signal, ITMS &amp; Lighting Items'!$A$5:$G$468,7,FALSE)),IF(ISTEXT($B40),(VLOOKUP($B40,'Signal, ITMS &amp; Lighting Items'!$A$5:$G$468,7,FALSE))," "))</f>
        <v xml:space="preserve"> </v>
      </c>
      <c r="J40" s="591" t="str">
        <f t="shared" si="1"/>
        <v/>
      </c>
      <c r="K40" s="591" t="str">
        <f t="shared" si="0"/>
        <v/>
      </c>
      <c r="L40" s="591" t="str">
        <f t="shared" si="2"/>
        <v/>
      </c>
    </row>
    <row r="41" spans="1:12" s="165" customFormat="1" ht="12.75" customHeight="1">
      <c r="A41" s="577">
        <v>16</v>
      </c>
      <c r="B41" s="577"/>
      <c r="C41" s="573" t="str">
        <f>IF(ISNUMBER($B41),(VLOOKUP($B41,'Signal, ITMS &amp; Lighting Items'!$A$5:$G$468,2,FALSE)),IF(ISTEXT($B41),(VLOOKUP($B41,'Signal, ITMS &amp; Lighting Items'!$A$5:$G$468,2,FALSE))," "))</f>
        <v xml:space="preserve"> </v>
      </c>
      <c r="D41" s="576"/>
      <c r="E41" s="573" t="str">
        <f>IF(ISNUMBER($B41),(VLOOKUP($B41,'Signal, ITMS &amp; Lighting Items'!$A$5:$G$468,4,FALSE)),IF(ISTEXT($B41),(VLOOKUP($B41,'Signal, ITMS &amp; Lighting Items'!$A$5:$G$468,4,FALSE))," "))</f>
        <v xml:space="preserve"> </v>
      </c>
      <c r="F41" s="575" t="str">
        <f>IF(ISNUMBER($B41),(VLOOKUP($B41,'Signal, ITMS &amp; Lighting Items'!$A$5:$G$468,3,FALSE)),IF(ISTEXT($B41),(VLOOKUP($B41,'Signal, ITMS &amp; Lighting Items'!$A$5:$G$468,3,FALSE))," "))</f>
        <v xml:space="preserve"> </v>
      </c>
      <c r="G41" s="590" t="str">
        <f>IF(ISNUMBER($B41),(VLOOKUP($B41,'Signal, ITMS &amp; Lighting Items'!$A$5:$G$468,5,FALSE)),IF(ISTEXT($B41),(VLOOKUP($B41,'Signal, ITMS &amp; Lighting Items'!$A$5:$G$468,5,FALSE))," "))</f>
        <v xml:space="preserve"> </v>
      </c>
      <c r="H41" s="590" t="str">
        <f>IF(ISNUMBER($B41),(VLOOKUP($B41,'Signal, ITMS &amp; Lighting Items'!$A$5:$G$468,6,FALSE)),IF(ISTEXT($B41),(VLOOKUP($B41,'Signal, ITMS &amp; Lighting Items'!$A$5:$G$468,6,FALSE))," "))</f>
        <v xml:space="preserve"> </v>
      </c>
      <c r="I41" s="590" t="str">
        <f>IF(ISNUMBER($B41),(VLOOKUP($B41,'Signal, ITMS &amp; Lighting Items'!$A$5:$G$468,7,FALSE)),IF(ISTEXT($B41),(VLOOKUP($B41,'Signal, ITMS &amp; Lighting Items'!$A$5:$G$468,7,FALSE))," "))</f>
        <v xml:space="preserve"> </v>
      </c>
      <c r="J41" s="591" t="str">
        <f t="shared" si="1"/>
        <v/>
      </c>
      <c r="K41" s="591" t="str">
        <f t="shared" si="0"/>
        <v/>
      </c>
      <c r="L41" s="591" t="str">
        <f t="shared" si="2"/>
        <v/>
      </c>
    </row>
    <row r="42" spans="1:12" s="165" customFormat="1" ht="12.75" customHeight="1">
      <c r="A42" s="577">
        <v>17</v>
      </c>
      <c r="B42" s="577"/>
      <c r="C42" s="573" t="str">
        <f>IF(ISNUMBER($B42),(VLOOKUP($B42,'Signal, ITMS &amp; Lighting Items'!$A$5:$G$468,2,FALSE)),IF(ISTEXT($B42),(VLOOKUP($B42,'Signal, ITMS &amp; Lighting Items'!$A$5:$G$468,2,FALSE))," "))</f>
        <v xml:space="preserve"> </v>
      </c>
      <c r="D42" s="576"/>
      <c r="E42" s="573" t="str">
        <f>IF(ISNUMBER($B42),(VLOOKUP($B42,'Signal, ITMS &amp; Lighting Items'!$A$5:$G$468,4,FALSE)),IF(ISTEXT($B42),(VLOOKUP($B42,'Signal, ITMS &amp; Lighting Items'!$A$5:$G$468,4,FALSE))," "))</f>
        <v xml:space="preserve"> </v>
      </c>
      <c r="F42" s="575" t="str">
        <f>IF(ISNUMBER($B42),(VLOOKUP($B42,'Signal, ITMS &amp; Lighting Items'!$A$5:$G$468,3,FALSE)),IF(ISTEXT($B42),(VLOOKUP($B42,'Signal, ITMS &amp; Lighting Items'!$A$5:$G$468,3,FALSE))," "))</f>
        <v xml:space="preserve"> </v>
      </c>
      <c r="G42" s="590" t="str">
        <f>IF(ISNUMBER($B42),(VLOOKUP($B42,'Signal, ITMS &amp; Lighting Items'!$A$5:$G$468,5,FALSE)),IF(ISTEXT($B42),(VLOOKUP($B42,'Signal, ITMS &amp; Lighting Items'!$A$5:$G$468,5,FALSE))," "))</f>
        <v xml:space="preserve"> </v>
      </c>
      <c r="H42" s="590" t="str">
        <f>IF(ISNUMBER($B42),(VLOOKUP($B42,'Signal, ITMS &amp; Lighting Items'!$A$5:$G$468,6,FALSE)),IF(ISTEXT($B42),(VLOOKUP($B42,'Signal, ITMS &amp; Lighting Items'!$A$5:$G$468,6,FALSE))," "))</f>
        <v xml:space="preserve"> </v>
      </c>
      <c r="I42" s="590" t="str">
        <f>IF(ISNUMBER($B42),(VLOOKUP($B42,'Signal, ITMS &amp; Lighting Items'!$A$5:$G$468,7,FALSE)),IF(ISTEXT($B42),(VLOOKUP($B42,'Signal, ITMS &amp; Lighting Items'!$A$5:$G$468,7,FALSE))," "))</f>
        <v xml:space="preserve"> </v>
      </c>
      <c r="J42" s="591" t="str">
        <f t="shared" si="1"/>
        <v/>
      </c>
      <c r="K42" s="591" t="str">
        <f t="shared" si="0"/>
        <v/>
      </c>
      <c r="L42" s="591" t="str">
        <f t="shared" si="2"/>
        <v/>
      </c>
    </row>
    <row r="43" spans="1:12" s="165" customFormat="1" ht="12.75" customHeight="1">
      <c r="A43" s="577">
        <v>18</v>
      </c>
      <c r="B43" s="577"/>
      <c r="C43" s="573" t="str">
        <f>IF(ISNUMBER($B43),(VLOOKUP($B43,'Signal, ITMS &amp; Lighting Items'!$A$5:$G$468,2,FALSE)),IF(ISTEXT($B43),(VLOOKUP($B43,'Signal, ITMS &amp; Lighting Items'!$A$5:$G$468,2,FALSE))," "))</f>
        <v xml:space="preserve"> </v>
      </c>
      <c r="D43" s="576"/>
      <c r="E43" s="573" t="str">
        <f>IF(ISNUMBER($B43),(VLOOKUP($B43,'Signal, ITMS &amp; Lighting Items'!$A$5:$G$468,4,FALSE)),IF(ISTEXT($B43),(VLOOKUP($B43,'Signal, ITMS &amp; Lighting Items'!$A$5:$G$468,4,FALSE))," "))</f>
        <v xml:space="preserve"> </v>
      </c>
      <c r="F43" s="575" t="str">
        <f>IF(ISNUMBER($B43),(VLOOKUP($B43,'Signal, ITMS &amp; Lighting Items'!$A$5:$G$468,3,FALSE)),IF(ISTEXT($B43),(VLOOKUP($B43,'Signal, ITMS &amp; Lighting Items'!$A$5:$G$468,3,FALSE))," "))</f>
        <v xml:space="preserve"> </v>
      </c>
      <c r="G43" s="590" t="str">
        <f>IF(ISNUMBER($B43),(VLOOKUP($B43,'Signal, ITMS &amp; Lighting Items'!$A$5:$G$468,5,FALSE)),IF(ISTEXT($B43),(VLOOKUP($B43,'Signal, ITMS &amp; Lighting Items'!$A$5:$G$468,5,FALSE))," "))</f>
        <v xml:space="preserve"> </v>
      </c>
      <c r="H43" s="590" t="str">
        <f>IF(ISNUMBER($B43),(VLOOKUP($B43,'Signal, ITMS &amp; Lighting Items'!$A$5:$G$468,6,FALSE)),IF(ISTEXT($B43),(VLOOKUP($B43,'Signal, ITMS &amp; Lighting Items'!$A$5:$G$468,6,FALSE))," "))</f>
        <v xml:space="preserve"> </v>
      </c>
      <c r="I43" s="590" t="str">
        <f>IF(ISNUMBER($B43),(VLOOKUP($B43,'Signal, ITMS &amp; Lighting Items'!$A$5:$G$468,7,FALSE)),IF(ISTEXT($B43),(VLOOKUP($B43,'Signal, ITMS &amp; Lighting Items'!$A$5:$G$468,7,FALSE))," "))</f>
        <v xml:space="preserve"> </v>
      </c>
      <c r="J43" s="591" t="str">
        <f t="shared" si="1"/>
        <v/>
      </c>
      <c r="K43" s="591" t="str">
        <f t="shared" si="0"/>
        <v/>
      </c>
      <c r="L43" s="591" t="str">
        <f t="shared" si="2"/>
        <v/>
      </c>
    </row>
    <row r="44" spans="1:12" s="165" customFormat="1" ht="12.75" customHeight="1">
      <c r="A44" s="577">
        <v>19</v>
      </c>
      <c r="B44" s="577"/>
      <c r="C44" s="573" t="str">
        <f>IF(ISNUMBER($B44),(VLOOKUP($B44,'Signal, ITMS &amp; Lighting Items'!$A$5:$G$468,2,FALSE)),IF(ISTEXT($B44),(VLOOKUP($B44,'Signal, ITMS &amp; Lighting Items'!$A$5:$G$468,2,FALSE))," "))</f>
        <v xml:space="preserve"> </v>
      </c>
      <c r="D44" s="576"/>
      <c r="E44" s="573" t="str">
        <f>IF(ISNUMBER($B44),(VLOOKUP($B44,'Signal, ITMS &amp; Lighting Items'!$A$5:$G$468,4,FALSE)),IF(ISTEXT($B44),(VLOOKUP($B44,'Signal, ITMS &amp; Lighting Items'!$A$5:$G$468,4,FALSE))," "))</f>
        <v xml:space="preserve"> </v>
      </c>
      <c r="F44" s="575" t="str">
        <f>IF(ISNUMBER($B44),(VLOOKUP($B44,'Signal, ITMS &amp; Lighting Items'!$A$5:$G$468,3,FALSE)),IF(ISTEXT($B44),(VLOOKUP($B44,'Signal, ITMS &amp; Lighting Items'!$A$5:$G$468,3,FALSE))," "))</f>
        <v xml:space="preserve"> </v>
      </c>
      <c r="G44" s="590" t="str">
        <f>IF(ISNUMBER($B44),(VLOOKUP($B44,'Signal, ITMS &amp; Lighting Items'!$A$5:$G$468,5,FALSE)),IF(ISTEXT($B44),(VLOOKUP($B44,'Signal, ITMS &amp; Lighting Items'!$A$5:$G$468,5,FALSE))," "))</f>
        <v xml:space="preserve"> </v>
      </c>
      <c r="H44" s="590" t="str">
        <f>IF(ISNUMBER($B44),(VLOOKUP($B44,'Signal, ITMS &amp; Lighting Items'!$A$5:$G$468,6,FALSE)),IF(ISTEXT($B44),(VLOOKUP($B44,'Signal, ITMS &amp; Lighting Items'!$A$5:$G$468,6,FALSE))," "))</f>
        <v xml:space="preserve"> </v>
      </c>
      <c r="I44" s="590" t="str">
        <f>IF(ISNUMBER($B44),(VLOOKUP($B44,'Signal, ITMS &amp; Lighting Items'!$A$5:$G$468,7,FALSE)),IF(ISTEXT($B44),(VLOOKUP($B44,'Signal, ITMS &amp; Lighting Items'!$A$5:$G$468,7,FALSE))," "))</f>
        <v xml:space="preserve"> </v>
      </c>
      <c r="J44" s="591" t="str">
        <f t="shared" si="1"/>
        <v/>
      </c>
      <c r="K44" s="591" t="str">
        <f t="shared" si="0"/>
        <v/>
      </c>
      <c r="L44" s="591" t="str">
        <f t="shared" si="2"/>
        <v/>
      </c>
    </row>
    <row r="45" spans="1:12" s="165" customFormat="1" ht="12.75" customHeight="1">
      <c r="A45" s="577">
        <v>20</v>
      </c>
      <c r="B45" s="577"/>
      <c r="C45" s="573" t="str">
        <f>IF(ISNUMBER($B45),(VLOOKUP($B45,'Signal, ITMS &amp; Lighting Items'!$A$5:$G$468,2,FALSE)),IF(ISTEXT($B45),(VLOOKUP($B45,'Signal, ITMS &amp; Lighting Items'!$A$5:$G$468,2,FALSE))," "))</f>
        <v xml:space="preserve"> </v>
      </c>
      <c r="D45" s="576"/>
      <c r="E45" s="573" t="str">
        <f>IF(ISNUMBER($B45),(VLOOKUP($B45,'Signal, ITMS &amp; Lighting Items'!$A$5:$G$468,4,FALSE)),IF(ISTEXT($B45),(VLOOKUP($B45,'Signal, ITMS &amp; Lighting Items'!$A$5:$G$468,4,FALSE))," "))</f>
        <v xml:space="preserve"> </v>
      </c>
      <c r="F45" s="575" t="str">
        <f>IF(ISNUMBER($B45),(VLOOKUP($B45,'Signal, ITMS &amp; Lighting Items'!$A$5:$G$468,3,FALSE)),IF(ISTEXT($B45),(VLOOKUP($B45,'Signal, ITMS &amp; Lighting Items'!$A$5:$G$468,3,FALSE))," "))</f>
        <v xml:space="preserve"> </v>
      </c>
      <c r="G45" s="590" t="str">
        <f>IF(ISNUMBER($B45),(VLOOKUP($B45,'Signal, ITMS &amp; Lighting Items'!$A$5:$G$468,5,FALSE)),IF(ISTEXT($B45),(VLOOKUP($B45,'Signal, ITMS &amp; Lighting Items'!$A$5:$G$468,5,FALSE))," "))</f>
        <v xml:space="preserve"> </v>
      </c>
      <c r="H45" s="590" t="str">
        <f>IF(ISNUMBER($B45),(VLOOKUP($B45,'Signal, ITMS &amp; Lighting Items'!$A$5:$G$468,6,FALSE)),IF(ISTEXT($B45),(VLOOKUP($B45,'Signal, ITMS &amp; Lighting Items'!$A$5:$G$468,6,FALSE))," "))</f>
        <v xml:space="preserve"> </v>
      </c>
      <c r="I45" s="590" t="str">
        <f>IF(ISNUMBER($B45),(VLOOKUP($B45,'Signal, ITMS &amp; Lighting Items'!$A$5:$G$468,7,FALSE)),IF(ISTEXT($B45),(VLOOKUP($B45,'Signal, ITMS &amp; Lighting Items'!$A$5:$G$468,7,FALSE))," "))</f>
        <v xml:space="preserve"> </v>
      </c>
      <c r="J45" s="591" t="str">
        <f t="shared" si="1"/>
        <v/>
      </c>
      <c r="K45" s="591" t="str">
        <f t="shared" si="0"/>
        <v/>
      </c>
      <c r="L45" s="591" t="str">
        <f t="shared" si="2"/>
        <v/>
      </c>
    </row>
    <row r="46" spans="1:12" s="165" customFormat="1" ht="12.75" customHeight="1">
      <c r="A46" s="577">
        <v>21</v>
      </c>
      <c r="B46" s="577"/>
      <c r="C46" s="573" t="str">
        <f>IF(ISNUMBER($B46),(VLOOKUP($B46,'Signal, ITMS &amp; Lighting Items'!$A$5:$G$468,2,FALSE)),IF(ISTEXT($B46),(VLOOKUP($B46,'Signal, ITMS &amp; Lighting Items'!$A$5:$G$468,2,FALSE))," "))</f>
        <v xml:space="preserve"> </v>
      </c>
      <c r="D46" s="576"/>
      <c r="E46" s="573" t="str">
        <f>IF(ISNUMBER($B46),(VLOOKUP($B46,'Signal, ITMS &amp; Lighting Items'!$A$5:$G$468,4,FALSE)),IF(ISTEXT($B46),(VLOOKUP($B46,'Signal, ITMS &amp; Lighting Items'!$A$5:$G$468,4,FALSE))," "))</f>
        <v xml:space="preserve"> </v>
      </c>
      <c r="F46" s="575" t="str">
        <f>IF(ISNUMBER($B46),(VLOOKUP($B46,'Signal, ITMS &amp; Lighting Items'!$A$5:$G$468,3,FALSE)),IF(ISTEXT($B46),(VLOOKUP($B46,'Signal, ITMS &amp; Lighting Items'!$A$5:$G$468,3,FALSE))," "))</f>
        <v xml:space="preserve"> </v>
      </c>
      <c r="G46" s="590" t="str">
        <f>IF(ISNUMBER($B46),(VLOOKUP($B46,'Signal, ITMS &amp; Lighting Items'!$A$5:$G$468,5,FALSE)),IF(ISTEXT($B46),(VLOOKUP($B46,'Signal, ITMS &amp; Lighting Items'!$A$5:$G$468,5,FALSE))," "))</f>
        <v xml:space="preserve"> </v>
      </c>
      <c r="H46" s="590" t="str">
        <f>IF(ISNUMBER($B46),(VLOOKUP($B46,'Signal, ITMS &amp; Lighting Items'!$A$5:$G$468,6,FALSE)),IF(ISTEXT($B46),(VLOOKUP($B46,'Signal, ITMS &amp; Lighting Items'!$A$5:$G$468,6,FALSE))," "))</f>
        <v xml:space="preserve"> </v>
      </c>
      <c r="I46" s="590" t="str">
        <f>IF(ISNUMBER($B46),(VLOOKUP($B46,'Signal, ITMS &amp; Lighting Items'!$A$5:$G$468,7,FALSE)),IF(ISTEXT($B46),(VLOOKUP($B46,'Signal, ITMS &amp; Lighting Items'!$A$5:$G$468,7,FALSE))," "))</f>
        <v xml:space="preserve"> </v>
      </c>
      <c r="J46" s="591" t="str">
        <f t="shared" si="1"/>
        <v/>
      </c>
      <c r="K46" s="591" t="str">
        <f t="shared" si="0"/>
        <v/>
      </c>
      <c r="L46" s="591" t="str">
        <f t="shared" si="2"/>
        <v/>
      </c>
    </row>
    <row r="47" spans="1:12" s="165" customFormat="1" ht="12.75" customHeight="1">
      <c r="A47" s="577">
        <v>22</v>
      </c>
      <c r="B47" s="577"/>
      <c r="C47" s="573" t="str">
        <f>IF(ISNUMBER($B47),(VLOOKUP($B47,'Signal, ITMS &amp; Lighting Items'!$A$5:$G$468,2,FALSE)),IF(ISTEXT($B47),(VLOOKUP($B47,'Signal, ITMS &amp; Lighting Items'!$A$5:$G$468,2,FALSE))," "))</f>
        <v xml:space="preserve"> </v>
      </c>
      <c r="D47" s="576"/>
      <c r="E47" s="573" t="str">
        <f>IF(ISNUMBER($B47),(VLOOKUP($B47,'Signal, ITMS &amp; Lighting Items'!$A$5:$G$468,4,FALSE)),IF(ISTEXT($B47),(VLOOKUP($B47,'Signal, ITMS &amp; Lighting Items'!$A$5:$G$468,4,FALSE))," "))</f>
        <v xml:space="preserve"> </v>
      </c>
      <c r="F47" s="575" t="str">
        <f>IF(ISNUMBER($B47),(VLOOKUP($B47,'Signal, ITMS &amp; Lighting Items'!$A$5:$G$468,3,FALSE)),IF(ISTEXT($B47),(VLOOKUP($B47,'Signal, ITMS &amp; Lighting Items'!$A$5:$G$468,3,FALSE))," "))</f>
        <v xml:space="preserve"> </v>
      </c>
      <c r="G47" s="590" t="str">
        <f>IF(ISNUMBER($B47),(VLOOKUP($B47,'Signal, ITMS &amp; Lighting Items'!$A$5:$G$468,5,FALSE)),IF(ISTEXT($B47),(VLOOKUP($B47,'Signal, ITMS &amp; Lighting Items'!$A$5:$G$468,5,FALSE))," "))</f>
        <v xml:space="preserve"> </v>
      </c>
      <c r="H47" s="590" t="str">
        <f>IF(ISNUMBER($B47),(VLOOKUP($B47,'Signal, ITMS &amp; Lighting Items'!$A$5:$G$468,6,FALSE)),IF(ISTEXT($B47),(VLOOKUP($B47,'Signal, ITMS &amp; Lighting Items'!$A$5:$G$468,6,FALSE))," "))</f>
        <v xml:space="preserve"> </v>
      </c>
      <c r="I47" s="590" t="str">
        <f>IF(ISNUMBER($B47),(VLOOKUP($B47,'Signal, ITMS &amp; Lighting Items'!$A$5:$G$468,7,FALSE)),IF(ISTEXT($B47),(VLOOKUP($B47,'Signal, ITMS &amp; Lighting Items'!$A$5:$G$468,7,FALSE))," "))</f>
        <v xml:space="preserve"> </v>
      </c>
      <c r="J47" s="591" t="str">
        <f t="shared" si="1"/>
        <v/>
      </c>
      <c r="K47" s="591" t="str">
        <f t="shared" si="0"/>
        <v/>
      </c>
      <c r="L47" s="591" t="str">
        <f t="shared" si="2"/>
        <v/>
      </c>
    </row>
    <row r="48" spans="1:12" s="165" customFormat="1" ht="12.75" customHeight="1">
      <c r="A48" s="577">
        <v>23</v>
      </c>
      <c r="B48" s="577"/>
      <c r="C48" s="573" t="str">
        <f>IF(ISNUMBER($B48),(VLOOKUP($B48,'Signal, ITMS &amp; Lighting Items'!$A$5:$G$468,2,FALSE)),IF(ISTEXT($B48),(VLOOKUP($B48,'Signal, ITMS &amp; Lighting Items'!$A$5:$G$468,2,FALSE))," "))</f>
        <v xml:space="preserve"> </v>
      </c>
      <c r="D48" s="576"/>
      <c r="E48" s="573" t="str">
        <f>IF(ISNUMBER($B48),(VLOOKUP($B48,'Signal, ITMS &amp; Lighting Items'!$A$5:$G$468,4,FALSE)),IF(ISTEXT($B48),(VLOOKUP($B48,'Signal, ITMS &amp; Lighting Items'!$A$5:$G$468,4,FALSE))," "))</f>
        <v xml:space="preserve"> </v>
      </c>
      <c r="F48" s="575" t="str">
        <f>IF(ISNUMBER($B48),(VLOOKUP($B48,'Signal, ITMS &amp; Lighting Items'!$A$5:$G$468,3,FALSE)),IF(ISTEXT($B48),(VLOOKUP($B48,'Signal, ITMS &amp; Lighting Items'!$A$5:$G$468,3,FALSE))," "))</f>
        <v xml:space="preserve"> </v>
      </c>
      <c r="G48" s="590" t="str">
        <f>IF(ISNUMBER($B48),(VLOOKUP($B48,'Signal, ITMS &amp; Lighting Items'!$A$5:$G$468,5,FALSE)),IF(ISTEXT($B48),(VLOOKUP($B48,'Signal, ITMS &amp; Lighting Items'!$A$5:$G$468,5,FALSE))," "))</f>
        <v xml:space="preserve"> </v>
      </c>
      <c r="H48" s="590" t="str">
        <f>IF(ISNUMBER($B48),(VLOOKUP($B48,'Signal, ITMS &amp; Lighting Items'!$A$5:$G$468,6,FALSE)),IF(ISTEXT($B48),(VLOOKUP($B48,'Signal, ITMS &amp; Lighting Items'!$A$5:$G$468,6,FALSE))," "))</f>
        <v xml:space="preserve"> </v>
      </c>
      <c r="I48" s="590" t="str">
        <f>IF(ISNUMBER($B48),(VLOOKUP($B48,'Signal, ITMS &amp; Lighting Items'!$A$5:$G$468,7,FALSE)),IF(ISTEXT($B48),(VLOOKUP($B48,'Signal, ITMS &amp; Lighting Items'!$A$5:$G$468,7,FALSE))," "))</f>
        <v xml:space="preserve"> </v>
      </c>
      <c r="J48" s="591" t="str">
        <f t="shared" si="1"/>
        <v/>
      </c>
      <c r="K48" s="591" t="str">
        <f t="shared" si="0"/>
        <v/>
      </c>
      <c r="L48" s="591" t="str">
        <f t="shared" si="2"/>
        <v/>
      </c>
    </row>
    <row r="49" spans="1:12" s="165" customFormat="1" ht="12.75" customHeight="1">
      <c r="A49" s="577">
        <v>24</v>
      </c>
      <c r="B49" s="577"/>
      <c r="C49" s="573" t="str">
        <f>IF(ISNUMBER($B49),(VLOOKUP($B49,'Signal, ITMS &amp; Lighting Items'!$A$5:$G$468,2,FALSE)),IF(ISTEXT($B49),(VLOOKUP($B49,'Signal, ITMS &amp; Lighting Items'!$A$5:$G$468,2,FALSE))," "))</f>
        <v xml:space="preserve"> </v>
      </c>
      <c r="D49" s="576"/>
      <c r="E49" s="573" t="str">
        <f>IF(ISNUMBER($B49),(VLOOKUP($B49,'Signal, ITMS &amp; Lighting Items'!$A$5:$G$468,4,FALSE)),IF(ISTEXT($B49),(VLOOKUP($B49,'Signal, ITMS &amp; Lighting Items'!$A$5:$G$468,4,FALSE))," "))</f>
        <v xml:space="preserve"> </v>
      </c>
      <c r="F49" s="575" t="str">
        <f>IF(ISNUMBER($B49),(VLOOKUP($B49,'Signal, ITMS &amp; Lighting Items'!$A$5:$G$468,3,FALSE)),IF(ISTEXT($B49),(VLOOKUP($B49,'Signal, ITMS &amp; Lighting Items'!$A$5:$G$468,3,FALSE))," "))</f>
        <v xml:space="preserve"> </v>
      </c>
      <c r="G49" s="590" t="str">
        <f>IF(ISNUMBER($B49),(VLOOKUP($B49,'Signal, ITMS &amp; Lighting Items'!$A$5:$G$468,5,FALSE)),IF(ISTEXT($B49),(VLOOKUP($B49,'Signal, ITMS &amp; Lighting Items'!$A$5:$G$468,5,FALSE))," "))</f>
        <v xml:space="preserve"> </v>
      </c>
      <c r="H49" s="590" t="str">
        <f>IF(ISNUMBER($B49),(VLOOKUP($B49,'Signal, ITMS &amp; Lighting Items'!$A$5:$G$468,6,FALSE)),IF(ISTEXT($B49),(VLOOKUP($B49,'Signal, ITMS &amp; Lighting Items'!$A$5:$G$468,6,FALSE))," "))</f>
        <v xml:space="preserve"> </v>
      </c>
      <c r="I49" s="590" t="str">
        <f>IF(ISNUMBER($B49),(VLOOKUP($B49,'Signal, ITMS &amp; Lighting Items'!$A$5:$G$468,7,FALSE)),IF(ISTEXT($B49),(VLOOKUP($B49,'Signal, ITMS &amp; Lighting Items'!$A$5:$G$468,7,FALSE))," "))</f>
        <v xml:space="preserve"> </v>
      </c>
      <c r="J49" s="591" t="str">
        <f t="shared" si="1"/>
        <v/>
      </c>
      <c r="K49" s="591" t="str">
        <f t="shared" si="0"/>
        <v/>
      </c>
      <c r="L49" s="591" t="str">
        <f t="shared" si="2"/>
        <v/>
      </c>
    </row>
    <row r="50" spans="1:12" s="165" customFormat="1" ht="12.75" customHeight="1">
      <c r="A50" s="577">
        <v>25</v>
      </c>
      <c r="B50" s="577"/>
      <c r="C50" s="573" t="str">
        <f>IF(ISNUMBER($B50),(VLOOKUP($B50,'Signal, ITMS &amp; Lighting Items'!$A$5:$G$468,2,FALSE)),IF(ISTEXT($B50),(VLOOKUP($B50,'Signal, ITMS &amp; Lighting Items'!$A$5:$G$468,2,FALSE))," "))</f>
        <v xml:space="preserve"> </v>
      </c>
      <c r="D50" s="576"/>
      <c r="E50" s="573" t="str">
        <f>IF(ISNUMBER($B50),(VLOOKUP($B50,'Signal, ITMS &amp; Lighting Items'!$A$5:$G$468,4,FALSE)),IF(ISTEXT($B50),(VLOOKUP($B50,'Signal, ITMS &amp; Lighting Items'!$A$5:$G$468,4,FALSE))," "))</f>
        <v xml:space="preserve"> </v>
      </c>
      <c r="F50" s="575" t="str">
        <f>IF(ISNUMBER($B50),(VLOOKUP($B50,'Signal, ITMS &amp; Lighting Items'!$A$5:$G$468,3,FALSE)),IF(ISTEXT($B50),(VLOOKUP($B50,'Signal, ITMS &amp; Lighting Items'!$A$5:$G$468,3,FALSE))," "))</f>
        <v xml:space="preserve"> </v>
      </c>
      <c r="G50" s="590" t="str">
        <f>IF(ISNUMBER($B50),(VLOOKUP($B50,'Signal, ITMS &amp; Lighting Items'!$A$5:$G$468,5,FALSE)),IF(ISTEXT($B50),(VLOOKUP($B50,'Signal, ITMS &amp; Lighting Items'!$A$5:$G$468,5,FALSE))," "))</f>
        <v xml:space="preserve"> </v>
      </c>
      <c r="H50" s="590" t="str">
        <f>IF(ISNUMBER($B50),(VLOOKUP($B50,'Signal, ITMS &amp; Lighting Items'!$A$5:$G$468,6,FALSE)),IF(ISTEXT($B50),(VLOOKUP($B50,'Signal, ITMS &amp; Lighting Items'!$A$5:$G$468,6,FALSE))," "))</f>
        <v xml:space="preserve"> </v>
      </c>
      <c r="I50" s="590" t="str">
        <f>IF(ISNUMBER($B50),(VLOOKUP($B50,'Signal, ITMS &amp; Lighting Items'!$A$5:$G$468,7,FALSE)),IF(ISTEXT($B50),(VLOOKUP($B50,'Signal, ITMS &amp; Lighting Items'!$A$5:$G$468,7,FALSE))," "))</f>
        <v xml:space="preserve"> </v>
      </c>
      <c r="J50" s="591" t="str">
        <f t="shared" si="1"/>
        <v/>
      </c>
      <c r="K50" s="591" t="str">
        <f t="shared" si="0"/>
        <v/>
      </c>
      <c r="L50" s="591" t="str">
        <f t="shared" si="2"/>
        <v/>
      </c>
    </row>
    <row r="51" spans="1:12" s="165" customFormat="1" ht="12.75" customHeight="1">
      <c r="A51" s="577">
        <v>26</v>
      </c>
      <c r="B51" s="577"/>
      <c r="C51" s="573" t="str">
        <f>IF(ISNUMBER($B51),(VLOOKUP($B51,'Signal, ITMS &amp; Lighting Items'!$A$5:$G$468,2,FALSE)),IF(ISTEXT($B51),(VLOOKUP($B51,'Signal, ITMS &amp; Lighting Items'!$A$5:$G$468,2,FALSE))," "))</f>
        <v xml:space="preserve"> </v>
      </c>
      <c r="D51" s="576"/>
      <c r="E51" s="573" t="str">
        <f>IF(ISNUMBER($B51),(VLOOKUP($B51,'Signal, ITMS &amp; Lighting Items'!$A$5:$G$468,4,FALSE)),IF(ISTEXT($B51),(VLOOKUP($B51,'Signal, ITMS &amp; Lighting Items'!$A$5:$G$468,4,FALSE))," "))</f>
        <v xml:space="preserve"> </v>
      </c>
      <c r="F51" s="575" t="str">
        <f>IF(ISNUMBER($B51),(VLOOKUP($B51,'Signal, ITMS &amp; Lighting Items'!$A$5:$G$468,3,FALSE)),IF(ISTEXT($B51),(VLOOKUP($B51,'Signal, ITMS &amp; Lighting Items'!$A$5:$G$468,3,FALSE))," "))</f>
        <v xml:space="preserve"> </v>
      </c>
      <c r="G51" s="590" t="str">
        <f>IF(ISNUMBER($B51),(VLOOKUP($B51,'Signal, ITMS &amp; Lighting Items'!$A$5:$G$468,5,FALSE)),IF(ISTEXT($B51),(VLOOKUP($B51,'Signal, ITMS &amp; Lighting Items'!$A$5:$G$468,5,FALSE))," "))</f>
        <v xml:space="preserve"> </v>
      </c>
      <c r="H51" s="590" t="str">
        <f>IF(ISNUMBER($B51),(VLOOKUP($B51,'Signal, ITMS &amp; Lighting Items'!$A$5:$G$468,6,FALSE)),IF(ISTEXT($B51),(VLOOKUP($B51,'Signal, ITMS &amp; Lighting Items'!$A$5:$G$468,6,FALSE))," "))</f>
        <v xml:space="preserve"> </v>
      </c>
      <c r="I51" s="590" t="str">
        <f>IF(ISNUMBER($B51),(VLOOKUP($B51,'Signal, ITMS &amp; Lighting Items'!$A$5:$G$468,7,FALSE)),IF(ISTEXT($B51),(VLOOKUP($B51,'Signal, ITMS &amp; Lighting Items'!$A$5:$G$468,7,FALSE))," "))</f>
        <v xml:space="preserve"> </v>
      </c>
      <c r="J51" s="591" t="str">
        <f t="shared" si="1"/>
        <v/>
      </c>
      <c r="K51" s="591" t="str">
        <f t="shared" si="0"/>
        <v/>
      </c>
      <c r="L51" s="591" t="str">
        <f t="shared" si="2"/>
        <v/>
      </c>
    </row>
    <row r="52" spans="1:12" s="165" customFormat="1" ht="12.75" customHeight="1">
      <c r="A52" s="577">
        <v>27</v>
      </c>
      <c r="B52" s="577"/>
      <c r="C52" s="573" t="str">
        <f>IF(ISNUMBER($B52),(VLOOKUP($B52,'Signal, ITMS &amp; Lighting Items'!$A$5:$G$468,2,FALSE)),IF(ISTEXT($B52),(VLOOKUP($B52,'Signal, ITMS &amp; Lighting Items'!$A$5:$G$468,2,FALSE))," "))</f>
        <v xml:space="preserve"> </v>
      </c>
      <c r="D52" s="576"/>
      <c r="E52" s="573" t="str">
        <f>IF(ISNUMBER($B52),(VLOOKUP($B52,'Signal, ITMS &amp; Lighting Items'!$A$5:$G$468,4,FALSE)),IF(ISTEXT($B52),(VLOOKUP($B52,'Signal, ITMS &amp; Lighting Items'!$A$5:$G$468,4,FALSE))," "))</f>
        <v xml:space="preserve"> </v>
      </c>
      <c r="F52" s="575" t="str">
        <f>IF(ISNUMBER($B52),(VLOOKUP($B52,'Signal, ITMS &amp; Lighting Items'!$A$5:$G$468,3,FALSE)),IF(ISTEXT($B52),(VLOOKUP($B52,'Signal, ITMS &amp; Lighting Items'!$A$5:$G$468,3,FALSE))," "))</f>
        <v xml:space="preserve"> </v>
      </c>
      <c r="G52" s="590" t="str">
        <f>IF(ISNUMBER($B52),(VLOOKUP($B52,'Signal, ITMS &amp; Lighting Items'!$A$5:$G$468,5,FALSE)),IF(ISTEXT($B52),(VLOOKUP($B52,'Signal, ITMS &amp; Lighting Items'!$A$5:$G$468,5,FALSE))," "))</f>
        <v xml:space="preserve"> </v>
      </c>
      <c r="H52" s="590" t="str">
        <f>IF(ISNUMBER($B52),(VLOOKUP($B52,'Signal, ITMS &amp; Lighting Items'!$A$5:$G$468,6,FALSE)),IF(ISTEXT($B52),(VLOOKUP($B52,'Signal, ITMS &amp; Lighting Items'!$A$5:$G$468,6,FALSE))," "))</f>
        <v xml:space="preserve"> </v>
      </c>
      <c r="I52" s="590" t="str">
        <f>IF(ISNUMBER($B52),(VLOOKUP($B52,'Signal, ITMS &amp; Lighting Items'!$A$5:$G$468,7,FALSE)),IF(ISTEXT($B52),(VLOOKUP($B52,'Signal, ITMS &amp; Lighting Items'!$A$5:$G$468,7,FALSE))," "))</f>
        <v xml:space="preserve"> </v>
      </c>
      <c r="J52" s="591" t="str">
        <f t="shared" si="1"/>
        <v/>
      </c>
      <c r="K52" s="591" t="str">
        <f t="shared" si="0"/>
        <v/>
      </c>
      <c r="L52" s="591" t="str">
        <f t="shared" si="2"/>
        <v/>
      </c>
    </row>
    <row r="53" spans="1:12" s="165" customFormat="1" ht="12.75" customHeight="1">
      <c r="A53" s="577">
        <v>28</v>
      </c>
      <c r="B53" s="577"/>
      <c r="C53" s="573" t="str">
        <f>IF(ISNUMBER($B53),(VLOOKUP($B53,'Signal, ITMS &amp; Lighting Items'!$A$5:$G$468,2,FALSE)),IF(ISTEXT($B53),(VLOOKUP($B53,'Signal, ITMS &amp; Lighting Items'!$A$5:$G$468,2,FALSE))," "))</f>
        <v xml:space="preserve"> </v>
      </c>
      <c r="D53" s="576"/>
      <c r="E53" s="573" t="str">
        <f>IF(ISNUMBER($B53),(VLOOKUP($B53,'Signal, ITMS &amp; Lighting Items'!$A$5:$G$468,4,FALSE)),IF(ISTEXT($B53),(VLOOKUP($B53,'Signal, ITMS &amp; Lighting Items'!$A$5:$G$468,4,FALSE))," "))</f>
        <v xml:space="preserve"> </v>
      </c>
      <c r="F53" s="575" t="str">
        <f>IF(ISNUMBER($B53),(VLOOKUP($B53,'Signal, ITMS &amp; Lighting Items'!$A$5:$G$468,3,FALSE)),IF(ISTEXT($B53),(VLOOKUP($B53,'Signal, ITMS &amp; Lighting Items'!$A$5:$G$468,3,FALSE))," "))</f>
        <v xml:space="preserve"> </v>
      </c>
      <c r="G53" s="590" t="str">
        <f>IF(ISNUMBER($B53),(VLOOKUP($B53,'Signal, ITMS &amp; Lighting Items'!$A$5:$G$468,5,FALSE)),IF(ISTEXT($B53),(VLOOKUP($B53,'Signal, ITMS &amp; Lighting Items'!$A$5:$G$468,5,FALSE))," "))</f>
        <v xml:space="preserve"> </v>
      </c>
      <c r="H53" s="590" t="str">
        <f>IF(ISNUMBER($B53),(VLOOKUP($B53,'Signal, ITMS &amp; Lighting Items'!$A$5:$G$468,6,FALSE)),IF(ISTEXT($B53),(VLOOKUP($B53,'Signal, ITMS &amp; Lighting Items'!$A$5:$G$468,6,FALSE))," "))</f>
        <v xml:space="preserve"> </v>
      </c>
      <c r="I53" s="590" t="str">
        <f>IF(ISNUMBER($B53),(VLOOKUP($B53,'Signal, ITMS &amp; Lighting Items'!$A$5:$G$468,7,FALSE)),IF(ISTEXT($B53),(VLOOKUP($B53,'Signal, ITMS &amp; Lighting Items'!$A$5:$G$468,7,FALSE))," "))</f>
        <v xml:space="preserve"> </v>
      </c>
      <c r="J53" s="591" t="str">
        <f t="shared" si="1"/>
        <v/>
      </c>
      <c r="K53" s="591" t="str">
        <f t="shared" si="0"/>
        <v/>
      </c>
      <c r="L53" s="591" t="str">
        <f t="shared" si="2"/>
        <v/>
      </c>
    </row>
    <row r="54" spans="1:12" s="165" customFormat="1" ht="12.75" customHeight="1">
      <c r="A54" s="577">
        <v>29</v>
      </c>
      <c r="B54" s="577"/>
      <c r="C54" s="573" t="str">
        <f>IF(ISNUMBER($B54),(VLOOKUP($B54,'Signal, ITMS &amp; Lighting Items'!$A$5:$G$468,2,FALSE)),IF(ISTEXT($B54),(VLOOKUP($B54,'Signal, ITMS &amp; Lighting Items'!$A$5:$G$468,2,FALSE))," "))</f>
        <v xml:space="preserve"> </v>
      </c>
      <c r="D54" s="576"/>
      <c r="E54" s="573" t="str">
        <f>IF(ISNUMBER($B54),(VLOOKUP($B54,'Signal, ITMS &amp; Lighting Items'!$A$5:$G$468,4,FALSE)),IF(ISTEXT($B54),(VLOOKUP($B54,'Signal, ITMS &amp; Lighting Items'!$A$5:$G$468,4,FALSE))," "))</f>
        <v xml:space="preserve"> </v>
      </c>
      <c r="F54" s="575" t="str">
        <f>IF(ISNUMBER($B54),(VLOOKUP($B54,'Signal, ITMS &amp; Lighting Items'!$A$5:$G$468,3,FALSE)),IF(ISTEXT($B54),(VLOOKUP($B54,'Signal, ITMS &amp; Lighting Items'!$A$5:$G$468,3,FALSE))," "))</f>
        <v xml:space="preserve"> </v>
      </c>
      <c r="G54" s="590" t="str">
        <f>IF(ISNUMBER($B54),(VLOOKUP($B54,'Signal, ITMS &amp; Lighting Items'!$A$5:$G$468,5,FALSE)),IF(ISTEXT($B54),(VLOOKUP($B54,'Signal, ITMS &amp; Lighting Items'!$A$5:$G$468,5,FALSE))," "))</f>
        <v xml:space="preserve"> </v>
      </c>
      <c r="H54" s="590" t="str">
        <f>IF(ISNUMBER($B54),(VLOOKUP($B54,'Signal, ITMS &amp; Lighting Items'!$A$5:$G$468,6,FALSE)),IF(ISTEXT($B54),(VLOOKUP($B54,'Signal, ITMS &amp; Lighting Items'!$A$5:$G$468,6,FALSE))," "))</f>
        <v xml:space="preserve"> </v>
      </c>
      <c r="I54" s="590" t="str">
        <f>IF(ISNUMBER($B54),(VLOOKUP($B54,'Signal, ITMS &amp; Lighting Items'!$A$5:$G$468,7,FALSE)),IF(ISTEXT($B54),(VLOOKUP($B54,'Signal, ITMS &amp; Lighting Items'!$A$5:$G$468,7,FALSE))," "))</f>
        <v xml:space="preserve"> </v>
      </c>
      <c r="J54" s="591" t="str">
        <f t="shared" si="1"/>
        <v/>
      </c>
      <c r="K54" s="591" t="str">
        <f t="shared" si="0"/>
        <v/>
      </c>
      <c r="L54" s="591" t="str">
        <f t="shared" si="2"/>
        <v/>
      </c>
    </row>
    <row r="55" spans="1:12" s="165" customFormat="1" ht="12.75" customHeight="1" thickBot="1">
      <c r="A55" s="600">
        <v>30</v>
      </c>
      <c r="B55" s="600"/>
      <c r="C55" s="656" t="str">
        <f>IF(ISNUMBER($B55),(VLOOKUP($B55,'Signal, ITMS &amp; Lighting Items'!$A$5:$G$468,2,FALSE)),IF(ISTEXT($B55),(VLOOKUP($B55,'Signal, ITMS &amp; Lighting Items'!$A$5:$G$468,2,FALSE))," "))</f>
        <v xml:space="preserve"> </v>
      </c>
      <c r="D55" s="594"/>
      <c r="E55" s="656" t="str">
        <f>IF(ISNUMBER($B55),(VLOOKUP($B55,'Signal, ITMS &amp; Lighting Items'!$A$5:$G$468,4,FALSE)),IF(ISTEXT($B55),(VLOOKUP($B55,'Signal, ITMS &amp; Lighting Items'!$A$5:$G$468,4,FALSE))," "))</f>
        <v xml:space="preserve"> </v>
      </c>
      <c r="F55" s="596" t="str">
        <f>IF(ISNUMBER($B55),(VLOOKUP($B55,'Signal, ITMS &amp; Lighting Items'!$A$5:$G$468,3,FALSE)),IF(ISTEXT($B55),(VLOOKUP($B55,'Signal, ITMS &amp; Lighting Items'!$A$5:$G$468,3,FALSE))," "))</f>
        <v xml:space="preserve"> </v>
      </c>
      <c r="G55" s="597" t="str">
        <f>IF(ISNUMBER($B55),(VLOOKUP($B55,'Signal, ITMS &amp; Lighting Items'!$A$5:$G$468,5,FALSE)),IF(ISTEXT($B55),(VLOOKUP($B55,'Signal, ITMS &amp; Lighting Items'!$A$5:$G$468,5,FALSE))," "))</f>
        <v xml:space="preserve"> </v>
      </c>
      <c r="H55" s="597" t="str">
        <f>IF(ISNUMBER($B55),(VLOOKUP($B55,'Signal, ITMS &amp; Lighting Items'!$A$5:$G$468,6,FALSE)),IF(ISTEXT($B55),(VLOOKUP($B55,'Signal, ITMS &amp; Lighting Items'!$A$5:$G$468,6,FALSE))," "))</f>
        <v xml:space="preserve"> </v>
      </c>
      <c r="I55" s="597" t="str">
        <f>IF(ISNUMBER($B55),(VLOOKUP($B55,'Signal, ITMS &amp; Lighting Items'!$A$5:$G$468,7,FALSE)),IF(ISTEXT($B55),(VLOOKUP($B55,'Signal, ITMS &amp; Lighting Items'!$A$5:$G$468,7,FALSE))," "))</f>
        <v xml:space="preserve"> </v>
      </c>
      <c r="J55" s="598" t="str">
        <f t="shared" si="1"/>
        <v/>
      </c>
      <c r="K55" s="598" t="str">
        <f t="shared" si="0"/>
        <v/>
      </c>
      <c r="L55" s="598" t="str">
        <f t="shared" si="2"/>
        <v/>
      </c>
    </row>
    <row r="56" spans="1:12" s="165" customFormat="1" ht="12.75" customHeight="1" thickTop="1">
      <c r="A56" s="611"/>
      <c r="B56" s="611"/>
      <c r="C56" s="611" t="s">
        <v>576</v>
      </c>
      <c r="D56" s="611"/>
      <c r="E56" s="612"/>
      <c r="F56" s="613" t="s">
        <v>440</v>
      </c>
      <c r="G56" s="204" t="s">
        <v>202</v>
      </c>
      <c r="H56" s="614"/>
      <c r="I56" s="614"/>
      <c r="J56" s="603">
        <f t="shared" ref="J56:K56" si="3">SUM(J26:J55)</f>
        <v>0</v>
      </c>
      <c r="K56" s="603">
        <f t="shared" si="3"/>
        <v>0</v>
      </c>
      <c r="L56" s="603">
        <f>SUM(L26:L55)</f>
        <v>0</v>
      </c>
    </row>
    <row r="57" spans="1:12" ht="12.75" customHeight="1">
      <c r="A57" s="611"/>
      <c r="B57" s="611"/>
      <c r="C57" s="611"/>
      <c r="D57" s="611"/>
      <c r="E57" s="612"/>
      <c r="F57" s="615"/>
      <c r="G57" s="616"/>
      <c r="H57" s="613"/>
      <c r="I57" s="613"/>
      <c r="J57" s="617"/>
      <c r="K57" s="618"/>
      <c r="L57" s="618"/>
    </row>
    <row r="58" spans="1:12" ht="12.75" customHeight="1">
      <c r="E58" s="66"/>
      <c r="F58" s="86" t="str">
        <f>F24</f>
        <v>ITMS</v>
      </c>
      <c r="G58" s="842" t="s">
        <v>574</v>
      </c>
      <c r="H58" s="844"/>
      <c r="I58" s="299"/>
      <c r="J58" s="845" t="s">
        <v>575</v>
      </c>
      <c r="K58" s="847"/>
      <c r="L58" s="300"/>
    </row>
    <row r="59" spans="1:12" ht="12.75" customHeight="1">
      <c r="A59" s="70" t="s">
        <v>571</v>
      </c>
      <c r="B59" s="166" t="s">
        <v>10</v>
      </c>
      <c r="C59" s="70" t="s">
        <v>572</v>
      </c>
      <c r="D59" s="70" t="s">
        <v>573</v>
      </c>
      <c r="E59" s="70" t="s">
        <v>9</v>
      </c>
      <c r="F59" s="69" t="s">
        <v>438</v>
      </c>
      <c r="G59" s="193" t="s">
        <v>352</v>
      </c>
      <c r="H59" s="193" t="s">
        <v>351</v>
      </c>
      <c r="I59" s="193" t="s">
        <v>4692</v>
      </c>
      <c r="J59" s="71" t="s">
        <v>352</v>
      </c>
      <c r="K59" s="71" t="s">
        <v>351</v>
      </c>
      <c r="L59" s="71" t="s">
        <v>4692</v>
      </c>
    </row>
    <row r="60" spans="1:12" ht="12.75" customHeight="1">
      <c r="A60" s="577">
        <v>1</v>
      </c>
      <c r="B60" s="577"/>
      <c r="C60" s="588" t="str">
        <f>IF(ISNUMBER($B60),(VLOOKUP($B60,'Signal, ITMS &amp; Lighting Items'!$A$5:$G$468,2,FALSE)),IF(ISTEXT($B60),(VLOOKUP($B60,'Signal, ITMS &amp; Lighting Items'!$A$5:$G$468,2,FALSE))," "))</f>
        <v xml:space="preserve"> </v>
      </c>
      <c r="D60" s="576"/>
      <c r="E60" s="589" t="str">
        <f>IF(ISNUMBER($B60),(VLOOKUP($B60,'Signal, ITMS &amp; Lighting Items'!$A$5:$G$468,4,FALSE)),IF(ISTEXT($B60),(VLOOKUP($B60,'Signal, ITMS &amp; Lighting Items'!$A$5:$G$468,4,FALSE))," "))</f>
        <v xml:space="preserve"> </v>
      </c>
      <c r="F60" s="575" t="str">
        <f>IF(ISNUMBER($B60),(VLOOKUP($B60,'Signal, ITMS &amp; Lighting Items'!$A$5:$G$468,3,FALSE)),IF(ISTEXT($B60),(VLOOKUP($B60,'Signal, ITMS &amp; Lighting Items'!$A$5:$G$468,3,FALSE))," "))</f>
        <v xml:space="preserve"> </v>
      </c>
      <c r="G60" s="590" t="str">
        <f>IF(ISNUMBER($B60),(VLOOKUP($B60,'Signal, ITMS &amp; Lighting Items'!$A$5:$G$468,5,FALSE)),IF(ISTEXT($B60),(VLOOKUP($B60,'Signal, ITMS &amp; Lighting Items'!$A$5:$G$468,5,FALSE))," "))</f>
        <v xml:space="preserve"> </v>
      </c>
      <c r="H60" s="590" t="str">
        <f>IF(ISNUMBER($B60),(VLOOKUP($B60,'Signal, ITMS &amp; Lighting Items'!$A$5:$G$468,6,FALSE)),IF(ISTEXT($B60),(VLOOKUP($B60,'Signal, ITMS &amp; Lighting Items'!$A$5:$G$468,6,FALSE))," "))</f>
        <v xml:space="preserve"> </v>
      </c>
      <c r="I60" s="590" t="str">
        <f>IF(ISNUMBER($B60),(VLOOKUP($B60,'Signal, ITMS &amp; Lighting Items'!$A$5:$G$468,7,FALSE)),IF(ISTEXT($B60),(VLOOKUP($B60,'Signal, ITMS &amp; Lighting Items'!$A$5:$G$468,7,FALSE))," "))</f>
        <v xml:space="preserve"> </v>
      </c>
      <c r="J60" s="591" t="str">
        <f>IF(ISNUMBER($D60),($D60*$G60),"")</f>
        <v/>
      </c>
      <c r="K60" s="591" t="str">
        <f t="shared" ref="K60:K89" si="4">IF(ISNUMBER($D60),($D60*$H60),"")</f>
        <v/>
      </c>
      <c r="L60" s="591" t="str">
        <f>IF(ISNUMBER($D60),($D60*$I60),"")</f>
        <v/>
      </c>
    </row>
    <row r="61" spans="1:12" ht="12.75" customHeight="1">
      <c r="A61" s="577">
        <v>2</v>
      </c>
      <c r="B61" s="577"/>
      <c r="C61" s="588" t="str">
        <f>IF(ISNUMBER($B61),(VLOOKUP($B61,'Signal, ITMS &amp; Lighting Items'!$A$5:$G$468,2,FALSE)),IF(ISTEXT($B61),(VLOOKUP($B61,'Signal, ITMS &amp; Lighting Items'!$A$5:$G$468,2,FALSE))," "))</f>
        <v xml:space="preserve"> </v>
      </c>
      <c r="D61" s="576"/>
      <c r="E61" s="589" t="str">
        <f>IF(ISNUMBER($B61),(VLOOKUP($B61,'Signal, ITMS &amp; Lighting Items'!$A$5:$G$468,4,FALSE)),IF(ISTEXT($B61),(VLOOKUP($B61,'Signal, ITMS &amp; Lighting Items'!$A$5:$G$468,4,FALSE))," "))</f>
        <v xml:space="preserve"> </v>
      </c>
      <c r="F61" s="575" t="str">
        <f>IF(ISNUMBER($B61),(VLOOKUP($B61,'Signal, ITMS &amp; Lighting Items'!$A$5:$G$468,3,FALSE)),IF(ISTEXT($B61),(VLOOKUP($B61,'Signal, ITMS &amp; Lighting Items'!$A$5:$G$468,3,FALSE))," "))</f>
        <v xml:space="preserve"> </v>
      </c>
      <c r="G61" s="590" t="str">
        <f>IF(ISNUMBER($B61),(VLOOKUP($B61,'Signal, ITMS &amp; Lighting Items'!$A$5:$G$468,5,FALSE)),IF(ISTEXT($B61),(VLOOKUP($B61,'Signal, ITMS &amp; Lighting Items'!$A$5:$G$468,5,FALSE))," "))</f>
        <v xml:space="preserve"> </v>
      </c>
      <c r="H61" s="590" t="str">
        <f>IF(ISNUMBER($B61),(VLOOKUP($B61,'Signal, ITMS &amp; Lighting Items'!$A$5:$G$468,6,FALSE)),IF(ISTEXT($B61),(VLOOKUP($B61,'Signal, ITMS &amp; Lighting Items'!$A$5:$G$468,6,FALSE))," "))</f>
        <v xml:space="preserve"> </v>
      </c>
      <c r="I61" s="590" t="str">
        <f>IF(ISNUMBER($B61),(VLOOKUP($B61,'Signal, ITMS &amp; Lighting Items'!$A$5:$G$468,7,FALSE)),IF(ISTEXT($B61),(VLOOKUP($B61,'Signal, ITMS &amp; Lighting Items'!$A$5:$G$468,7,FALSE))," "))</f>
        <v xml:space="preserve"> </v>
      </c>
      <c r="J61" s="591" t="str">
        <f t="shared" ref="J61:J89" si="5">IF(ISNUMBER($D61),($D61*$G61),"")</f>
        <v/>
      </c>
      <c r="K61" s="591" t="str">
        <f t="shared" si="4"/>
        <v/>
      </c>
      <c r="L61" s="591" t="str">
        <f t="shared" ref="L61:L89" si="6">IF(ISNUMBER($D61),($D61*$I61),"")</f>
        <v/>
      </c>
    </row>
    <row r="62" spans="1:12" ht="12.75" customHeight="1">
      <c r="A62" s="577">
        <v>3</v>
      </c>
      <c r="B62" s="577"/>
      <c r="C62" s="588" t="str">
        <f>IF(ISNUMBER($B62),(VLOOKUP($B62,'Signal, ITMS &amp; Lighting Items'!$A$5:$G$468,2,FALSE)),IF(ISTEXT($B62),(VLOOKUP($B62,'Signal, ITMS &amp; Lighting Items'!$A$5:$G$468,2,FALSE))," "))</f>
        <v xml:space="preserve"> </v>
      </c>
      <c r="D62" s="576"/>
      <c r="E62" s="589" t="str">
        <f>IF(ISNUMBER($B62),(VLOOKUP($B62,'Signal, ITMS &amp; Lighting Items'!$A$5:$G$468,4,FALSE)),IF(ISTEXT($B62),(VLOOKUP($B62,'Signal, ITMS &amp; Lighting Items'!$A$5:$G$468,4,FALSE))," "))</f>
        <v xml:space="preserve"> </v>
      </c>
      <c r="F62" s="575" t="str">
        <f>IF(ISNUMBER($B62),(VLOOKUP($B62,'Signal, ITMS &amp; Lighting Items'!$A$5:$G$468,3,FALSE)),IF(ISTEXT($B62),(VLOOKUP($B62,'Signal, ITMS &amp; Lighting Items'!$A$5:$G$468,3,FALSE))," "))</f>
        <v xml:space="preserve"> </v>
      </c>
      <c r="G62" s="590" t="str">
        <f>IF(ISNUMBER($B62),(VLOOKUP($B62,'Signal, ITMS &amp; Lighting Items'!$A$5:$G$468,5,FALSE)),IF(ISTEXT($B62),(VLOOKUP($B62,'Signal, ITMS &amp; Lighting Items'!$A$5:$G$468,5,FALSE))," "))</f>
        <v xml:space="preserve"> </v>
      </c>
      <c r="H62" s="590" t="str">
        <f>IF(ISNUMBER($B62),(VLOOKUP($B62,'Signal, ITMS &amp; Lighting Items'!$A$5:$G$468,6,FALSE)),IF(ISTEXT($B62),(VLOOKUP($B62,'Signal, ITMS &amp; Lighting Items'!$A$5:$G$468,6,FALSE))," "))</f>
        <v xml:space="preserve"> </v>
      </c>
      <c r="I62" s="590" t="str">
        <f>IF(ISNUMBER($B62),(VLOOKUP($B62,'Signal, ITMS &amp; Lighting Items'!$A$5:$G$468,7,FALSE)),IF(ISTEXT($B62),(VLOOKUP($B62,'Signal, ITMS &amp; Lighting Items'!$A$5:$G$468,7,FALSE))," "))</f>
        <v xml:space="preserve"> </v>
      </c>
      <c r="J62" s="591" t="str">
        <f t="shared" si="5"/>
        <v/>
      </c>
      <c r="K62" s="591" t="str">
        <f t="shared" si="4"/>
        <v/>
      </c>
      <c r="L62" s="591" t="str">
        <f t="shared" si="6"/>
        <v/>
      </c>
    </row>
    <row r="63" spans="1:12" ht="12.75" customHeight="1">
      <c r="A63" s="577">
        <v>4</v>
      </c>
      <c r="B63" s="577"/>
      <c r="C63" s="588" t="str">
        <f>IF(ISNUMBER($B63),(VLOOKUP($B63,'Signal, ITMS &amp; Lighting Items'!$A$5:$G$468,2,FALSE)),IF(ISTEXT($B63),(VLOOKUP($B63,'Signal, ITMS &amp; Lighting Items'!$A$5:$G$468,2,FALSE))," "))</f>
        <v xml:space="preserve"> </v>
      </c>
      <c r="D63" s="576"/>
      <c r="E63" s="589" t="str">
        <f>IF(ISNUMBER($B63),(VLOOKUP($B63,'Signal, ITMS &amp; Lighting Items'!$A$5:$G$468,4,FALSE)),IF(ISTEXT($B63),(VLOOKUP($B63,'Signal, ITMS &amp; Lighting Items'!$A$5:$G$468,4,FALSE))," "))</f>
        <v xml:space="preserve"> </v>
      </c>
      <c r="F63" s="575" t="str">
        <f>IF(ISNUMBER($B63),(VLOOKUP($B63,'Signal, ITMS &amp; Lighting Items'!$A$5:$G$468,3,FALSE)),IF(ISTEXT($B63),(VLOOKUP($B63,'Signal, ITMS &amp; Lighting Items'!$A$5:$G$468,3,FALSE))," "))</f>
        <v xml:space="preserve"> </v>
      </c>
      <c r="G63" s="590" t="str">
        <f>IF(ISNUMBER($B63),(VLOOKUP($B63,'Signal, ITMS &amp; Lighting Items'!$A$5:$G$468,5,FALSE)),IF(ISTEXT($B63),(VLOOKUP($B63,'Signal, ITMS &amp; Lighting Items'!$A$5:$G$468,5,FALSE))," "))</f>
        <v xml:space="preserve"> </v>
      </c>
      <c r="H63" s="590" t="str">
        <f>IF(ISNUMBER($B63),(VLOOKUP($B63,'Signal, ITMS &amp; Lighting Items'!$A$5:$G$468,6,FALSE)),IF(ISTEXT($B63),(VLOOKUP($B63,'Signal, ITMS &amp; Lighting Items'!$A$5:$G$468,6,FALSE))," "))</f>
        <v xml:space="preserve"> </v>
      </c>
      <c r="I63" s="590" t="str">
        <f>IF(ISNUMBER($B63),(VLOOKUP($B63,'Signal, ITMS &amp; Lighting Items'!$A$5:$G$468,7,FALSE)),IF(ISTEXT($B63),(VLOOKUP($B63,'Signal, ITMS &amp; Lighting Items'!$A$5:$G$468,7,FALSE))," "))</f>
        <v xml:space="preserve"> </v>
      </c>
      <c r="J63" s="591" t="str">
        <f t="shared" si="5"/>
        <v/>
      </c>
      <c r="K63" s="591" t="str">
        <f t="shared" si="4"/>
        <v/>
      </c>
      <c r="L63" s="591" t="str">
        <f t="shared" si="6"/>
        <v/>
      </c>
    </row>
    <row r="64" spans="1:12" ht="12.75" customHeight="1">
      <c r="A64" s="577">
        <v>5</v>
      </c>
      <c r="B64" s="577"/>
      <c r="C64" s="588" t="str">
        <f>IF(ISNUMBER($B64),(VLOOKUP($B64,'Signal, ITMS &amp; Lighting Items'!$A$5:$G$468,2,FALSE)),IF(ISTEXT($B64),(VLOOKUP($B64,'Signal, ITMS &amp; Lighting Items'!$A$5:$G$468,2,FALSE))," "))</f>
        <v xml:space="preserve"> </v>
      </c>
      <c r="D64" s="576"/>
      <c r="E64" s="589" t="str">
        <f>IF(ISNUMBER($B64),(VLOOKUP($B64,'Signal, ITMS &amp; Lighting Items'!$A$5:$G$468,4,FALSE)),IF(ISTEXT($B64),(VLOOKUP($B64,'Signal, ITMS &amp; Lighting Items'!$A$5:$G$468,4,FALSE))," "))</f>
        <v xml:space="preserve"> </v>
      </c>
      <c r="F64" s="575" t="str">
        <f>IF(ISNUMBER($B64),(VLOOKUP($B64,'Signal, ITMS &amp; Lighting Items'!$A$5:$G$468,3,FALSE)),IF(ISTEXT($B64),(VLOOKUP($B64,'Signal, ITMS &amp; Lighting Items'!$A$5:$G$468,3,FALSE))," "))</f>
        <v xml:space="preserve"> </v>
      </c>
      <c r="G64" s="590" t="str">
        <f>IF(ISNUMBER($B64),(VLOOKUP($B64,'Signal, ITMS &amp; Lighting Items'!$A$5:$G$468,5,FALSE)),IF(ISTEXT($B64),(VLOOKUP($B64,'Signal, ITMS &amp; Lighting Items'!$A$5:$G$468,5,FALSE))," "))</f>
        <v xml:space="preserve"> </v>
      </c>
      <c r="H64" s="590" t="str">
        <f>IF(ISNUMBER($B64),(VLOOKUP($B64,'Signal, ITMS &amp; Lighting Items'!$A$5:$G$468,6,FALSE)),IF(ISTEXT($B64),(VLOOKUP($B64,'Signal, ITMS &amp; Lighting Items'!$A$5:$G$468,6,FALSE))," "))</f>
        <v xml:space="preserve"> </v>
      </c>
      <c r="I64" s="590" t="str">
        <f>IF(ISNUMBER($B64),(VLOOKUP($B64,'Signal, ITMS &amp; Lighting Items'!$A$5:$G$468,7,FALSE)),IF(ISTEXT($B64),(VLOOKUP($B64,'Signal, ITMS &amp; Lighting Items'!$A$5:$G$468,7,FALSE))," "))</f>
        <v xml:space="preserve"> </v>
      </c>
      <c r="J64" s="591" t="str">
        <f t="shared" si="5"/>
        <v/>
      </c>
      <c r="K64" s="591" t="str">
        <f t="shared" si="4"/>
        <v/>
      </c>
      <c r="L64" s="591" t="str">
        <f t="shared" si="6"/>
        <v/>
      </c>
    </row>
    <row r="65" spans="1:12" ht="12.75" customHeight="1">
      <c r="A65" s="577">
        <v>6</v>
      </c>
      <c r="B65" s="577"/>
      <c r="C65" s="588" t="str">
        <f>IF(ISNUMBER($B65),(VLOOKUP($B65,'Signal, ITMS &amp; Lighting Items'!$A$5:$G$468,2,FALSE)),IF(ISTEXT($B65),(VLOOKUP($B65,'Signal, ITMS &amp; Lighting Items'!$A$5:$G$468,2,FALSE))," "))</f>
        <v xml:space="preserve"> </v>
      </c>
      <c r="D65" s="576"/>
      <c r="E65" s="589" t="str">
        <f>IF(ISNUMBER($B65),(VLOOKUP($B65,'Signal, ITMS &amp; Lighting Items'!$A$5:$G$468,4,FALSE)),IF(ISTEXT($B65),(VLOOKUP($B65,'Signal, ITMS &amp; Lighting Items'!$A$5:$G$468,4,FALSE))," "))</f>
        <v xml:space="preserve"> </v>
      </c>
      <c r="F65" s="575" t="str">
        <f>IF(ISNUMBER($B65),(VLOOKUP($B65,'Signal, ITMS &amp; Lighting Items'!$A$5:$G$468,3,FALSE)),IF(ISTEXT($B65),(VLOOKUP($B65,'Signal, ITMS &amp; Lighting Items'!$A$5:$G$468,3,FALSE))," "))</f>
        <v xml:space="preserve"> </v>
      </c>
      <c r="G65" s="590" t="str">
        <f>IF(ISNUMBER($B65),(VLOOKUP($B65,'Signal, ITMS &amp; Lighting Items'!$A$5:$G$468,5,FALSE)),IF(ISTEXT($B65),(VLOOKUP($B65,'Signal, ITMS &amp; Lighting Items'!$A$5:$G$468,5,FALSE))," "))</f>
        <v xml:space="preserve"> </v>
      </c>
      <c r="H65" s="590" t="str">
        <f>IF(ISNUMBER($B65),(VLOOKUP($B65,'Signal, ITMS &amp; Lighting Items'!$A$5:$G$468,6,FALSE)),IF(ISTEXT($B65),(VLOOKUP($B65,'Signal, ITMS &amp; Lighting Items'!$A$5:$G$468,6,FALSE))," "))</f>
        <v xml:space="preserve"> </v>
      </c>
      <c r="I65" s="590" t="str">
        <f>IF(ISNUMBER($B65),(VLOOKUP($B65,'Signal, ITMS &amp; Lighting Items'!$A$5:$G$468,7,FALSE)),IF(ISTEXT($B65),(VLOOKUP($B65,'Signal, ITMS &amp; Lighting Items'!$A$5:$G$468,7,FALSE))," "))</f>
        <v xml:space="preserve"> </v>
      </c>
      <c r="J65" s="591" t="str">
        <f t="shared" si="5"/>
        <v/>
      </c>
      <c r="K65" s="591" t="str">
        <f t="shared" si="4"/>
        <v/>
      </c>
      <c r="L65" s="591" t="str">
        <f t="shared" si="6"/>
        <v/>
      </c>
    </row>
    <row r="66" spans="1:12" ht="15">
      <c r="A66" s="577">
        <v>7</v>
      </c>
      <c r="B66" s="577"/>
      <c r="C66" s="588" t="str">
        <f>IF(ISNUMBER($B66),(VLOOKUP($B66,'Signal, ITMS &amp; Lighting Items'!$A$5:$G$468,2,FALSE)),IF(ISTEXT($B66),(VLOOKUP($B66,'Signal, ITMS &amp; Lighting Items'!$A$5:$G$468,2,FALSE))," "))</f>
        <v xml:space="preserve"> </v>
      </c>
      <c r="D66" s="576"/>
      <c r="E66" s="589" t="str">
        <f>IF(ISNUMBER($B66),(VLOOKUP($B66,'Signal, ITMS &amp; Lighting Items'!$A$5:$G$468,4,FALSE)),IF(ISTEXT($B66),(VLOOKUP($B66,'Signal, ITMS &amp; Lighting Items'!$A$5:$G$468,4,FALSE))," "))</f>
        <v xml:space="preserve"> </v>
      </c>
      <c r="F66" s="575" t="str">
        <f>IF(ISNUMBER($B66),(VLOOKUP($B66,'Signal, ITMS &amp; Lighting Items'!$A$5:$G$468,3,FALSE)),IF(ISTEXT($B66),(VLOOKUP($B66,'Signal, ITMS &amp; Lighting Items'!$A$5:$G$468,3,FALSE))," "))</f>
        <v xml:space="preserve"> </v>
      </c>
      <c r="G66" s="590" t="str">
        <f>IF(ISNUMBER($B66),(VLOOKUP($B66,'Signal, ITMS &amp; Lighting Items'!$A$5:$G$468,5,FALSE)),IF(ISTEXT($B66),(VLOOKUP($B66,'Signal, ITMS &amp; Lighting Items'!$A$5:$G$468,5,FALSE))," "))</f>
        <v xml:space="preserve"> </v>
      </c>
      <c r="H66" s="590" t="str">
        <f>IF(ISNUMBER($B66),(VLOOKUP($B66,'Signal, ITMS &amp; Lighting Items'!$A$5:$G$468,6,FALSE)),IF(ISTEXT($B66),(VLOOKUP($B66,'Signal, ITMS &amp; Lighting Items'!$A$5:$G$468,6,FALSE))," "))</f>
        <v xml:space="preserve"> </v>
      </c>
      <c r="I66" s="590" t="str">
        <f>IF(ISNUMBER($B66),(VLOOKUP($B66,'Signal, ITMS &amp; Lighting Items'!$A$5:$G$468,7,FALSE)),IF(ISTEXT($B66),(VLOOKUP($B66,'Signal, ITMS &amp; Lighting Items'!$A$5:$G$468,7,FALSE))," "))</f>
        <v xml:space="preserve"> </v>
      </c>
      <c r="J66" s="591" t="str">
        <f t="shared" si="5"/>
        <v/>
      </c>
      <c r="K66" s="591" t="str">
        <f t="shared" si="4"/>
        <v/>
      </c>
      <c r="L66" s="591" t="str">
        <f t="shared" si="6"/>
        <v/>
      </c>
    </row>
    <row r="67" spans="1:12" ht="15">
      <c r="A67" s="577">
        <v>8</v>
      </c>
      <c r="B67" s="577"/>
      <c r="C67" s="588" t="str">
        <f>IF(ISNUMBER($B67),(VLOOKUP($B67,'Signal, ITMS &amp; Lighting Items'!$A$5:$G$468,2,FALSE)),IF(ISTEXT($B67),(VLOOKUP($B67,'Signal, ITMS &amp; Lighting Items'!$A$5:$G$468,2,FALSE))," "))</f>
        <v xml:space="preserve"> </v>
      </c>
      <c r="D67" s="576"/>
      <c r="E67" s="589" t="str">
        <f>IF(ISNUMBER($B67),(VLOOKUP($B67,'Signal, ITMS &amp; Lighting Items'!$A$5:$G$468,4,FALSE)),IF(ISTEXT($B67),(VLOOKUP($B67,'Signal, ITMS &amp; Lighting Items'!$A$5:$G$468,4,FALSE))," "))</f>
        <v xml:space="preserve"> </v>
      </c>
      <c r="F67" s="575" t="str">
        <f>IF(ISNUMBER($B67),(VLOOKUP($B67,'Signal, ITMS &amp; Lighting Items'!$A$5:$G$468,3,FALSE)),IF(ISTEXT($B67),(VLOOKUP($B67,'Signal, ITMS &amp; Lighting Items'!$A$5:$G$468,3,FALSE))," "))</f>
        <v xml:space="preserve"> </v>
      </c>
      <c r="G67" s="590" t="str">
        <f>IF(ISNUMBER($B67),(VLOOKUP($B67,'Signal, ITMS &amp; Lighting Items'!$A$5:$G$468,5,FALSE)),IF(ISTEXT($B67),(VLOOKUP($B67,'Signal, ITMS &amp; Lighting Items'!$A$5:$G$468,5,FALSE))," "))</f>
        <v xml:space="preserve"> </v>
      </c>
      <c r="H67" s="590" t="str">
        <f>IF(ISNUMBER($B67),(VLOOKUP($B67,'Signal, ITMS &amp; Lighting Items'!$A$5:$G$468,6,FALSE)),IF(ISTEXT($B67),(VLOOKUP($B67,'Signal, ITMS &amp; Lighting Items'!$A$5:$G$468,6,FALSE))," "))</f>
        <v xml:space="preserve"> </v>
      </c>
      <c r="I67" s="590" t="str">
        <f>IF(ISNUMBER($B67),(VLOOKUP($B67,'Signal, ITMS &amp; Lighting Items'!$A$5:$G$468,7,FALSE)),IF(ISTEXT($B67),(VLOOKUP($B67,'Signal, ITMS &amp; Lighting Items'!$A$5:$G$468,7,FALSE))," "))</f>
        <v xml:space="preserve"> </v>
      </c>
      <c r="J67" s="591" t="str">
        <f t="shared" si="5"/>
        <v/>
      </c>
      <c r="K67" s="591" t="str">
        <f t="shared" si="4"/>
        <v/>
      </c>
      <c r="L67" s="591" t="str">
        <f t="shared" si="6"/>
        <v/>
      </c>
    </row>
    <row r="68" spans="1:12" ht="15">
      <c r="A68" s="577">
        <v>9</v>
      </c>
      <c r="B68" s="577"/>
      <c r="C68" s="588" t="str">
        <f>IF(ISNUMBER($B68),(VLOOKUP($B68,'Signal, ITMS &amp; Lighting Items'!$A$5:$G$468,2,FALSE)),IF(ISTEXT($B68),(VLOOKUP($B68,'Signal, ITMS &amp; Lighting Items'!$A$5:$G$468,2,FALSE))," "))</f>
        <v xml:space="preserve"> </v>
      </c>
      <c r="D68" s="576"/>
      <c r="E68" s="589" t="str">
        <f>IF(ISNUMBER($B68),(VLOOKUP($B68,'Signal, ITMS &amp; Lighting Items'!$A$5:$G$468,4,FALSE)),IF(ISTEXT($B68),(VLOOKUP($B68,'Signal, ITMS &amp; Lighting Items'!$A$5:$G$468,4,FALSE))," "))</f>
        <v xml:space="preserve"> </v>
      </c>
      <c r="F68" s="575" t="str">
        <f>IF(ISNUMBER($B68),(VLOOKUP($B68,'Signal, ITMS &amp; Lighting Items'!$A$5:$G$468,3,FALSE)),IF(ISTEXT($B68),(VLOOKUP($B68,'Signal, ITMS &amp; Lighting Items'!$A$5:$G$468,3,FALSE))," "))</f>
        <v xml:space="preserve"> </v>
      </c>
      <c r="G68" s="590" t="str">
        <f>IF(ISNUMBER($B68),(VLOOKUP($B68,'Signal, ITMS &amp; Lighting Items'!$A$5:$G$468,5,FALSE)),IF(ISTEXT($B68),(VLOOKUP($B68,'Signal, ITMS &amp; Lighting Items'!$A$5:$G$468,5,FALSE))," "))</f>
        <v xml:space="preserve"> </v>
      </c>
      <c r="H68" s="590" t="str">
        <f>IF(ISNUMBER($B68),(VLOOKUP($B68,'Signal, ITMS &amp; Lighting Items'!$A$5:$G$468,6,FALSE)),IF(ISTEXT($B68),(VLOOKUP($B68,'Signal, ITMS &amp; Lighting Items'!$A$5:$G$468,6,FALSE))," "))</f>
        <v xml:space="preserve"> </v>
      </c>
      <c r="I68" s="590" t="str">
        <f>IF(ISNUMBER($B68),(VLOOKUP($B68,'Signal, ITMS &amp; Lighting Items'!$A$5:$G$468,7,FALSE)),IF(ISTEXT($B68),(VLOOKUP($B68,'Signal, ITMS &amp; Lighting Items'!$A$5:$G$468,7,FALSE))," "))</f>
        <v xml:space="preserve"> </v>
      </c>
      <c r="J68" s="591" t="str">
        <f t="shared" si="5"/>
        <v/>
      </c>
      <c r="K68" s="591" t="str">
        <f t="shared" si="4"/>
        <v/>
      </c>
      <c r="L68" s="591" t="str">
        <f t="shared" si="6"/>
        <v/>
      </c>
    </row>
    <row r="69" spans="1:12" ht="15">
      <c r="A69" s="577">
        <v>10</v>
      </c>
      <c r="B69" s="577"/>
      <c r="C69" s="588" t="str">
        <f>IF(ISNUMBER($B69),(VLOOKUP($B69,'Signal, ITMS &amp; Lighting Items'!$A$5:$G$468,2,FALSE)),IF(ISTEXT($B69),(VLOOKUP($B69,'Signal, ITMS &amp; Lighting Items'!$A$5:$G$468,2,FALSE))," "))</f>
        <v xml:space="preserve"> </v>
      </c>
      <c r="D69" s="576"/>
      <c r="E69" s="589" t="str">
        <f>IF(ISNUMBER($B69),(VLOOKUP($B69,'Signal, ITMS &amp; Lighting Items'!$A$5:$G$468,4,FALSE)),IF(ISTEXT($B69),(VLOOKUP($B69,'Signal, ITMS &amp; Lighting Items'!$A$5:$G$468,4,FALSE))," "))</f>
        <v xml:space="preserve"> </v>
      </c>
      <c r="F69" s="575" t="str">
        <f>IF(ISNUMBER($B69),(VLOOKUP($B69,'Signal, ITMS &amp; Lighting Items'!$A$5:$G$468,3,FALSE)),IF(ISTEXT($B69),(VLOOKUP($B69,'Signal, ITMS &amp; Lighting Items'!$A$5:$G$468,3,FALSE))," "))</f>
        <v xml:space="preserve"> </v>
      </c>
      <c r="G69" s="590" t="str">
        <f>IF(ISNUMBER($B69),(VLOOKUP($B69,'Signal, ITMS &amp; Lighting Items'!$A$5:$G$468,5,FALSE)),IF(ISTEXT($B69),(VLOOKUP($B69,'Signal, ITMS &amp; Lighting Items'!$A$5:$G$468,5,FALSE))," "))</f>
        <v xml:space="preserve"> </v>
      </c>
      <c r="H69" s="590" t="str">
        <f>IF(ISNUMBER($B69),(VLOOKUP($B69,'Signal, ITMS &amp; Lighting Items'!$A$5:$G$468,6,FALSE)),IF(ISTEXT($B69),(VLOOKUP($B69,'Signal, ITMS &amp; Lighting Items'!$A$5:$G$468,6,FALSE))," "))</f>
        <v xml:space="preserve"> </v>
      </c>
      <c r="I69" s="590" t="str">
        <f>IF(ISNUMBER($B69),(VLOOKUP($B69,'Signal, ITMS &amp; Lighting Items'!$A$5:$G$468,7,FALSE)),IF(ISTEXT($B69),(VLOOKUP($B69,'Signal, ITMS &amp; Lighting Items'!$A$5:$G$468,7,FALSE))," "))</f>
        <v xml:space="preserve"> </v>
      </c>
      <c r="J69" s="591" t="str">
        <f t="shared" si="5"/>
        <v/>
      </c>
      <c r="K69" s="591" t="str">
        <f t="shared" si="4"/>
        <v/>
      </c>
      <c r="L69" s="591" t="str">
        <f t="shared" si="6"/>
        <v/>
      </c>
    </row>
    <row r="70" spans="1:12" ht="15">
      <c r="A70" s="577">
        <v>11</v>
      </c>
      <c r="B70" s="577"/>
      <c r="C70" s="588" t="str">
        <f>IF(ISNUMBER($B70),(VLOOKUP($B70,'Signal, ITMS &amp; Lighting Items'!$A$5:$G$468,2,FALSE)),IF(ISTEXT($B70),(VLOOKUP($B70,'Signal, ITMS &amp; Lighting Items'!$A$5:$G$468,2,FALSE))," "))</f>
        <v xml:space="preserve"> </v>
      </c>
      <c r="D70" s="576"/>
      <c r="E70" s="589" t="str">
        <f>IF(ISNUMBER($B70),(VLOOKUP($B70,'Signal, ITMS &amp; Lighting Items'!$A$5:$G$468,4,FALSE)),IF(ISTEXT($B70),(VLOOKUP($B70,'Signal, ITMS &amp; Lighting Items'!$A$5:$G$468,4,FALSE))," "))</f>
        <v xml:space="preserve"> </v>
      </c>
      <c r="F70" s="575" t="str">
        <f>IF(ISNUMBER($B70),(VLOOKUP($B70,'Signal, ITMS &amp; Lighting Items'!$A$5:$G$468,3,FALSE)),IF(ISTEXT($B70),(VLOOKUP($B70,'Signal, ITMS &amp; Lighting Items'!$A$5:$G$468,3,FALSE))," "))</f>
        <v xml:space="preserve"> </v>
      </c>
      <c r="G70" s="590" t="str">
        <f>IF(ISNUMBER($B70),(VLOOKUP($B70,'Signal, ITMS &amp; Lighting Items'!$A$5:$G$468,5,FALSE)),IF(ISTEXT($B70),(VLOOKUP($B70,'Signal, ITMS &amp; Lighting Items'!$A$5:$G$468,5,FALSE))," "))</f>
        <v xml:space="preserve"> </v>
      </c>
      <c r="H70" s="590" t="str">
        <f>IF(ISNUMBER($B70),(VLOOKUP($B70,'Signal, ITMS &amp; Lighting Items'!$A$5:$G$468,6,FALSE)),IF(ISTEXT($B70),(VLOOKUP($B70,'Signal, ITMS &amp; Lighting Items'!$A$5:$G$468,6,FALSE))," "))</f>
        <v xml:space="preserve"> </v>
      </c>
      <c r="I70" s="590" t="str">
        <f>IF(ISNUMBER($B70),(VLOOKUP($B70,'Signal, ITMS &amp; Lighting Items'!$A$5:$G$468,7,FALSE)),IF(ISTEXT($B70),(VLOOKUP($B70,'Signal, ITMS &amp; Lighting Items'!$A$5:$G$468,7,FALSE))," "))</f>
        <v xml:space="preserve"> </v>
      </c>
      <c r="J70" s="591" t="str">
        <f t="shared" si="5"/>
        <v/>
      </c>
      <c r="K70" s="591" t="str">
        <f t="shared" si="4"/>
        <v/>
      </c>
      <c r="L70" s="591" t="str">
        <f t="shared" si="6"/>
        <v/>
      </c>
    </row>
    <row r="71" spans="1:12" ht="15">
      <c r="A71" s="577">
        <v>12</v>
      </c>
      <c r="B71" s="577"/>
      <c r="C71" s="588" t="str">
        <f>IF(ISNUMBER($B71),(VLOOKUP($B71,'Signal, ITMS &amp; Lighting Items'!$A$5:$G$468,2,FALSE)),IF(ISTEXT($B71),(VLOOKUP($B71,'Signal, ITMS &amp; Lighting Items'!$A$5:$G$468,2,FALSE))," "))</f>
        <v xml:space="preserve"> </v>
      </c>
      <c r="D71" s="576"/>
      <c r="E71" s="589" t="str">
        <f>IF(ISNUMBER($B71),(VLOOKUP($B71,'Signal, ITMS &amp; Lighting Items'!$A$5:$G$468,4,FALSE)),IF(ISTEXT($B71),(VLOOKUP($B71,'Signal, ITMS &amp; Lighting Items'!$A$5:$G$468,4,FALSE))," "))</f>
        <v xml:space="preserve"> </v>
      </c>
      <c r="F71" s="575" t="str">
        <f>IF(ISNUMBER($B71),(VLOOKUP($B71,'Signal, ITMS &amp; Lighting Items'!$A$5:$G$468,3,FALSE)),IF(ISTEXT($B71),(VLOOKUP($B71,'Signal, ITMS &amp; Lighting Items'!$A$5:$G$468,3,FALSE))," "))</f>
        <v xml:space="preserve"> </v>
      </c>
      <c r="G71" s="590" t="str">
        <f>IF(ISNUMBER($B71),(VLOOKUP($B71,'Signal, ITMS &amp; Lighting Items'!$A$5:$G$468,5,FALSE)),IF(ISTEXT($B71),(VLOOKUP($B71,'Signal, ITMS &amp; Lighting Items'!$A$5:$G$468,5,FALSE))," "))</f>
        <v xml:space="preserve"> </v>
      </c>
      <c r="H71" s="590" t="str">
        <f>IF(ISNUMBER($B71),(VLOOKUP($B71,'Signal, ITMS &amp; Lighting Items'!$A$5:$G$468,6,FALSE)),IF(ISTEXT($B71),(VLOOKUP($B71,'Signal, ITMS &amp; Lighting Items'!$A$5:$G$468,6,FALSE))," "))</f>
        <v xml:space="preserve"> </v>
      </c>
      <c r="I71" s="590" t="str">
        <f>IF(ISNUMBER($B71),(VLOOKUP($B71,'Signal, ITMS &amp; Lighting Items'!$A$5:$G$468,7,FALSE)),IF(ISTEXT($B71),(VLOOKUP($B71,'Signal, ITMS &amp; Lighting Items'!$A$5:$G$468,7,FALSE))," "))</f>
        <v xml:space="preserve"> </v>
      </c>
      <c r="J71" s="591" t="str">
        <f t="shared" si="5"/>
        <v/>
      </c>
      <c r="K71" s="591" t="str">
        <f t="shared" si="4"/>
        <v/>
      </c>
      <c r="L71" s="591" t="str">
        <f t="shared" si="6"/>
        <v/>
      </c>
    </row>
    <row r="72" spans="1:12" ht="15">
      <c r="A72" s="577">
        <v>13</v>
      </c>
      <c r="B72" s="577"/>
      <c r="C72" s="588" t="str">
        <f>IF(ISNUMBER($B72),(VLOOKUP($B72,'Signal, ITMS &amp; Lighting Items'!$A$5:$G$468,2,FALSE)),IF(ISTEXT($B72),(VLOOKUP($B72,'Signal, ITMS &amp; Lighting Items'!$A$5:$G$468,2,FALSE))," "))</f>
        <v xml:space="preserve"> </v>
      </c>
      <c r="D72" s="576"/>
      <c r="E72" s="589" t="str">
        <f>IF(ISNUMBER($B72),(VLOOKUP($B72,'Signal, ITMS &amp; Lighting Items'!$A$5:$G$468,4,FALSE)),IF(ISTEXT($B72),(VLOOKUP($B72,'Signal, ITMS &amp; Lighting Items'!$A$5:$G$468,4,FALSE))," "))</f>
        <v xml:space="preserve"> </v>
      </c>
      <c r="F72" s="575" t="str">
        <f>IF(ISNUMBER($B72),(VLOOKUP($B72,'Signal, ITMS &amp; Lighting Items'!$A$5:$G$468,3,FALSE)),IF(ISTEXT($B72),(VLOOKUP($B72,'Signal, ITMS &amp; Lighting Items'!$A$5:$G$468,3,FALSE))," "))</f>
        <v xml:space="preserve"> </v>
      </c>
      <c r="G72" s="590" t="str">
        <f>IF(ISNUMBER($B72),(VLOOKUP($B72,'Signal, ITMS &amp; Lighting Items'!$A$5:$G$468,5,FALSE)),IF(ISTEXT($B72),(VLOOKUP($B72,'Signal, ITMS &amp; Lighting Items'!$A$5:$G$468,5,FALSE))," "))</f>
        <v xml:space="preserve"> </v>
      </c>
      <c r="H72" s="590" t="str">
        <f>IF(ISNUMBER($B72),(VLOOKUP($B72,'Signal, ITMS &amp; Lighting Items'!$A$5:$G$468,6,FALSE)),IF(ISTEXT($B72),(VLOOKUP($B72,'Signal, ITMS &amp; Lighting Items'!$A$5:$G$468,6,FALSE))," "))</f>
        <v xml:space="preserve"> </v>
      </c>
      <c r="I72" s="590" t="str">
        <f>IF(ISNUMBER($B72),(VLOOKUP($B72,'Signal, ITMS &amp; Lighting Items'!$A$5:$G$468,7,FALSE)),IF(ISTEXT($B72),(VLOOKUP($B72,'Signal, ITMS &amp; Lighting Items'!$A$5:$G$468,7,FALSE))," "))</f>
        <v xml:space="preserve"> </v>
      </c>
      <c r="J72" s="591" t="str">
        <f t="shared" si="5"/>
        <v/>
      </c>
      <c r="K72" s="591" t="str">
        <f t="shared" si="4"/>
        <v/>
      </c>
      <c r="L72" s="591" t="str">
        <f t="shared" si="6"/>
        <v/>
      </c>
    </row>
    <row r="73" spans="1:12" ht="15">
      <c r="A73" s="577">
        <v>14</v>
      </c>
      <c r="B73" s="577"/>
      <c r="C73" s="588" t="str">
        <f>IF(ISNUMBER($B73),(VLOOKUP($B73,'Signal, ITMS &amp; Lighting Items'!$A$5:$G$468,2,FALSE)),IF(ISTEXT($B73),(VLOOKUP($B73,'Signal, ITMS &amp; Lighting Items'!$A$5:$G$468,2,FALSE))," "))</f>
        <v xml:space="preserve"> </v>
      </c>
      <c r="D73" s="576"/>
      <c r="E73" s="589" t="str">
        <f>IF(ISNUMBER($B73),(VLOOKUP($B73,'Signal, ITMS &amp; Lighting Items'!$A$5:$G$468,4,FALSE)),IF(ISTEXT($B73),(VLOOKUP($B73,'Signal, ITMS &amp; Lighting Items'!$A$5:$G$468,4,FALSE))," "))</f>
        <v xml:space="preserve"> </v>
      </c>
      <c r="F73" s="575" t="str">
        <f>IF(ISNUMBER($B73),(VLOOKUP($B73,'Signal, ITMS &amp; Lighting Items'!$A$5:$G$468,3,FALSE)),IF(ISTEXT($B73),(VLOOKUP($B73,'Signal, ITMS &amp; Lighting Items'!$A$5:$G$468,3,FALSE))," "))</f>
        <v xml:space="preserve"> </v>
      </c>
      <c r="G73" s="590" t="str">
        <f>IF(ISNUMBER($B73),(VLOOKUP($B73,'Signal, ITMS &amp; Lighting Items'!$A$5:$G$468,5,FALSE)),IF(ISTEXT($B73),(VLOOKUP($B73,'Signal, ITMS &amp; Lighting Items'!$A$5:$G$468,5,FALSE))," "))</f>
        <v xml:space="preserve"> </v>
      </c>
      <c r="H73" s="590" t="str">
        <f>IF(ISNUMBER($B73),(VLOOKUP($B73,'Signal, ITMS &amp; Lighting Items'!$A$5:$G$468,6,FALSE)),IF(ISTEXT($B73),(VLOOKUP($B73,'Signal, ITMS &amp; Lighting Items'!$A$5:$G$468,6,FALSE))," "))</f>
        <v xml:space="preserve"> </v>
      </c>
      <c r="I73" s="590" t="str">
        <f>IF(ISNUMBER($B73),(VLOOKUP($B73,'Signal, ITMS &amp; Lighting Items'!$A$5:$G$468,7,FALSE)),IF(ISTEXT($B73),(VLOOKUP($B73,'Signal, ITMS &amp; Lighting Items'!$A$5:$G$468,7,FALSE))," "))</f>
        <v xml:space="preserve"> </v>
      </c>
      <c r="J73" s="591" t="str">
        <f t="shared" si="5"/>
        <v/>
      </c>
      <c r="K73" s="591" t="str">
        <f t="shared" si="4"/>
        <v/>
      </c>
      <c r="L73" s="591" t="str">
        <f t="shared" si="6"/>
        <v/>
      </c>
    </row>
    <row r="74" spans="1:12" ht="15">
      <c r="A74" s="577">
        <v>15</v>
      </c>
      <c r="B74" s="577"/>
      <c r="C74" s="588" t="str">
        <f>IF(ISNUMBER($B74),(VLOOKUP($B74,'Signal, ITMS &amp; Lighting Items'!$A$5:$G$468,2,FALSE)),IF(ISTEXT($B74),(VLOOKUP($B74,'Signal, ITMS &amp; Lighting Items'!$A$5:$G$468,2,FALSE))," "))</f>
        <v xml:space="preserve"> </v>
      </c>
      <c r="D74" s="576"/>
      <c r="E74" s="589" t="str">
        <f>IF(ISNUMBER($B74),(VLOOKUP($B74,'Signal, ITMS &amp; Lighting Items'!$A$5:$G$468,4,FALSE)),IF(ISTEXT($B74),(VLOOKUP($B74,'Signal, ITMS &amp; Lighting Items'!$A$5:$G$468,4,FALSE))," "))</f>
        <v xml:space="preserve"> </v>
      </c>
      <c r="F74" s="575" t="str">
        <f>IF(ISNUMBER($B74),(VLOOKUP($B74,'Signal, ITMS &amp; Lighting Items'!$A$5:$G$468,3,FALSE)),IF(ISTEXT($B74),(VLOOKUP($B74,'Signal, ITMS &amp; Lighting Items'!$A$5:$G$468,3,FALSE))," "))</f>
        <v xml:space="preserve"> </v>
      </c>
      <c r="G74" s="590" t="str">
        <f>IF(ISNUMBER($B74),(VLOOKUP($B74,'Signal, ITMS &amp; Lighting Items'!$A$5:$G$468,5,FALSE)),IF(ISTEXT($B74),(VLOOKUP($B74,'Signal, ITMS &amp; Lighting Items'!$A$5:$G$468,5,FALSE))," "))</f>
        <v xml:space="preserve"> </v>
      </c>
      <c r="H74" s="590" t="str">
        <f>IF(ISNUMBER($B74),(VLOOKUP($B74,'Signal, ITMS &amp; Lighting Items'!$A$5:$G$468,6,FALSE)),IF(ISTEXT($B74),(VLOOKUP($B74,'Signal, ITMS &amp; Lighting Items'!$A$5:$G$468,6,FALSE))," "))</f>
        <v xml:space="preserve"> </v>
      </c>
      <c r="I74" s="590" t="str">
        <f>IF(ISNUMBER($B74),(VLOOKUP($B74,'Signal, ITMS &amp; Lighting Items'!$A$5:$G$468,7,FALSE)),IF(ISTEXT($B74),(VLOOKUP($B74,'Signal, ITMS &amp; Lighting Items'!$A$5:$G$468,7,FALSE))," "))</f>
        <v xml:space="preserve"> </v>
      </c>
      <c r="J74" s="591" t="str">
        <f t="shared" si="5"/>
        <v/>
      </c>
      <c r="K74" s="591" t="str">
        <f t="shared" si="4"/>
        <v/>
      </c>
      <c r="L74" s="591" t="str">
        <f t="shared" si="6"/>
        <v/>
      </c>
    </row>
    <row r="75" spans="1:12" ht="15">
      <c r="A75" s="577">
        <v>16</v>
      </c>
      <c r="B75" s="577"/>
      <c r="C75" s="588" t="str">
        <f>IF(ISNUMBER($B75),(VLOOKUP($B75,'Signal, ITMS &amp; Lighting Items'!$A$5:$G$468,2,FALSE)),IF(ISTEXT($B75),(VLOOKUP($B75,'Signal, ITMS &amp; Lighting Items'!$A$5:$G$468,2,FALSE))," "))</f>
        <v xml:space="preserve"> </v>
      </c>
      <c r="D75" s="576"/>
      <c r="E75" s="589" t="str">
        <f>IF(ISNUMBER($B75),(VLOOKUP($B75,'Signal, ITMS &amp; Lighting Items'!$A$5:$G$468,4,FALSE)),IF(ISTEXT($B75),(VLOOKUP($B75,'Signal, ITMS &amp; Lighting Items'!$A$5:$G$468,4,FALSE))," "))</f>
        <v xml:space="preserve"> </v>
      </c>
      <c r="F75" s="575" t="str">
        <f>IF(ISNUMBER($B75),(VLOOKUP($B75,'Signal, ITMS &amp; Lighting Items'!$A$5:$G$468,3,FALSE)),IF(ISTEXT($B75),(VLOOKUP($B75,'Signal, ITMS &amp; Lighting Items'!$A$5:$G$468,3,FALSE))," "))</f>
        <v xml:space="preserve"> </v>
      </c>
      <c r="G75" s="590" t="str">
        <f>IF(ISNUMBER($B75),(VLOOKUP($B75,'Signal, ITMS &amp; Lighting Items'!$A$5:$G$468,5,FALSE)),IF(ISTEXT($B75),(VLOOKUP($B75,'Signal, ITMS &amp; Lighting Items'!$A$5:$G$468,5,FALSE))," "))</f>
        <v xml:space="preserve"> </v>
      </c>
      <c r="H75" s="590" t="str">
        <f>IF(ISNUMBER($B75),(VLOOKUP($B75,'Signal, ITMS &amp; Lighting Items'!$A$5:$G$468,6,FALSE)),IF(ISTEXT($B75),(VLOOKUP($B75,'Signal, ITMS &amp; Lighting Items'!$A$5:$G$468,6,FALSE))," "))</f>
        <v xml:space="preserve"> </v>
      </c>
      <c r="I75" s="590" t="str">
        <f>IF(ISNUMBER($B75),(VLOOKUP($B75,'Signal, ITMS &amp; Lighting Items'!$A$5:$G$468,7,FALSE)),IF(ISTEXT($B75),(VLOOKUP($B75,'Signal, ITMS &amp; Lighting Items'!$A$5:$G$468,7,FALSE))," "))</f>
        <v xml:space="preserve"> </v>
      </c>
      <c r="J75" s="591" t="str">
        <f t="shared" si="5"/>
        <v/>
      </c>
      <c r="K75" s="591" t="str">
        <f t="shared" si="4"/>
        <v/>
      </c>
      <c r="L75" s="591" t="str">
        <f t="shared" si="6"/>
        <v/>
      </c>
    </row>
    <row r="76" spans="1:12" ht="15">
      <c r="A76" s="577">
        <v>17</v>
      </c>
      <c r="B76" s="577"/>
      <c r="C76" s="588" t="str">
        <f>IF(ISNUMBER($B76),(VLOOKUP($B76,'Signal, ITMS &amp; Lighting Items'!$A$5:$G$468,2,FALSE)),IF(ISTEXT($B76),(VLOOKUP($B76,'Signal, ITMS &amp; Lighting Items'!$A$5:$G$468,2,FALSE))," "))</f>
        <v xml:space="preserve"> </v>
      </c>
      <c r="D76" s="576"/>
      <c r="E76" s="589" t="str">
        <f>IF(ISNUMBER($B76),(VLOOKUP($B76,'Signal, ITMS &amp; Lighting Items'!$A$5:$G$468,4,FALSE)),IF(ISTEXT($B76),(VLOOKUP($B76,'Signal, ITMS &amp; Lighting Items'!$A$5:$G$468,4,FALSE))," "))</f>
        <v xml:space="preserve"> </v>
      </c>
      <c r="F76" s="575" t="str">
        <f>IF(ISNUMBER($B76),(VLOOKUP($B76,'Signal, ITMS &amp; Lighting Items'!$A$5:$G$468,3,FALSE)),IF(ISTEXT($B76),(VLOOKUP($B76,'Signal, ITMS &amp; Lighting Items'!$A$5:$G$468,3,FALSE))," "))</f>
        <v xml:space="preserve"> </v>
      </c>
      <c r="G76" s="590" t="str">
        <f>IF(ISNUMBER($B76),(VLOOKUP($B76,'Signal, ITMS &amp; Lighting Items'!$A$5:$G$468,5,FALSE)),IF(ISTEXT($B76),(VLOOKUP($B76,'Signal, ITMS &amp; Lighting Items'!$A$5:$G$468,5,FALSE))," "))</f>
        <v xml:space="preserve"> </v>
      </c>
      <c r="H76" s="590" t="str">
        <f>IF(ISNUMBER($B76),(VLOOKUP($B76,'Signal, ITMS &amp; Lighting Items'!$A$5:$G$468,6,FALSE)),IF(ISTEXT($B76),(VLOOKUP($B76,'Signal, ITMS &amp; Lighting Items'!$A$5:$G$468,6,FALSE))," "))</f>
        <v xml:space="preserve"> </v>
      </c>
      <c r="I76" s="590" t="str">
        <f>IF(ISNUMBER($B76),(VLOOKUP($B76,'Signal, ITMS &amp; Lighting Items'!$A$5:$G$468,7,FALSE)),IF(ISTEXT($B76),(VLOOKUP($B76,'Signal, ITMS &amp; Lighting Items'!$A$5:$G$468,7,FALSE))," "))</f>
        <v xml:space="preserve"> </v>
      </c>
      <c r="J76" s="591" t="str">
        <f t="shared" si="5"/>
        <v/>
      </c>
      <c r="K76" s="591" t="str">
        <f t="shared" si="4"/>
        <v/>
      </c>
      <c r="L76" s="591" t="str">
        <f t="shared" si="6"/>
        <v/>
      </c>
    </row>
    <row r="77" spans="1:12" ht="15">
      <c r="A77" s="577">
        <v>18</v>
      </c>
      <c r="B77" s="577"/>
      <c r="C77" s="588" t="str">
        <f>IF(ISNUMBER($B77),(VLOOKUP($B77,'Signal, ITMS &amp; Lighting Items'!$A$5:$G$468,2,FALSE)),IF(ISTEXT($B77),(VLOOKUP($B77,'Signal, ITMS &amp; Lighting Items'!$A$5:$G$468,2,FALSE))," "))</f>
        <v xml:space="preserve"> </v>
      </c>
      <c r="D77" s="576"/>
      <c r="E77" s="589" t="str">
        <f>IF(ISNUMBER($B77),(VLOOKUP($B77,'Signal, ITMS &amp; Lighting Items'!$A$5:$G$468,4,FALSE)),IF(ISTEXT($B77),(VLOOKUP($B77,'Signal, ITMS &amp; Lighting Items'!$A$5:$G$468,4,FALSE))," "))</f>
        <v xml:space="preserve"> </v>
      </c>
      <c r="F77" s="575" t="str">
        <f>IF(ISNUMBER($B77),(VLOOKUP($B77,'Signal, ITMS &amp; Lighting Items'!$A$5:$G$468,3,FALSE)),IF(ISTEXT($B77),(VLOOKUP($B77,'Signal, ITMS &amp; Lighting Items'!$A$5:$G$468,3,FALSE))," "))</f>
        <v xml:space="preserve"> </v>
      </c>
      <c r="G77" s="590" t="str">
        <f>IF(ISNUMBER($B77),(VLOOKUP($B77,'Signal, ITMS &amp; Lighting Items'!$A$5:$G$468,5,FALSE)),IF(ISTEXT($B77),(VLOOKUP($B77,'Signal, ITMS &amp; Lighting Items'!$A$5:$G$468,5,FALSE))," "))</f>
        <v xml:space="preserve"> </v>
      </c>
      <c r="H77" s="590" t="str">
        <f>IF(ISNUMBER($B77),(VLOOKUP($B77,'Signal, ITMS &amp; Lighting Items'!$A$5:$G$468,6,FALSE)),IF(ISTEXT($B77),(VLOOKUP($B77,'Signal, ITMS &amp; Lighting Items'!$A$5:$G$468,6,FALSE))," "))</f>
        <v xml:space="preserve"> </v>
      </c>
      <c r="I77" s="590" t="str">
        <f>IF(ISNUMBER($B77),(VLOOKUP($B77,'Signal, ITMS &amp; Lighting Items'!$A$5:$G$468,7,FALSE)),IF(ISTEXT($B77),(VLOOKUP($B77,'Signal, ITMS &amp; Lighting Items'!$A$5:$G$468,7,FALSE))," "))</f>
        <v xml:space="preserve"> </v>
      </c>
      <c r="J77" s="591" t="str">
        <f t="shared" si="5"/>
        <v/>
      </c>
      <c r="K77" s="591" t="str">
        <f t="shared" si="4"/>
        <v/>
      </c>
      <c r="L77" s="591" t="str">
        <f t="shared" si="6"/>
        <v/>
      </c>
    </row>
    <row r="78" spans="1:12" ht="15">
      <c r="A78" s="577">
        <v>19</v>
      </c>
      <c r="B78" s="577"/>
      <c r="C78" s="588" t="str">
        <f>IF(ISNUMBER($B78),(VLOOKUP($B78,'Signal, ITMS &amp; Lighting Items'!$A$5:$G$468,2,FALSE)),IF(ISTEXT($B78),(VLOOKUP($B78,'Signal, ITMS &amp; Lighting Items'!$A$5:$G$468,2,FALSE))," "))</f>
        <v xml:space="preserve"> </v>
      </c>
      <c r="D78" s="576"/>
      <c r="E78" s="589" t="str">
        <f>IF(ISNUMBER($B78),(VLOOKUP($B78,'Signal, ITMS &amp; Lighting Items'!$A$5:$G$468,4,FALSE)),IF(ISTEXT($B78),(VLOOKUP($B78,'Signal, ITMS &amp; Lighting Items'!$A$5:$G$468,4,FALSE))," "))</f>
        <v xml:space="preserve"> </v>
      </c>
      <c r="F78" s="575" t="str">
        <f>IF(ISNUMBER($B78),(VLOOKUP($B78,'Signal, ITMS &amp; Lighting Items'!$A$5:$G$468,3,FALSE)),IF(ISTEXT($B78),(VLOOKUP($B78,'Signal, ITMS &amp; Lighting Items'!$A$5:$G$468,3,FALSE))," "))</f>
        <v xml:space="preserve"> </v>
      </c>
      <c r="G78" s="590" t="str">
        <f>IF(ISNUMBER($B78),(VLOOKUP($B78,'Signal, ITMS &amp; Lighting Items'!$A$5:$G$468,5,FALSE)),IF(ISTEXT($B78),(VLOOKUP($B78,'Signal, ITMS &amp; Lighting Items'!$A$5:$G$468,5,FALSE))," "))</f>
        <v xml:space="preserve"> </v>
      </c>
      <c r="H78" s="590" t="str">
        <f>IF(ISNUMBER($B78),(VLOOKUP($B78,'Signal, ITMS &amp; Lighting Items'!$A$5:$G$468,6,FALSE)),IF(ISTEXT($B78),(VLOOKUP($B78,'Signal, ITMS &amp; Lighting Items'!$A$5:$G$468,6,FALSE))," "))</f>
        <v xml:space="preserve"> </v>
      </c>
      <c r="I78" s="590" t="str">
        <f>IF(ISNUMBER($B78),(VLOOKUP($B78,'Signal, ITMS &amp; Lighting Items'!$A$5:$G$468,7,FALSE)),IF(ISTEXT($B78),(VLOOKUP($B78,'Signal, ITMS &amp; Lighting Items'!$A$5:$G$468,7,FALSE))," "))</f>
        <v xml:space="preserve"> </v>
      </c>
      <c r="J78" s="591" t="str">
        <f t="shared" si="5"/>
        <v/>
      </c>
      <c r="K78" s="591" t="str">
        <f t="shared" si="4"/>
        <v/>
      </c>
      <c r="L78" s="591" t="str">
        <f t="shared" si="6"/>
        <v/>
      </c>
    </row>
    <row r="79" spans="1:12" ht="15">
      <c r="A79" s="577">
        <v>20</v>
      </c>
      <c r="B79" s="577"/>
      <c r="C79" s="588" t="str">
        <f>IF(ISNUMBER($B79),(VLOOKUP($B79,'Signal, ITMS &amp; Lighting Items'!$A$5:$G$468,2,FALSE)),IF(ISTEXT($B79),(VLOOKUP($B79,'Signal, ITMS &amp; Lighting Items'!$A$5:$G$468,2,FALSE))," "))</f>
        <v xml:space="preserve"> </v>
      </c>
      <c r="D79" s="576"/>
      <c r="E79" s="589" t="str">
        <f>IF(ISNUMBER($B79),(VLOOKUP($B79,'Signal, ITMS &amp; Lighting Items'!$A$5:$G$468,4,FALSE)),IF(ISTEXT($B79),(VLOOKUP($B79,'Signal, ITMS &amp; Lighting Items'!$A$5:$G$468,4,FALSE))," "))</f>
        <v xml:space="preserve"> </v>
      </c>
      <c r="F79" s="575" t="str">
        <f>IF(ISNUMBER($B79),(VLOOKUP($B79,'Signal, ITMS &amp; Lighting Items'!$A$5:$G$468,3,FALSE)),IF(ISTEXT($B79),(VLOOKUP($B79,'Signal, ITMS &amp; Lighting Items'!$A$5:$G$468,3,FALSE))," "))</f>
        <v xml:space="preserve"> </v>
      </c>
      <c r="G79" s="590" t="str">
        <f>IF(ISNUMBER($B79),(VLOOKUP($B79,'Signal, ITMS &amp; Lighting Items'!$A$5:$G$468,5,FALSE)),IF(ISTEXT($B79),(VLOOKUP($B79,'Signal, ITMS &amp; Lighting Items'!$A$5:$G$468,5,FALSE))," "))</f>
        <v xml:space="preserve"> </v>
      </c>
      <c r="H79" s="590" t="str">
        <f>IF(ISNUMBER($B79),(VLOOKUP($B79,'Signal, ITMS &amp; Lighting Items'!$A$5:$G$468,6,FALSE)),IF(ISTEXT($B79),(VLOOKUP($B79,'Signal, ITMS &amp; Lighting Items'!$A$5:$G$468,6,FALSE))," "))</f>
        <v xml:space="preserve"> </v>
      </c>
      <c r="I79" s="590" t="str">
        <f>IF(ISNUMBER($B79),(VLOOKUP($B79,'Signal, ITMS &amp; Lighting Items'!$A$5:$G$468,7,FALSE)),IF(ISTEXT($B79),(VLOOKUP($B79,'Signal, ITMS &amp; Lighting Items'!$A$5:$G$468,7,FALSE))," "))</f>
        <v xml:space="preserve"> </v>
      </c>
      <c r="J79" s="591" t="str">
        <f t="shared" si="5"/>
        <v/>
      </c>
      <c r="K79" s="591" t="str">
        <f t="shared" si="4"/>
        <v/>
      </c>
      <c r="L79" s="591" t="str">
        <f t="shared" si="6"/>
        <v/>
      </c>
    </row>
    <row r="80" spans="1:12" ht="15">
      <c r="A80" s="577">
        <v>21</v>
      </c>
      <c r="B80" s="577"/>
      <c r="C80" s="588" t="str">
        <f>IF(ISNUMBER($B80),(VLOOKUP($B80,'Signal, ITMS &amp; Lighting Items'!$A$5:$G$468,2,FALSE)),IF(ISTEXT($B80),(VLOOKUP($B80,'Signal, ITMS &amp; Lighting Items'!$A$5:$G$468,2,FALSE))," "))</f>
        <v xml:space="preserve"> </v>
      </c>
      <c r="D80" s="576"/>
      <c r="E80" s="589" t="str">
        <f>IF(ISNUMBER($B80),(VLOOKUP($B80,'Signal, ITMS &amp; Lighting Items'!$A$5:$G$468,4,FALSE)),IF(ISTEXT($B80),(VLOOKUP($B80,'Signal, ITMS &amp; Lighting Items'!$A$5:$G$468,4,FALSE))," "))</f>
        <v xml:space="preserve"> </v>
      </c>
      <c r="F80" s="575" t="str">
        <f>IF(ISNUMBER($B80),(VLOOKUP($B80,'Signal, ITMS &amp; Lighting Items'!$A$5:$G$468,3,FALSE)),IF(ISTEXT($B80),(VLOOKUP($B80,'Signal, ITMS &amp; Lighting Items'!$A$5:$G$468,3,FALSE))," "))</f>
        <v xml:space="preserve"> </v>
      </c>
      <c r="G80" s="590" t="str">
        <f>IF(ISNUMBER($B80),(VLOOKUP($B80,'Signal, ITMS &amp; Lighting Items'!$A$5:$G$468,5,FALSE)),IF(ISTEXT($B80),(VLOOKUP($B80,'Signal, ITMS &amp; Lighting Items'!$A$5:$G$468,5,FALSE))," "))</f>
        <v xml:space="preserve"> </v>
      </c>
      <c r="H80" s="590" t="str">
        <f>IF(ISNUMBER($B80),(VLOOKUP($B80,'Signal, ITMS &amp; Lighting Items'!$A$5:$G$468,6,FALSE)),IF(ISTEXT($B80),(VLOOKUP($B80,'Signal, ITMS &amp; Lighting Items'!$A$5:$G$468,6,FALSE))," "))</f>
        <v xml:space="preserve"> </v>
      </c>
      <c r="I80" s="590" t="str">
        <f>IF(ISNUMBER($B80),(VLOOKUP($B80,'Signal, ITMS &amp; Lighting Items'!$A$5:$G$468,7,FALSE)),IF(ISTEXT($B80),(VLOOKUP($B80,'Signal, ITMS &amp; Lighting Items'!$A$5:$G$468,7,FALSE))," "))</f>
        <v xml:space="preserve"> </v>
      </c>
      <c r="J80" s="591" t="str">
        <f t="shared" si="5"/>
        <v/>
      </c>
      <c r="K80" s="591" t="str">
        <f t="shared" si="4"/>
        <v/>
      </c>
      <c r="L80" s="591" t="str">
        <f t="shared" si="6"/>
        <v/>
      </c>
    </row>
    <row r="81" spans="1:12" ht="15">
      <c r="A81" s="577">
        <v>22</v>
      </c>
      <c r="B81" s="577"/>
      <c r="C81" s="588" t="str">
        <f>IF(ISNUMBER($B81),(VLOOKUP($B81,'Signal, ITMS &amp; Lighting Items'!$A$5:$G$468,2,FALSE)),IF(ISTEXT($B81),(VLOOKUP($B81,'Signal, ITMS &amp; Lighting Items'!$A$5:$G$468,2,FALSE))," "))</f>
        <v xml:space="preserve"> </v>
      </c>
      <c r="D81" s="576"/>
      <c r="E81" s="589" t="str">
        <f>IF(ISNUMBER($B81),(VLOOKUP($B81,'Signal, ITMS &amp; Lighting Items'!$A$5:$G$468,4,FALSE)),IF(ISTEXT($B81),(VLOOKUP($B81,'Signal, ITMS &amp; Lighting Items'!$A$5:$G$468,4,FALSE))," "))</f>
        <v xml:space="preserve"> </v>
      </c>
      <c r="F81" s="575" t="str">
        <f>IF(ISNUMBER($B81),(VLOOKUP($B81,'Signal, ITMS &amp; Lighting Items'!$A$5:$G$468,3,FALSE)),IF(ISTEXT($B81),(VLOOKUP($B81,'Signal, ITMS &amp; Lighting Items'!$A$5:$G$468,3,FALSE))," "))</f>
        <v xml:space="preserve"> </v>
      </c>
      <c r="G81" s="590" t="str">
        <f>IF(ISNUMBER($B81),(VLOOKUP($B81,'Signal, ITMS &amp; Lighting Items'!$A$5:$G$468,5,FALSE)),IF(ISTEXT($B81),(VLOOKUP($B81,'Signal, ITMS &amp; Lighting Items'!$A$5:$G$468,5,FALSE))," "))</f>
        <v xml:space="preserve"> </v>
      </c>
      <c r="H81" s="590" t="str">
        <f>IF(ISNUMBER($B81),(VLOOKUP($B81,'Signal, ITMS &amp; Lighting Items'!$A$5:$G$468,6,FALSE)),IF(ISTEXT($B81),(VLOOKUP($B81,'Signal, ITMS &amp; Lighting Items'!$A$5:$G$468,6,FALSE))," "))</f>
        <v xml:space="preserve"> </v>
      </c>
      <c r="I81" s="590" t="str">
        <f>IF(ISNUMBER($B81),(VLOOKUP($B81,'Signal, ITMS &amp; Lighting Items'!$A$5:$G$468,7,FALSE)),IF(ISTEXT($B81),(VLOOKUP($B81,'Signal, ITMS &amp; Lighting Items'!$A$5:$G$468,7,FALSE))," "))</f>
        <v xml:space="preserve"> </v>
      </c>
      <c r="J81" s="591" t="str">
        <f t="shared" si="5"/>
        <v/>
      </c>
      <c r="K81" s="591" t="str">
        <f t="shared" si="4"/>
        <v/>
      </c>
      <c r="L81" s="591" t="str">
        <f t="shared" si="6"/>
        <v/>
      </c>
    </row>
    <row r="82" spans="1:12" ht="15">
      <c r="A82" s="577">
        <v>23</v>
      </c>
      <c r="B82" s="577"/>
      <c r="C82" s="588" t="str">
        <f>IF(ISNUMBER($B82),(VLOOKUP($B82,'Signal, ITMS &amp; Lighting Items'!$A$5:$G$468,2,FALSE)),IF(ISTEXT($B82),(VLOOKUP($B82,'Signal, ITMS &amp; Lighting Items'!$A$5:$G$468,2,FALSE))," "))</f>
        <v xml:space="preserve"> </v>
      </c>
      <c r="D82" s="576"/>
      <c r="E82" s="589" t="str">
        <f>IF(ISNUMBER($B82),(VLOOKUP($B82,'Signal, ITMS &amp; Lighting Items'!$A$5:$G$468,4,FALSE)),IF(ISTEXT($B82),(VLOOKUP($B82,'Signal, ITMS &amp; Lighting Items'!$A$5:$G$468,4,FALSE))," "))</f>
        <v xml:space="preserve"> </v>
      </c>
      <c r="F82" s="575" t="str">
        <f>IF(ISNUMBER($B82),(VLOOKUP($B82,'Signal, ITMS &amp; Lighting Items'!$A$5:$G$468,3,FALSE)),IF(ISTEXT($B82),(VLOOKUP($B82,'Signal, ITMS &amp; Lighting Items'!$A$5:$G$468,3,FALSE))," "))</f>
        <v xml:space="preserve"> </v>
      </c>
      <c r="G82" s="590" t="str">
        <f>IF(ISNUMBER($B82),(VLOOKUP($B82,'Signal, ITMS &amp; Lighting Items'!$A$5:$G$468,5,FALSE)),IF(ISTEXT($B82),(VLOOKUP($B82,'Signal, ITMS &amp; Lighting Items'!$A$5:$G$468,5,FALSE))," "))</f>
        <v xml:space="preserve"> </v>
      </c>
      <c r="H82" s="590" t="str">
        <f>IF(ISNUMBER($B82),(VLOOKUP($B82,'Signal, ITMS &amp; Lighting Items'!$A$5:$G$468,6,FALSE)),IF(ISTEXT($B82),(VLOOKUP($B82,'Signal, ITMS &amp; Lighting Items'!$A$5:$G$468,6,FALSE))," "))</f>
        <v xml:space="preserve"> </v>
      </c>
      <c r="I82" s="590" t="str">
        <f>IF(ISNUMBER($B82),(VLOOKUP($B82,'Signal, ITMS &amp; Lighting Items'!$A$5:$G$468,7,FALSE)),IF(ISTEXT($B82),(VLOOKUP($B82,'Signal, ITMS &amp; Lighting Items'!$A$5:$G$468,7,FALSE))," "))</f>
        <v xml:space="preserve"> </v>
      </c>
      <c r="J82" s="591" t="str">
        <f t="shared" si="5"/>
        <v/>
      </c>
      <c r="K82" s="591" t="str">
        <f t="shared" si="4"/>
        <v/>
      </c>
      <c r="L82" s="591" t="str">
        <f t="shared" si="6"/>
        <v/>
      </c>
    </row>
    <row r="83" spans="1:12" ht="15">
      <c r="A83" s="577">
        <v>24</v>
      </c>
      <c r="B83" s="577"/>
      <c r="C83" s="588" t="str">
        <f>IF(ISNUMBER($B83),(VLOOKUP($B83,'Signal, ITMS &amp; Lighting Items'!$A$5:$G$468,2,FALSE)),IF(ISTEXT($B83),(VLOOKUP($B83,'Signal, ITMS &amp; Lighting Items'!$A$5:$G$468,2,FALSE))," "))</f>
        <v xml:space="preserve"> </v>
      </c>
      <c r="D83" s="576"/>
      <c r="E83" s="589" t="str">
        <f>IF(ISNUMBER($B83),(VLOOKUP($B83,'Signal, ITMS &amp; Lighting Items'!$A$5:$G$468,4,FALSE)),IF(ISTEXT($B83),(VLOOKUP($B83,'Signal, ITMS &amp; Lighting Items'!$A$5:$G$468,4,FALSE))," "))</f>
        <v xml:space="preserve"> </v>
      </c>
      <c r="F83" s="575" t="str">
        <f>IF(ISNUMBER($B83),(VLOOKUP($B83,'Signal, ITMS &amp; Lighting Items'!$A$5:$G$468,3,FALSE)),IF(ISTEXT($B83),(VLOOKUP($B83,'Signal, ITMS &amp; Lighting Items'!$A$5:$G$468,3,FALSE))," "))</f>
        <v xml:space="preserve"> </v>
      </c>
      <c r="G83" s="590" t="str">
        <f>IF(ISNUMBER($B83),(VLOOKUP($B83,'Signal, ITMS &amp; Lighting Items'!$A$5:$G$468,5,FALSE)),IF(ISTEXT($B83),(VLOOKUP($B83,'Signal, ITMS &amp; Lighting Items'!$A$5:$G$468,5,FALSE))," "))</f>
        <v xml:space="preserve"> </v>
      </c>
      <c r="H83" s="590" t="str">
        <f>IF(ISNUMBER($B83),(VLOOKUP($B83,'Signal, ITMS &amp; Lighting Items'!$A$5:$G$468,6,FALSE)),IF(ISTEXT($B83),(VLOOKUP($B83,'Signal, ITMS &amp; Lighting Items'!$A$5:$G$468,6,FALSE))," "))</f>
        <v xml:space="preserve"> </v>
      </c>
      <c r="I83" s="590" t="str">
        <f>IF(ISNUMBER($B83),(VLOOKUP($B83,'Signal, ITMS &amp; Lighting Items'!$A$5:$G$468,7,FALSE)),IF(ISTEXT($B83),(VLOOKUP($B83,'Signal, ITMS &amp; Lighting Items'!$A$5:$G$468,7,FALSE))," "))</f>
        <v xml:space="preserve"> </v>
      </c>
      <c r="J83" s="591" t="str">
        <f t="shared" si="5"/>
        <v/>
      </c>
      <c r="K83" s="591" t="str">
        <f t="shared" si="4"/>
        <v/>
      </c>
      <c r="L83" s="591" t="str">
        <f t="shared" si="6"/>
        <v/>
      </c>
    </row>
    <row r="84" spans="1:12" ht="15">
      <c r="A84" s="577">
        <v>25</v>
      </c>
      <c r="B84" s="577"/>
      <c r="C84" s="588" t="str">
        <f>IF(ISNUMBER($B84),(VLOOKUP($B84,'Signal, ITMS &amp; Lighting Items'!$A$5:$G$468,2,FALSE)),IF(ISTEXT($B84),(VLOOKUP($B84,'Signal, ITMS &amp; Lighting Items'!$A$5:$G$468,2,FALSE))," "))</f>
        <v xml:space="preserve"> </v>
      </c>
      <c r="D84" s="576"/>
      <c r="E84" s="589" t="str">
        <f>IF(ISNUMBER($B84),(VLOOKUP($B84,'Signal, ITMS &amp; Lighting Items'!$A$5:$G$468,4,FALSE)),IF(ISTEXT($B84),(VLOOKUP($B84,'Signal, ITMS &amp; Lighting Items'!$A$5:$G$468,4,FALSE))," "))</f>
        <v xml:space="preserve"> </v>
      </c>
      <c r="F84" s="575" t="str">
        <f>IF(ISNUMBER($B84),(VLOOKUP($B84,'Signal, ITMS &amp; Lighting Items'!$A$5:$G$468,3,FALSE)),IF(ISTEXT($B84),(VLOOKUP($B84,'Signal, ITMS &amp; Lighting Items'!$A$5:$G$468,3,FALSE))," "))</f>
        <v xml:space="preserve"> </v>
      </c>
      <c r="G84" s="590" t="str">
        <f>IF(ISNUMBER($B84),(VLOOKUP($B84,'Signal, ITMS &amp; Lighting Items'!$A$5:$G$468,5,FALSE)),IF(ISTEXT($B84),(VLOOKUP($B84,'Signal, ITMS &amp; Lighting Items'!$A$5:$G$468,5,FALSE))," "))</f>
        <v xml:space="preserve"> </v>
      </c>
      <c r="H84" s="590" t="str">
        <f>IF(ISNUMBER($B84),(VLOOKUP($B84,'Signal, ITMS &amp; Lighting Items'!$A$5:$G$468,6,FALSE)),IF(ISTEXT($B84),(VLOOKUP($B84,'Signal, ITMS &amp; Lighting Items'!$A$5:$G$468,6,FALSE))," "))</f>
        <v xml:space="preserve"> </v>
      </c>
      <c r="I84" s="590" t="str">
        <f>IF(ISNUMBER($B84),(VLOOKUP($B84,'Signal, ITMS &amp; Lighting Items'!$A$5:$G$468,7,FALSE)),IF(ISTEXT($B84),(VLOOKUP($B84,'Signal, ITMS &amp; Lighting Items'!$A$5:$G$468,7,FALSE))," "))</f>
        <v xml:space="preserve"> </v>
      </c>
      <c r="J84" s="591" t="str">
        <f t="shared" si="5"/>
        <v/>
      </c>
      <c r="K84" s="591" t="str">
        <f t="shared" si="4"/>
        <v/>
      </c>
      <c r="L84" s="591" t="str">
        <f t="shared" si="6"/>
        <v/>
      </c>
    </row>
    <row r="85" spans="1:12" ht="15">
      <c r="A85" s="577">
        <v>26</v>
      </c>
      <c r="B85" s="577"/>
      <c r="C85" s="588" t="str">
        <f>IF(ISNUMBER($B85),(VLOOKUP($B85,'Signal, ITMS &amp; Lighting Items'!$A$5:$G$468,2,FALSE)),IF(ISTEXT($B85),(VLOOKUP($B85,'Signal, ITMS &amp; Lighting Items'!$A$5:$G$468,2,FALSE))," "))</f>
        <v xml:space="preserve"> </v>
      </c>
      <c r="D85" s="576"/>
      <c r="E85" s="589" t="str">
        <f>IF(ISNUMBER($B85),(VLOOKUP($B85,'Signal, ITMS &amp; Lighting Items'!$A$5:$G$468,4,FALSE)),IF(ISTEXT($B85),(VLOOKUP($B85,'Signal, ITMS &amp; Lighting Items'!$A$5:$G$468,4,FALSE))," "))</f>
        <v xml:space="preserve"> </v>
      </c>
      <c r="F85" s="575" t="str">
        <f>IF(ISNUMBER($B85),(VLOOKUP($B85,'Signal, ITMS &amp; Lighting Items'!$A$5:$G$468,3,FALSE)),IF(ISTEXT($B85),(VLOOKUP($B85,'Signal, ITMS &amp; Lighting Items'!$A$5:$G$468,3,FALSE))," "))</f>
        <v xml:space="preserve"> </v>
      </c>
      <c r="G85" s="590" t="str">
        <f>IF(ISNUMBER($B85),(VLOOKUP($B85,'Signal, ITMS &amp; Lighting Items'!$A$5:$G$468,5,FALSE)),IF(ISTEXT($B85),(VLOOKUP($B85,'Signal, ITMS &amp; Lighting Items'!$A$5:$G$468,5,FALSE))," "))</f>
        <v xml:space="preserve"> </v>
      </c>
      <c r="H85" s="590" t="str">
        <f>IF(ISNUMBER($B85),(VLOOKUP($B85,'Signal, ITMS &amp; Lighting Items'!$A$5:$G$468,6,FALSE)),IF(ISTEXT($B85),(VLOOKUP($B85,'Signal, ITMS &amp; Lighting Items'!$A$5:$G$468,6,FALSE))," "))</f>
        <v xml:space="preserve"> </v>
      </c>
      <c r="I85" s="590" t="str">
        <f>IF(ISNUMBER($B85),(VLOOKUP($B85,'Signal, ITMS &amp; Lighting Items'!$A$5:$G$468,7,FALSE)),IF(ISTEXT($B85),(VLOOKUP($B85,'Signal, ITMS &amp; Lighting Items'!$A$5:$G$468,7,FALSE))," "))</f>
        <v xml:space="preserve"> </v>
      </c>
      <c r="J85" s="591" t="str">
        <f t="shared" si="5"/>
        <v/>
      </c>
      <c r="K85" s="591" t="str">
        <f t="shared" si="4"/>
        <v/>
      </c>
      <c r="L85" s="591" t="str">
        <f t="shared" si="6"/>
        <v/>
      </c>
    </row>
    <row r="86" spans="1:12" ht="15">
      <c r="A86" s="577">
        <v>27</v>
      </c>
      <c r="B86" s="577"/>
      <c r="C86" s="588" t="str">
        <f>IF(ISNUMBER($B86),(VLOOKUP($B86,'Signal, ITMS &amp; Lighting Items'!$A$5:$G$468,2,FALSE)),IF(ISTEXT($B86),(VLOOKUP($B86,'Signal, ITMS &amp; Lighting Items'!$A$5:$G$468,2,FALSE))," "))</f>
        <v xml:space="preserve"> </v>
      </c>
      <c r="D86" s="576"/>
      <c r="E86" s="589" t="str">
        <f>IF(ISNUMBER($B86),(VLOOKUP($B86,'Signal, ITMS &amp; Lighting Items'!$A$5:$G$468,4,FALSE)),IF(ISTEXT($B86),(VLOOKUP($B86,'Signal, ITMS &amp; Lighting Items'!$A$5:$G$468,4,FALSE))," "))</f>
        <v xml:space="preserve"> </v>
      </c>
      <c r="F86" s="575" t="str">
        <f>IF(ISNUMBER($B86),(VLOOKUP($B86,'Signal, ITMS &amp; Lighting Items'!$A$5:$G$468,3,FALSE)),IF(ISTEXT($B86),(VLOOKUP($B86,'Signal, ITMS &amp; Lighting Items'!$A$5:$G$468,3,FALSE))," "))</f>
        <v xml:space="preserve"> </v>
      </c>
      <c r="G86" s="590" t="str">
        <f>IF(ISNUMBER($B86),(VLOOKUP($B86,'Signal, ITMS &amp; Lighting Items'!$A$5:$G$468,5,FALSE)),IF(ISTEXT($B86),(VLOOKUP($B86,'Signal, ITMS &amp; Lighting Items'!$A$5:$G$468,5,FALSE))," "))</f>
        <v xml:space="preserve"> </v>
      </c>
      <c r="H86" s="590" t="str">
        <f>IF(ISNUMBER($B86),(VLOOKUP($B86,'Signal, ITMS &amp; Lighting Items'!$A$5:$G$468,6,FALSE)),IF(ISTEXT($B86),(VLOOKUP($B86,'Signal, ITMS &amp; Lighting Items'!$A$5:$G$468,6,FALSE))," "))</f>
        <v xml:space="preserve"> </v>
      </c>
      <c r="I86" s="590" t="str">
        <f>IF(ISNUMBER($B86),(VLOOKUP($B86,'Signal, ITMS &amp; Lighting Items'!$A$5:$G$468,7,FALSE)),IF(ISTEXT($B86),(VLOOKUP($B86,'Signal, ITMS &amp; Lighting Items'!$A$5:$G$468,7,FALSE))," "))</f>
        <v xml:space="preserve"> </v>
      </c>
      <c r="J86" s="591" t="str">
        <f t="shared" si="5"/>
        <v/>
      </c>
      <c r="K86" s="591" t="str">
        <f t="shared" si="4"/>
        <v/>
      </c>
      <c r="L86" s="591" t="str">
        <f t="shared" si="6"/>
        <v/>
      </c>
    </row>
    <row r="87" spans="1:12" ht="15">
      <c r="A87" s="577">
        <v>28</v>
      </c>
      <c r="B87" s="577"/>
      <c r="C87" s="588" t="str">
        <f>IF(ISNUMBER($B87),(VLOOKUP($B87,'Signal, ITMS &amp; Lighting Items'!$A$5:$G$468,2,FALSE)),IF(ISTEXT($B87),(VLOOKUP($B87,'Signal, ITMS &amp; Lighting Items'!$A$5:$G$468,2,FALSE))," "))</f>
        <v xml:space="preserve"> </v>
      </c>
      <c r="D87" s="576"/>
      <c r="E87" s="589" t="str">
        <f>IF(ISNUMBER($B87),(VLOOKUP($B87,'Signal, ITMS &amp; Lighting Items'!$A$5:$G$468,4,FALSE)),IF(ISTEXT($B87),(VLOOKUP($B87,'Signal, ITMS &amp; Lighting Items'!$A$5:$G$468,4,FALSE))," "))</f>
        <v xml:space="preserve"> </v>
      </c>
      <c r="F87" s="575" t="str">
        <f>IF(ISNUMBER($B87),(VLOOKUP($B87,'Signal, ITMS &amp; Lighting Items'!$A$5:$G$468,3,FALSE)),IF(ISTEXT($B87),(VLOOKUP($B87,'Signal, ITMS &amp; Lighting Items'!$A$5:$G$468,3,FALSE))," "))</f>
        <v xml:space="preserve"> </v>
      </c>
      <c r="G87" s="590" t="str">
        <f>IF(ISNUMBER($B87),(VLOOKUP($B87,'Signal, ITMS &amp; Lighting Items'!$A$5:$G$468,5,FALSE)),IF(ISTEXT($B87),(VLOOKUP($B87,'Signal, ITMS &amp; Lighting Items'!$A$5:$G$468,5,FALSE))," "))</f>
        <v xml:space="preserve"> </v>
      </c>
      <c r="H87" s="590" t="str">
        <f>IF(ISNUMBER($B87),(VLOOKUP($B87,'Signal, ITMS &amp; Lighting Items'!$A$5:$G$468,6,FALSE)),IF(ISTEXT($B87),(VLOOKUP($B87,'Signal, ITMS &amp; Lighting Items'!$A$5:$G$468,6,FALSE))," "))</f>
        <v xml:space="preserve"> </v>
      </c>
      <c r="I87" s="590" t="str">
        <f>IF(ISNUMBER($B87),(VLOOKUP($B87,'Signal, ITMS &amp; Lighting Items'!$A$5:$G$468,7,FALSE)),IF(ISTEXT($B87),(VLOOKUP($B87,'Signal, ITMS &amp; Lighting Items'!$A$5:$G$468,7,FALSE))," "))</f>
        <v xml:space="preserve"> </v>
      </c>
      <c r="J87" s="591" t="str">
        <f t="shared" si="5"/>
        <v/>
      </c>
      <c r="K87" s="591" t="str">
        <f t="shared" si="4"/>
        <v/>
      </c>
      <c r="L87" s="591" t="str">
        <f t="shared" si="6"/>
        <v/>
      </c>
    </row>
    <row r="88" spans="1:12" ht="15">
      <c r="A88" s="577">
        <v>29</v>
      </c>
      <c r="B88" s="577"/>
      <c r="C88" s="588" t="str">
        <f>IF(ISNUMBER($B88),(VLOOKUP($B88,'Signal, ITMS &amp; Lighting Items'!$A$5:$G$468,2,FALSE)),IF(ISTEXT($B88),(VLOOKUP($B88,'Signal, ITMS &amp; Lighting Items'!$A$5:$G$468,2,FALSE))," "))</f>
        <v xml:space="preserve"> </v>
      </c>
      <c r="D88" s="576"/>
      <c r="E88" s="589" t="str">
        <f>IF(ISNUMBER($B88),(VLOOKUP($B88,'Signal, ITMS &amp; Lighting Items'!$A$5:$G$468,4,FALSE)),IF(ISTEXT($B88),(VLOOKUP($B88,'Signal, ITMS &amp; Lighting Items'!$A$5:$G$468,4,FALSE))," "))</f>
        <v xml:space="preserve"> </v>
      </c>
      <c r="F88" s="575" t="str">
        <f>IF(ISNUMBER($B88),(VLOOKUP($B88,'Signal, ITMS &amp; Lighting Items'!$A$5:$G$468,3,FALSE)),IF(ISTEXT($B88),(VLOOKUP($B88,'Signal, ITMS &amp; Lighting Items'!$A$5:$G$468,3,FALSE))," "))</f>
        <v xml:space="preserve"> </v>
      </c>
      <c r="G88" s="590" t="str">
        <f>IF(ISNUMBER($B88),(VLOOKUP($B88,'Signal, ITMS &amp; Lighting Items'!$A$5:$G$468,5,FALSE)),IF(ISTEXT($B88),(VLOOKUP($B88,'Signal, ITMS &amp; Lighting Items'!$A$5:$G$468,5,FALSE))," "))</f>
        <v xml:space="preserve"> </v>
      </c>
      <c r="H88" s="590" t="str">
        <f>IF(ISNUMBER($B88),(VLOOKUP($B88,'Signal, ITMS &amp; Lighting Items'!$A$5:$G$468,6,FALSE)),IF(ISTEXT($B88),(VLOOKUP($B88,'Signal, ITMS &amp; Lighting Items'!$A$5:$G$468,6,FALSE))," "))</f>
        <v xml:space="preserve"> </v>
      </c>
      <c r="I88" s="590" t="str">
        <f>IF(ISNUMBER($B88),(VLOOKUP($B88,'Signal, ITMS &amp; Lighting Items'!$A$5:$G$468,7,FALSE)),IF(ISTEXT($B88),(VLOOKUP($B88,'Signal, ITMS &amp; Lighting Items'!$A$5:$G$468,7,FALSE))," "))</f>
        <v xml:space="preserve"> </v>
      </c>
      <c r="J88" s="591" t="str">
        <f t="shared" si="5"/>
        <v/>
      </c>
      <c r="K88" s="591" t="str">
        <f t="shared" si="4"/>
        <v/>
      </c>
      <c r="L88" s="591" t="str">
        <f t="shared" si="6"/>
        <v/>
      </c>
    </row>
    <row r="89" spans="1:12" ht="15.75" thickBot="1">
      <c r="A89" s="600">
        <v>30</v>
      </c>
      <c r="B89" s="600"/>
      <c r="C89" s="593" t="str">
        <f>IF(ISNUMBER($B89),(VLOOKUP($B89,'Signal, ITMS &amp; Lighting Items'!$A$5:$G$468,2,FALSE)),IF(ISTEXT($B89),(VLOOKUP($B89,'Signal, ITMS &amp; Lighting Items'!$A$5:$G$468,2,FALSE))," "))</f>
        <v xml:space="preserve"> </v>
      </c>
      <c r="D89" s="594"/>
      <c r="E89" s="595" t="str">
        <f>IF(ISNUMBER($B89),(VLOOKUP($B89,'Signal, ITMS &amp; Lighting Items'!$A$5:$G$468,4,FALSE)),IF(ISTEXT($B89),(VLOOKUP($B89,'Signal, ITMS &amp; Lighting Items'!$A$5:$G$468,4,FALSE))," "))</f>
        <v xml:space="preserve"> </v>
      </c>
      <c r="F89" s="596" t="str">
        <f>IF(ISNUMBER($B89),(VLOOKUP($B89,'Signal, ITMS &amp; Lighting Items'!$A$5:$G$468,3,FALSE)),IF(ISTEXT($B89),(VLOOKUP($B89,'Signal, ITMS &amp; Lighting Items'!$A$5:$G$468,3,FALSE))," "))</f>
        <v xml:space="preserve"> </v>
      </c>
      <c r="G89" s="597" t="str">
        <f>IF(ISNUMBER($B89),(VLOOKUP($B89,'Signal, ITMS &amp; Lighting Items'!$A$5:$G$468,5,FALSE)),IF(ISTEXT($B89),(VLOOKUP($B89,'Signal, ITMS &amp; Lighting Items'!$A$5:$G$468,5,FALSE))," "))</f>
        <v xml:space="preserve"> </v>
      </c>
      <c r="H89" s="597" t="str">
        <f>IF(ISNUMBER($B89),(VLOOKUP($B89,'Signal, ITMS &amp; Lighting Items'!$A$5:$G$468,6,FALSE)),IF(ISTEXT($B89),(VLOOKUP($B89,'Signal, ITMS &amp; Lighting Items'!$A$5:$G$468,6,FALSE))," "))</f>
        <v xml:space="preserve"> </v>
      </c>
      <c r="I89" s="597" t="str">
        <f>IF(ISNUMBER($B89),(VLOOKUP($B89,'Signal, ITMS &amp; Lighting Items'!$A$5:$G$468,7,FALSE)),IF(ISTEXT($B89),(VLOOKUP($B89,'Signal, ITMS &amp; Lighting Items'!$A$5:$G$468,7,FALSE))," "))</f>
        <v xml:space="preserve"> </v>
      </c>
      <c r="J89" s="598" t="str">
        <f t="shared" si="5"/>
        <v/>
      </c>
      <c r="K89" s="598" t="str">
        <f t="shared" si="4"/>
        <v/>
      </c>
      <c r="L89" s="598" t="str">
        <f t="shared" si="6"/>
        <v/>
      </c>
    </row>
    <row r="90" spans="1:12" ht="19.5" thickTop="1">
      <c r="A90" s="611"/>
      <c r="B90" s="611"/>
      <c r="C90" s="611" t="s">
        <v>576</v>
      </c>
      <c r="D90" s="611"/>
      <c r="E90" s="612"/>
      <c r="F90" s="619" t="s">
        <v>437</v>
      </c>
      <c r="G90" s="204" t="s">
        <v>202</v>
      </c>
      <c r="H90" s="614"/>
      <c r="I90" s="614"/>
      <c r="J90" s="603">
        <f>SUM(J60:J89)</f>
        <v>0</v>
      </c>
      <c r="K90" s="603">
        <f>SUM(K60:K89)</f>
        <v>0</v>
      </c>
      <c r="L90" s="603">
        <f>SUM(L60:L89)</f>
        <v>0</v>
      </c>
    </row>
    <row r="91" spans="1:12" ht="15">
      <c r="A91" s="611"/>
      <c r="B91" s="611"/>
      <c r="C91" s="611"/>
      <c r="D91" s="611"/>
      <c r="E91" s="612"/>
      <c r="F91" s="615"/>
      <c r="G91" s="616"/>
      <c r="H91" s="657"/>
      <c r="I91" s="657"/>
      <c r="J91" s="618"/>
      <c r="K91" s="618"/>
      <c r="L91" s="618"/>
    </row>
    <row r="92" spans="1:12">
      <c r="E92" s="66"/>
      <c r="F92" s="86" t="str">
        <f>F24</f>
        <v>ITMS</v>
      </c>
      <c r="G92" s="842" t="s">
        <v>574</v>
      </c>
      <c r="H92" s="844"/>
      <c r="I92" s="299"/>
      <c r="J92" s="845" t="s">
        <v>575</v>
      </c>
      <c r="K92" s="847"/>
      <c r="L92" s="300"/>
    </row>
    <row r="93" spans="1:12">
      <c r="A93" s="70" t="s">
        <v>571</v>
      </c>
      <c r="B93" s="166" t="s">
        <v>10</v>
      </c>
      <c r="C93" s="70" t="s">
        <v>572</v>
      </c>
      <c r="D93" s="70" t="s">
        <v>573</v>
      </c>
      <c r="E93" s="70" t="s">
        <v>9</v>
      </c>
      <c r="F93" s="69" t="s">
        <v>436</v>
      </c>
      <c r="G93" s="193" t="s">
        <v>352</v>
      </c>
      <c r="H93" s="193" t="s">
        <v>351</v>
      </c>
      <c r="I93" s="193" t="s">
        <v>4692</v>
      </c>
      <c r="J93" s="71" t="s">
        <v>352</v>
      </c>
      <c r="K93" s="71" t="s">
        <v>351</v>
      </c>
      <c r="L93" s="71" t="s">
        <v>4692</v>
      </c>
    </row>
    <row r="94" spans="1:12" ht="15">
      <c r="A94" s="577">
        <v>1</v>
      </c>
      <c r="B94" s="577"/>
      <c r="C94" s="588" t="str">
        <f>IF(ISNUMBER($B94),(VLOOKUP($B94,'Signal, ITMS &amp; Lighting Items'!$A$5:$G$468,2,FALSE)),IF(ISTEXT($B94),(VLOOKUP($B94,'Signal, ITMS &amp; Lighting Items'!$A$5:$G$468,2,FALSE))," "))</f>
        <v xml:space="preserve"> </v>
      </c>
      <c r="D94" s="576"/>
      <c r="E94" s="589" t="str">
        <f>IF(ISNUMBER($B94),(VLOOKUP($B94,'Signal, ITMS &amp; Lighting Items'!$A$5:$G$468,4,FALSE)),IF(ISTEXT($B94),(VLOOKUP($B94,'Signal, ITMS &amp; Lighting Items'!$A$5:$G$468,4,FALSE))," "))</f>
        <v xml:space="preserve"> </v>
      </c>
      <c r="F94" s="575" t="str">
        <f>IF(ISNUMBER($B94),(VLOOKUP($B94,'Signal, ITMS &amp; Lighting Items'!$A$5:$G$468,3,FALSE)),IF(ISTEXT($B94),(VLOOKUP($B94,'Signal, ITMS &amp; Lighting Items'!$A$5:$G$468,3,FALSE))," "))</f>
        <v xml:space="preserve"> </v>
      </c>
      <c r="G94" s="590" t="str">
        <f>IF(ISNUMBER($B94),(VLOOKUP($B94,'Signal, ITMS &amp; Lighting Items'!$A$5:$G$468,5,FALSE)),IF(ISTEXT($B94),(VLOOKUP($B94,'Signal, ITMS &amp; Lighting Items'!$A$5:$G$468,5,FALSE))," "))</f>
        <v xml:space="preserve"> </v>
      </c>
      <c r="H94" s="590" t="str">
        <f>IF(ISNUMBER($B94),(VLOOKUP($B94,'Signal, ITMS &amp; Lighting Items'!$A$5:$G$468,6,FALSE)),IF(ISTEXT($B94),(VLOOKUP($B94,'Signal, ITMS &amp; Lighting Items'!$A$5:$G$468,6,FALSE))," "))</f>
        <v xml:space="preserve"> </v>
      </c>
      <c r="I94" s="590" t="str">
        <f>IF(ISNUMBER($B94),(VLOOKUP($B94,'Signal, ITMS &amp; Lighting Items'!$A$5:$G$468,7,FALSE)),IF(ISTEXT($B94),(VLOOKUP($B94,'Signal, ITMS &amp; Lighting Items'!$A$5:$G$468,7,FALSE))," "))</f>
        <v xml:space="preserve"> </v>
      </c>
      <c r="J94" s="591" t="str">
        <f>IF(ISNUMBER($D94),($D94*$G94),"")</f>
        <v/>
      </c>
      <c r="K94" s="591" t="str">
        <f t="shared" ref="K94:K123" si="7">IF(ISNUMBER($D94),($D94*$H94),"")</f>
        <v/>
      </c>
      <c r="L94" s="591" t="str">
        <f>IF(ISNUMBER($D94),($D94*$I94),"")</f>
        <v/>
      </c>
    </row>
    <row r="95" spans="1:12" ht="15">
      <c r="A95" s="577">
        <v>2</v>
      </c>
      <c r="B95" s="577"/>
      <c r="C95" s="588" t="str">
        <f>IF(ISNUMBER($B95),(VLOOKUP($B95,'Signal, ITMS &amp; Lighting Items'!$A$5:$G$468,2,FALSE)),IF(ISTEXT($B95),(VLOOKUP($B95,'Signal, ITMS &amp; Lighting Items'!$A$5:$G$468,2,FALSE))," "))</f>
        <v xml:space="preserve"> </v>
      </c>
      <c r="D95" s="576"/>
      <c r="E95" s="589" t="str">
        <f>IF(ISNUMBER($B95),(VLOOKUP($B95,'Signal, ITMS &amp; Lighting Items'!$A$5:$G$468,4,FALSE)),IF(ISTEXT($B95),(VLOOKUP($B95,'Signal, ITMS &amp; Lighting Items'!$A$5:$G$468,4,FALSE))," "))</f>
        <v xml:space="preserve"> </v>
      </c>
      <c r="F95" s="575" t="str">
        <f>IF(ISNUMBER($B95),(VLOOKUP($B95,'Signal, ITMS &amp; Lighting Items'!$A$5:$G$468,3,FALSE)),IF(ISTEXT($B95),(VLOOKUP($B95,'Signal, ITMS &amp; Lighting Items'!$A$5:$G$468,3,FALSE))," "))</f>
        <v xml:space="preserve"> </v>
      </c>
      <c r="G95" s="590" t="str">
        <f>IF(ISNUMBER($B95),(VLOOKUP($B95,'Signal, ITMS &amp; Lighting Items'!$A$5:$G$468,5,FALSE)),IF(ISTEXT($B95),(VLOOKUP($B95,'Signal, ITMS &amp; Lighting Items'!$A$5:$G$468,5,FALSE))," "))</f>
        <v xml:space="preserve"> </v>
      </c>
      <c r="H95" s="590" t="str">
        <f>IF(ISNUMBER($B95),(VLOOKUP($B95,'Signal, ITMS &amp; Lighting Items'!$A$5:$G$468,6,FALSE)),IF(ISTEXT($B95),(VLOOKUP($B95,'Signal, ITMS &amp; Lighting Items'!$A$5:$G$468,6,FALSE))," "))</f>
        <v xml:space="preserve"> </v>
      </c>
      <c r="I95" s="590" t="str">
        <f>IF(ISNUMBER($B95),(VLOOKUP($B95,'Signal, ITMS &amp; Lighting Items'!$A$5:$G$468,7,FALSE)),IF(ISTEXT($B95),(VLOOKUP($B95,'Signal, ITMS &amp; Lighting Items'!$A$5:$G$468,7,FALSE))," "))</f>
        <v xml:space="preserve"> </v>
      </c>
      <c r="J95" s="591" t="str">
        <f t="shared" ref="J95:J123" si="8">IF(ISNUMBER($D95),($D95*$G95),"")</f>
        <v/>
      </c>
      <c r="K95" s="591" t="str">
        <f t="shared" si="7"/>
        <v/>
      </c>
      <c r="L95" s="591" t="str">
        <f t="shared" ref="L95:L123" si="9">IF(ISNUMBER($D95),($D95*$I95),"")</f>
        <v/>
      </c>
    </row>
    <row r="96" spans="1:12" ht="15">
      <c r="A96" s="577">
        <v>3</v>
      </c>
      <c r="B96" s="577"/>
      <c r="C96" s="588" t="str">
        <f>IF(ISNUMBER($B96),(VLOOKUP($B96,'Signal, ITMS &amp; Lighting Items'!$A$5:$G$468,2,FALSE)),IF(ISTEXT($B96),(VLOOKUP($B96,'Signal, ITMS &amp; Lighting Items'!$A$5:$G$468,2,FALSE))," "))</f>
        <v xml:space="preserve"> </v>
      </c>
      <c r="D96" s="576"/>
      <c r="E96" s="589" t="str">
        <f>IF(ISNUMBER($B96),(VLOOKUP($B96,'Signal, ITMS &amp; Lighting Items'!$A$5:$G$468,4,FALSE)),IF(ISTEXT($B96),(VLOOKUP($B96,'Signal, ITMS &amp; Lighting Items'!$A$5:$G$468,4,FALSE))," "))</f>
        <v xml:space="preserve"> </v>
      </c>
      <c r="F96" s="575" t="str">
        <f>IF(ISNUMBER($B96),(VLOOKUP($B96,'Signal, ITMS &amp; Lighting Items'!$A$5:$G$468,3,FALSE)),IF(ISTEXT($B96),(VLOOKUP($B96,'Signal, ITMS &amp; Lighting Items'!$A$5:$G$468,3,FALSE))," "))</f>
        <v xml:space="preserve"> </v>
      </c>
      <c r="G96" s="590" t="str">
        <f>IF(ISNUMBER($B96),(VLOOKUP($B96,'Signal, ITMS &amp; Lighting Items'!$A$5:$G$468,5,FALSE)),IF(ISTEXT($B96),(VLOOKUP($B96,'Signal, ITMS &amp; Lighting Items'!$A$5:$G$468,5,FALSE))," "))</f>
        <v xml:space="preserve"> </v>
      </c>
      <c r="H96" s="590" t="str">
        <f>IF(ISNUMBER($B96),(VLOOKUP($B96,'Signal, ITMS &amp; Lighting Items'!$A$5:$G$468,6,FALSE)),IF(ISTEXT($B96),(VLOOKUP($B96,'Signal, ITMS &amp; Lighting Items'!$A$5:$G$468,6,FALSE))," "))</f>
        <v xml:space="preserve"> </v>
      </c>
      <c r="I96" s="590" t="str">
        <f>IF(ISNUMBER($B96),(VLOOKUP($B96,'Signal, ITMS &amp; Lighting Items'!$A$5:$G$468,7,FALSE)),IF(ISTEXT($B96),(VLOOKUP($B96,'Signal, ITMS &amp; Lighting Items'!$A$5:$G$468,7,FALSE))," "))</f>
        <v xml:space="preserve"> </v>
      </c>
      <c r="J96" s="591" t="str">
        <f t="shared" si="8"/>
        <v/>
      </c>
      <c r="K96" s="591" t="str">
        <f t="shared" si="7"/>
        <v/>
      </c>
      <c r="L96" s="591" t="str">
        <f t="shared" si="9"/>
        <v/>
      </c>
    </row>
    <row r="97" spans="1:12" ht="15">
      <c r="A97" s="577">
        <v>4</v>
      </c>
      <c r="B97" s="577"/>
      <c r="C97" s="588" t="str">
        <f>IF(ISNUMBER($B97),(VLOOKUP($B97,'Signal, ITMS &amp; Lighting Items'!$A$5:$G$468,2,FALSE)),IF(ISTEXT($B97),(VLOOKUP($B97,'Signal, ITMS &amp; Lighting Items'!$A$5:$G$468,2,FALSE))," "))</f>
        <v xml:space="preserve"> </v>
      </c>
      <c r="D97" s="576"/>
      <c r="E97" s="589" t="str">
        <f>IF(ISNUMBER($B97),(VLOOKUP($B97,'Signal, ITMS &amp; Lighting Items'!$A$5:$G$468,4,FALSE)),IF(ISTEXT($B97),(VLOOKUP($B97,'Signal, ITMS &amp; Lighting Items'!$A$5:$G$468,4,FALSE))," "))</f>
        <v xml:space="preserve"> </v>
      </c>
      <c r="F97" s="575" t="str">
        <f>IF(ISNUMBER($B97),(VLOOKUP($B97,'Signal, ITMS &amp; Lighting Items'!$A$5:$G$468,3,FALSE)),IF(ISTEXT($B97),(VLOOKUP($B97,'Signal, ITMS &amp; Lighting Items'!$A$5:$G$468,3,FALSE))," "))</f>
        <v xml:space="preserve"> </v>
      </c>
      <c r="G97" s="590" t="str">
        <f>IF(ISNUMBER($B97),(VLOOKUP($B97,'Signal, ITMS &amp; Lighting Items'!$A$5:$G$468,5,FALSE)),IF(ISTEXT($B97),(VLOOKUP($B97,'Signal, ITMS &amp; Lighting Items'!$A$5:$G$468,5,FALSE))," "))</f>
        <v xml:space="preserve"> </v>
      </c>
      <c r="H97" s="590" t="str">
        <f>IF(ISNUMBER($B97),(VLOOKUP($B97,'Signal, ITMS &amp; Lighting Items'!$A$5:$G$468,6,FALSE)),IF(ISTEXT($B97),(VLOOKUP($B97,'Signal, ITMS &amp; Lighting Items'!$A$5:$G$468,6,FALSE))," "))</f>
        <v xml:space="preserve"> </v>
      </c>
      <c r="I97" s="590" t="str">
        <f>IF(ISNUMBER($B97),(VLOOKUP($B97,'Signal, ITMS &amp; Lighting Items'!$A$5:$G$468,7,FALSE)),IF(ISTEXT($B97),(VLOOKUP($B97,'Signal, ITMS &amp; Lighting Items'!$A$5:$G$468,7,FALSE))," "))</f>
        <v xml:space="preserve"> </v>
      </c>
      <c r="J97" s="591" t="str">
        <f t="shared" si="8"/>
        <v/>
      </c>
      <c r="K97" s="591" t="str">
        <f t="shared" si="7"/>
        <v/>
      </c>
      <c r="L97" s="591" t="str">
        <f t="shared" si="9"/>
        <v/>
      </c>
    </row>
    <row r="98" spans="1:12" ht="15">
      <c r="A98" s="577">
        <v>5</v>
      </c>
      <c r="B98" s="577"/>
      <c r="C98" s="588" t="str">
        <f>IF(ISNUMBER($B98),(VLOOKUP($B98,'Signal, ITMS &amp; Lighting Items'!$A$5:$G$468,2,FALSE)),IF(ISTEXT($B98),(VLOOKUP($B98,'Signal, ITMS &amp; Lighting Items'!$A$5:$G$468,2,FALSE))," "))</f>
        <v xml:space="preserve"> </v>
      </c>
      <c r="D98" s="576"/>
      <c r="E98" s="589" t="str">
        <f>IF(ISNUMBER($B98),(VLOOKUP($B98,'Signal, ITMS &amp; Lighting Items'!$A$5:$G$468,4,FALSE)),IF(ISTEXT($B98),(VLOOKUP($B98,'Signal, ITMS &amp; Lighting Items'!$A$5:$G$468,4,FALSE))," "))</f>
        <v xml:space="preserve"> </v>
      </c>
      <c r="F98" s="575" t="str">
        <f>IF(ISNUMBER($B98),(VLOOKUP($B98,'Signal, ITMS &amp; Lighting Items'!$A$5:$G$468,3,FALSE)),IF(ISTEXT($B98),(VLOOKUP($B98,'Signal, ITMS &amp; Lighting Items'!$A$5:$G$468,3,FALSE))," "))</f>
        <v xml:space="preserve"> </v>
      </c>
      <c r="G98" s="590" t="str">
        <f>IF(ISNUMBER($B98),(VLOOKUP($B98,'Signal, ITMS &amp; Lighting Items'!$A$5:$G$468,5,FALSE)),IF(ISTEXT($B98),(VLOOKUP($B98,'Signal, ITMS &amp; Lighting Items'!$A$5:$G$468,5,FALSE))," "))</f>
        <v xml:space="preserve"> </v>
      </c>
      <c r="H98" s="590" t="str">
        <f>IF(ISNUMBER($B98),(VLOOKUP($B98,'Signal, ITMS &amp; Lighting Items'!$A$5:$G$468,6,FALSE)),IF(ISTEXT($B98),(VLOOKUP($B98,'Signal, ITMS &amp; Lighting Items'!$A$5:$G$468,6,FALSE))," "))</f>
        <v xml:space="preserve"> </v>
      </c>
      <c r="I98" s="590" t="str">
        <f>IF(ISNUMBER($B98),(VLOOKUP($B98,'Signal, ITMS &amp; Lighting Items'!$A$5:$G$468,7,FALSE)),IF(ISTEXT($B98),(VLOOKUP($B98,'Signal, ITMS &amp; Lighting Items'!$A$5:$G$468,7,FALSE))," "))</f>
        <v xml:space="preserve"> </v>
      </c>
      <c r="J98" s="591" t="str">
        <f t="shared" si="8"/>
        <v/>
      </c>
      <c r="K98" s="591" t="str">
        <f t="shared" si="7"/>
        <v/>
      </c>
      <c r="L98" s="591" t="str">
        <f t="shared" si="9"/>
        <v/>
      </c>
    </row>
    <row r="99" spans="1:12" ht="15">
      <c r="A99" s="577">
        <v>6</v>
      </c>
      <c r="B99" s="577"/>
      <c r="C99" s="588" t="str">
        <f>IF(ISNUMBER($B99),(VLOOKUP($B99,'Signal, ITMS &amp; Lighting Items'!$A$5:$G$468,2,FALSE)),IF(ISTEXT($B99),(VLOOKUP($B99,'Signal, ITMS &amp; Lighting Items'!$A$5:$G$468,2,FALSE))," "))</f>
        <v xml:space="preserve"> </v>
      </c>
      <c r="D99" s="576"/>
      <c r="E99" s="589" t="str">
        <f>IF(ISNUMBER($B99),(VLOOKUP($B99,'Signal, ITMS &amp; Lighting Items'!$A$5:$G$468,4,FALSE)),IF(ISTEXT($B99),(VLOOKUP($B99,'Signal, ITMS &amp; Lighting Items'!$A$5:$G$468,4,FALSE))," "))</f>
        <v xml:space="preserve"> </v>
      </c>
      <c r="F99" s="575" t="str">
        <f>IF(ISNUMBER($B99),(VLOOKUP($B99,'Signal, ITMS &amp; Lighting Items'!$A$5:$G$468,3,FALSE)),IF(ISTEXT($B99),(VLOOKUP($B99,'Signal, ITMS &amp; Lighting Items'!$A$5:$G$468,3,FALSE))," "))</f>
        <v xml:space="preserve"> </v>
      </c>
      <c r="G99" s="590" t="str">
        <f>IF(ISNUMBER($B99),(VLOOKUP($B99,'Signal, ITMS &amp; Lighting Items'!$A$5:$G$468,5,FALSE)),IF(ISTEXT($B99),(VLOOKUP($B99,'Signal, ITMS &amp; Lighting Items'!$A$5:$G$468,5,FALSE))," "))</f>
        <v xml:space="preserve"> </v>
      </c>
      <c r="H99" s="590" t="str">
        <f>IF(ISNUMBER($B99),(VLOOKUP($B99,'Signal, ITMS &amp; Lighting Items'!$A$5:$G$468,6,FALSE)),IF(ISTEXT($B99),(VLOOKUP($B99,'Signal, ITMS &amp; Lighting Items'!$A$5:$G$468,6,FALSE))," "))</f>
        <v xml:space="preserve"> </v>
      </c>
      <c r="I99" s="590" t="str">
        <f>IF(ISNUMBER($B99),(VLOOKUP($B99,'Signal, ITMS &amp; Lighting Items'!$A$5:$G$468,7,FALSE)),IF(ISTEXT($B99),(VLOOKUP($B99,'Signal, ITMS &amp; Lighting Items'!$A$5:$G$468,7,FALSE))," "))</f>
        <v xml:space="preserve"> </v>
      </c>
      <c r="J99" s="591" t="str">
        <f t="shared" si="8"/>
        <v/>
      </c>
      <c r="K99" s="591" t="str">
        <f t="shared" si="7"/>
        <v/>
      </c>
      <c r="L99" s="591" t="str">
        <f t="shared" si="9"/>
        <v/>
      </c>
    </row>
    <row r="100" spans="1:12" ht="15">
      <c r="A100" s="577">
        <v>7</v>
      </c>
      <c r="B100" s="577"/>
      <c r="C100" s="588" t="str">
        <f>IF(ISNUMBER($B100),(VLOOKUP($B100,'Signal, ITMS &amp; Lighting Items'!$A$5:$G$468,2,FALSE)),IF(ISTEXT($B100),(VLOOKUP($B100,'Signal, ITMS &amp; Lighting Items'!$A$5:$G$468,2,FALSE))," "))</f>
        <v xml:space="preserve"> </v>
      </c>
      <c r="D100" s="576"/>
      <c r="E100" s="589" t="str">
        <f>IF(ISNUMBER($B100),(VLOOKUP($B100,'Signal, ITMS &amp; Lighting Items'!$A$5:$G$468,4,FALSE)),IF(ISTEXT($B100),(VLOOKUP($B100,'Signal, ITMS &amp; Lighting Items'!$A$5:$G$468,4,FALSE))," "))</f>
        <v xml:space="preserve"> </v>
      </c>
      <c r="F100" s="575" t="str">
        <f>IF(ISNUMBER($B100),(VLOOKUP($B100,'Signal, ITMS &amp; Lighting Items'!$A$5:$G$468,3,FALSE)),IF(ISTEXT($B100),(VLOOKUP($B100,'Signal, ITMS &amp; Lighting Items'!$A$5:$G$468,3,FALSE))," "))</f>
        <v xml:space="preserve"> </v>
      </c>
      <c r="G100" s="590" t="str">
        <f>IF(ISNUMBER($B100),(VLOOKUP($B100,'Signal, ITMS &amp; Lighting Items'!$A$5:$G$468,5,FALSE)),IF(ISTEXT($B100),(VLOOKUP($B100,'Signal, ITMS &amp; Lighting Items'!$A$5:$G$468,5,FALSE))," "))</f>
        <v xml:space="preserve"> </v>
      </c>
      <c r="H100" s="590" t="str">
        <f>IF(ISNUMBER($B100),(VLOOKUP($B100,'Signal, ITMS &amp; Lighting Items'!$A$5:$G$468,6,FALSE)),IF(ISTEXT($B100),(VLOOKUP($B100,'Signal, ITMS &amp; Lighting Items'!$A$5:$G$468,6,FALSE))," "))</f>
        <v xml:space="preserve"> </v>
      </c>
      <c r="I100" s="590" t="str">
        <f>IF(ISNUMBER($B100),(VLOOKUP($B100,'Signal, ITMS &amp; Lighting Items'!$A$5:$G$468,7,FALSE)),IF(ISTEXT($B100),(VLOOKUP($B100,'Signal, ITMS &amp; Lighting Items'!$A$5:$G$468,7,FALSE))," "))</f>
        <v xml:space="preserve"> </v>
      </c>
      <c r="J100" s="591" t="str">
        <f t="shared" si="8"/>
        <v/>
      </c>
      <c r="K100" s="591" t="str">
        <f t="shared" si="7"/>
        <v/>
      </c>
      <c r="L100" s="591" t="str">
        <f t="shared" si="9"/>
        <v/>
      </c>
    </row>
    <row r="101" spans="1:12" ht="15">
      <c r="A101" s="577">
        <v>8</v>
      </c>
      <c r="B101" s="577"/>
      <c r="C101" s="588" t="str">
        <f>IF(ISNUMBER($B101),(VLOOKUP($B101,'Signal, ITMS &amp; Lighting Items'!$A$5:$G$468,2,FALSE)),IF(ISTEXT($B101),(VLOOKUP($B101,'Signal, ITMS &amp; Lighting Items'!$A$5:$G$468,2,FALSE))," "))</f>
        <v xml:space="preserve"> </v>
      </c>
      <c r="D101" s="576"/>
      <c r="E101" s="589" t="str">
        <f>IF(ISNUMBER($B101),(VLOOKUP($B101,'Signal, ITMS &amp; Lighting Items'!$A$5:$G$468,4,FALSE)),IF(ISTEXT($B101),(VLOOKUP($B101,'Signal, ITMS &amp; Lighting Items'!$A$5:$G$468,4,FALSE))," "))</f>
        <v xml:space="preserve"> </v>
      </c>
      <c r="F101" s="575" t="str">
        <f>IF(ISNUMBER($B101),(VLOOKUP($B101,'Signal, ITMS &amp; Lighting Items'!$A$5:$G$468,3,FALSE)),IF(ISTEXT($B101),(VLOOKUP($B101,'Signal, ITMS &amp; Lighting Items'!$A$5:$G$468,3,FALSE))," "))</f>
        <v xml:space="preserve"> </v>
      </c>
      <c r="G101" s="590" t="str">
        <f>IF(ISNUMBER($B101),(VLOOKUP($B101,'Signal, ITMS &amp; Lighting Items'!$A$5:$G$468,5,FALSE)),IF(ISTEXT($B101),(VLOOKUP($B101,'Signal, ITMS &amp; Lighting Items'!$A$5:$G$468,5,FALSE))," "))</f>
        <v xml:space="preserve"> </v>
      </c>
      <c r="H101" s="590" t="str">
        <f>IF(ISNUMBER($B101),(VLOOKUP($B101,'Signal, ITMS &amp; Lighting Items'!$A$5:$G$468,6,FALSE)),IF(ISTEXT($B101),(VLOOKUP($B101,'Signal, ITMS &amp; Lighting Items'!$A$5:$G$468,6,FALSE))," "))</f>
        <v xml:space="preserve"> </v>
      </c>
      <c r="I101" s="590" t="str">
        <f>IF(ISNUMBER($B101),(VLOOKUP($B101,'Signal, ITMS &amp; Lighting Items'!$A$5:$G$468,7,FALSE)),IF(ISTEXT($B101),(VLOOKUP($B101,'Signal, ITMS &amp; Lighting Items'!$A$5:$G$468,7,FALSE))," "))</f>
        <v xml:space="preserve"> </v>
      </c>
      <c r="J101" s="591" t="str">
        <f t="shared" si="8"/>
        <v/>
      </c>
      <c r="K101" s="591" t="str">
        <f t="shared" si="7"/>
        <v/>
      </c>
      <c r="L101" s="591" t="str">
        <f t="shared" si="9"/>
        <v/>
      </c>
    </row>
    <row r="102" spans="1:12" ht="15">
      <c r="A102" s="577">
        <v>9</v>
      </c>
      <c r="B102" s="577"/>
      <c r="C102" s="588" t="str">
        <f>IF(ISNUMBER($B102),(VLOOKUP($B102,'Signal, ITMS &amp; Lighting Items'!$A$5:$G$468,2,FALSE)),IF(ISTEXT($B102),(VLOOKUP($B102,'Signal, ITMS &amp; Lighting Items'!$A$5:$G$468,2,FALSE))," "))</f>
        <v xml:space="preserve"> </v>
      </c>
      <c r="D102" s="576"/>
      <c r="E102" s="589" t="str">
        <f>IF(ISNUMBER($B102),(VLOOKUP($B102,'Signal, ITMS &amp; Lighting Items'!$A$5:$G$468,4,FALSE)),IF(ISTEXT($B102),(VLOOKUP($B102,'Signal, ITMS &amp; Lighting Items'!$A$5:$G$468,4,FALSE))," "))</f>
        <v xml:space="preserve"> </v>
      </c>
      <c r="F102" s="575" t="str">
        <f>IF(ISNUMBER($B102),(VLOOKUP($B102,'Signal, ITMS &amp; Lighting Items'!$A$5:$G$468,3,FALSE)),IF(ISTEXT($B102),(VLOOKUP($B102,'Signal, ITMS &amp; Lighting Items'!$A$5:$G$468,3,FALSE))," "))</f>
        <v xml:space="preserve"> </v>
      </c>
      <c r="G102" s="590" t="str">
        <f>IF(ISNUMBER($B102),(VLOOKUP($B102,'Signal, ITMS &amp; Lighting Items'!$A$5:$G$468,5,FALSE)),IF(ISTEXT($B102),(VLOOKUP($B102,'Signal, ITMS &amp; Lighting Items'!$A$5:$G$468,5,FALSE))," "))</f>
        <v xml:space="preserve"> </v>
      </c>
      <c r="H102" s="590" t="str">
        <f>IF(ISNUMBER($B102),(VLOOKUP($B102,'Signal, ITMS &amp; Lighting Items'!$A$5:$G$468,6,FALSE)),IF(ISTEXT($B102),(VLOOKUP($B102,'Signal, ITMS &amp; Lighting Items'!$A$5:$G$468,6,FALSE))," "))</f>
        <v xml:space="preserve"> </v>
      </c>
      <c r="I102" s="590" t="str">
        <f>IF(ISNUMBER($B102),(VLOOKUP($B102,'Signal, ITMS &amp; Lighting Items'!$A$5:$G$468,7,FALSE)),IF(ISTEXT($B102),(VLOOKUP($B102,'Signal, ITMS &amp; Lighting Items'!$A$5:$G$468,7,FALSE))," "))</f>
        <v xml:space="preserve"> </v>
      </c>
      <c r="J102" s="591" t="str">
        <f t="shared" si="8"/>
        <v/>
      </c>
      <c r="K102" s="591" t="str">
        <f t="shared" si="7"/>
        <v/>
      </c>
      <c r="L102" s="591" t="str">
        <f t="shared" si="9"/>
        <v/>
      </c>
    </row>
    <row r="103" spans="1:12" ht="15">
      <c r="A103" s="577">
        <v>10</v>
      </c>
      <c r="B103" s="577"/>
      <c r="C103" s="588" t="str">
        <f>IF(ISNUMBER($B103),(VLOOKUP($B103,'Signal, ITMS &amp; Lighting Items'!$A$5:$G$468,2,FALSE)),IF(ISTEXT($B103),(VLOOKUP($B103,'Signal, ITMS &amp; Lighting Items'!$A$5:$G$468,2,FALSE))," "))</f>
        <v xml:space="preserve"> </v>
      </c>
      <c r="D103" s="576"/>
      <c r="E103" s="589" t="str">
        <f>IF(ISNUMBER($B103),(VLOOKUP($B103,'Signal, ITMS &amp; Lighting Items'!$A$5:$G$468,4,FALSE)),IF(ISTEXT($B103),(VLOOKUP($B103,'Signal, ITMS &amp; Lighting Items'!$A$5:$G$468,4,FALSE))," "))</f>
        <v xml:space="preserve"> </v>
      </c>
      <c r="F103" s="575" t="str">
        <f>IF(ISNUMBER($B103),(VLOOKUP($B103,'Signal, ITMS &amp; Lighting Items'!$A$5:$G$468,3,FALSE)),IF(ISTEXT($B103),(VLOOKUP($B103,'Signal, ITMS &amp; Lighting Items'!$A$5:$G$468,3,FALSE))," "))</f>
        <v xml:space="preserve"> </v>
      </c>
      <c r="G103" s="590" t="str">
        <f>IF(ISNUMBER($B103),(VLOOKUP($B103,'Signal, ITMS &amp; Lighting Items'!$A$5:$G$468,5,FALSE)),IF(ISTEXT($B103),(VLOOKUP($B103,'Signal, ITMS &amp; Lighting Items'!$A$5:$G$468,5,FALSE))," "))</f>
        <v xml:space="preserve"> </v>
      </c>
      <c r="H103" s="590" t="str">
        <f>IF(ISNUMBER($B103),(VLOOKUP($B103,'Signal, ITMS &amp; Lighting Items'!$A$5:$G$468,6,FALSE)),IF(ISTEXT($B103),(VLOOKUP($B103,'Signal, ITMS &amp; Lighting Items'!$A$5:$G$468,6,FALSE))," "))</f>
        <v xml:space="preserve"> </v>
      </c>
      <c r="I103" s="590" t="str">
        <f>IF(ISNUMBER($B103),(VLOOKUP($B103,'Signal, ITMS &amp; Lighting Items'!$A$5:$G$468,7,FALSE)),IF(ISTEXT($B103),(VLOOKUP($B103,'Signal, ITMS &amp; Lighting Items'!$A$5:$G$468,7,FALSE))," "))</f>
        <v xml:space="preserve"> </v>
      </c>
      <c r="J103" s="591" t="str">
        <f t="shared" si="8"/>
        <v/>
      </c>
      <c r="K103" s="591" t="str">
        <f t="shared" si="7"/>
        <v/>
      </c>
      <c r="L103" s="591" t="str">
        <f t="shared" si="9"/>
        <v/>
      </c>
    </row>
    <row r="104" spans="1:12" ht="15">
      <c r="A104" s="577">
        <v>11</v>
      </c>
      <c r="B104" s="577"/>
      <c r="C104" s="588" t="str">
        <f>IF(ISNUMBER($B104),(VLOOKUP($B104,'Signal, ITMS &amp; Lighting Items'!$A$5:$G$468,2,FALSE)),IF(ISTEXT($B104),(VLOOKUP($B104,'Signal, ITMS &amp; Lighting Items'!$A$5:$G$468,2,FALSE))," "))</f>
        <v xml:space="preserve"> </v>
      </c>
      <c r="D104" s="576"/>
      <c r="E104" s="589" t="str">
        <f>IF(ISNUMBER($B104),(VLOOKUP($B104,'Signal, ITMS &amp; Lighting Items'!$A$5:$G$468,4,FALSE)),IF(ISTEXT($B104),(VLOOKUP($B104,'Signal, ITMS &amp; Lighting Items'!$A$5:$G$468,4,FALSE))," "))</f>
        <v xml:space="preserve"> </v>
      </c>
      <c r="F104" s="575" t="str">
        <f>IF(ISNUMBER($B104),(VLOOKUP($B104,'Signal, ITMS &amp; Lighting Items'!$A$5:$G$468,3,FALSE)),IF(ISTEXT($B104),(VLOOKUP($B104,'Signal, ITMS &amp; Lighting Items'!$A$5:$G$468,3,FALSE))," "))</f>
        <v xml:space="preserve"> </v>
      </c>
      <c r="G104" s="590" t="str">
        <f>IF(ISNUMBER($B104),(VLOOKUP($B104,'Signal, ITMS &amp; Lighting Items'!$A$5:$G$468,5,FALSE)),IF(ISTEXT($B104),(VLOOKUP($B104,'Signal, ITMS &amp; Lighting Items'!$A$5:$G$468,5,FALSE))," "))</f>
        <v xml:space="preserve"> </v>
      </c>
      <c r="H104" s="590" t="str">
        <f>IF(ISNUMBER($B104),(VLOOKUP($B104,'Signal, ITMS &amp; Lighting Items'!$A$5:$G$468,6,FALSE)),IF(ISTEXT($B104),(VLOOKUP($B104,'Signal, ITMS &amp; Lighting Items'!$A$5:$G$468,6,FALSE))," "))</f>
        <v xml:space="preserve"> </v>
      </c>
      <c r="I104" s="590" t="str">
        <f>IF(ISNUMBER($B104),(VLOOKUP($B104,'Signal, ITMS &amp; Lighting Items'!$A$5:$G$468,7,FALSE)),IF(ISTEXT($B104),(VLOOKUP($B104,'Signal, ITMS &amp; Lighting Items'!$A$5:$G$468,7,FALSE))," "))</f>
        <v xml:space="preserve"> </v>
      </c>
      <c r="J104" s="591" t="str">
        <f t="shared" si="8"/>
        <v/>
      </c>
      <c r="K104" s="591" t="str">
        <f t="shared" si="7"/>
        <v/>
      </c>
      <c r="L104" s="591" t="str">
        <f t="shared" si="9"/>
        <v/>
      </c>
    </row>
    <row r="105" spans="1:12" ht="15">
      <c r="A105" s="577">
        <v>12</v>
      </c>
      <c r="B105" s="577"/>
      <c r="C105" s="588" t="str">
        <f>IF(ISNUMBER($B105),(VLOOKUP($B105,'Signal, ITMS &amp; Lighting Items'!$A$5:$G$468,2,FALSE)),IF(ISTEXT($B105),(VLOOKUP($B105,'Signal, ITMS &amp; Lighting Items'!$A$5:$G$468,2,FALSE))," "))</f>
        <v xml:space="preserve"> </v>
      </c>
      <c r="D105" s="576"/>
      <c r="E105" s="589" t="str">
        <f>IF(ISNUMBER($B105),(VLOOKUP($B105,'Signal, ITMS &amp; Lighting Items'!$A$5:$G$468,4,FALSE)),IF(ISTEXT($B105),(VLOOKUP($B105,'Signal, ITMS &amp; Lighting Items'!$A$5:$G$468,4,FALSE))," "))</f>
        <v xml:space="preserve"> </v>
      </c>
      <c r="F105" s="575" t="str">
        <f>IF(ISNUMBER($B105),(VLOOKUP($B105,'Signal, ITMS &amp; Lighting Items'!$A$5:$G$468,3,FALSE)),IF(ISTEXT($B105),(VLOOKUP($B105,'Signal, ITMS &amp; Lighting Items'!$A$5:$G$468,3,FALSE))," "))</f>
        <v xml:space="preserve"> </v>
      </c>
      <c r="G105" s="590" t="str">
        <f>IF(ISNUMBER($B105),(VLOOKUP($B105,'Signal, ITMS &amp; Lighting Items'!$A$5:$G$468,5,FALSE)),IF(ISTEXT($B105),(VLOOKUP($B105,'Signal, ITMS &amp; Lighting Items'!$A$5:$G$468,5,FALSE))," "))</f>
        <v xml:space="preserve"> </v>
      </c>
      <c r="H105" s="590" t="str">
        <f>IF(ISNUMBER($B105),(VLOOKUP($B105,'Signal, ITMS &amp; Lighting Items'!$A$5:$G$468,6,FALSE)),IF(ISTEXT($B105),(VLOOKUP($B105,'Signal, ITMS &amp; Lighting Items'!$A$5:$G$468,6,FALSE))," "))</f>
        <v xml:space="preserve"> </v>
      </c>
      <c r="I105" s="590" t="str">
        <f>IF(ISNUMBER($B105),(VLOOKUP($B105,'Signal, ITMS &amp; Lighting Items'!$A$5:$G$468,7,FALSE)),IF(ISTEXT($B105),(VLOOKUP($B105,'Signal, ITMS &amp; Lighting Items'!$A$5:$G$468,7,FALSE))," "))</f>
        <v xml:space="preserve"> </v>
      </c>
      <c r="J105" s="591" t="str">
        <f t="shared" si="8"/>
        <v/>
      </c>
      <c r="K105" s="591" t="str">
        <f t="shared" si="7"/>
        <v/>
      </c>
      <c r="L105" s="591" t="str">
        <f t="shared" si="9"/>
        <v/>
      </c>
    </row>
    <row r="106" spans="1:12" ht="15">
      <c r="A106" s="577">
        <v>13</v>
      </c>
      <c r="B106" s="577"/>
      <c r="C106" s="588" t="str">
        <f>IF(ISNUMBER($B106),(VLOOKUP($B106,'Signal, ITMS &amp; Lighting Items'!$A$5:$G$468,2,FALSE)),IF(ISTEXT($B106),(VLOOKUP($B106,'Signal, ITMS &amp; Lighting Items'!$A$5:$G$468,2,FALSE))," "))</f>
        <v xml:space="preserve"> </v>
      </c>
      <c r="D106" s="576"/>
      <c r="E106" s="589" t="str">
        <f>IF(ISNUMBER($B106),(VLOOKUP($B106,'Signal, ITMS &amp; Lighting Items'!$A$5:$G$468,4,FALSE)),IF(ISTEXT($B106),(VLOOKUP($B106,'Signal, ITMS &amp; Lighting Items'!$A$5:$G$468,4,FALSE))," "))</f>
        <v xml:space="preserve"> </v>
      </c>
      <c r="F106" s="575" t="str">
        <f>IF(ISNUMBER($B106),(VLOOKUP($B106,'Signal, ITMS &amp; Lighting Items'!$A$5:$G$468,3,FALSE)),IF(ISTEXT($B106),(VLOOKUP($B106,'Signal, ITMS &amp; Lighting Items'!$A$5:$G$468,3,FALSE))," "))</f>
        <v xml:space="preserve"> </v>
      </c>
      <c r="G106" s="590" t="str">
        <f>IF(ISNUMBER($B106),(VLOOKUP($B106,'Signal, ITMS &amp; Lighting Items'!$A$5:$G$468,5,FALSE)),IF(ISTEXT($B106),(VLOOKUP($B106,'Signal, ITMS &amp; Lighting Items'!$A$5:$G$468,5,FALSE))," "))</f>
        <v xml:space="preserve"> </v>
      </c>
      <c r="H106" s="590" t="str">
        <f>IF(ISNUMBER($B106),(VLOOKUP($B106,'Signal, ITMS &amp; Lighting Items'!$A$5:$G$468,6,FALSE)),IF(ISTEXT($B106),(VLOOKUP($B106,'Signal, ITMS &amp; Lighting Items'!$A$5:$G$468,6,FALSE))," "))</f>
        <v xml:space="preserve"> </v>
      </c>
      <c r="I106" s="590" t="str">
        <f>IF(ISNUMBER($B106),(VLOOKUP($B106,'Signal, ITMS &amp; Lighting Items'!$A$5:$G$468,7,FALSE)),IF(ISTEXT($B106),(VLOOKUP($B106,'Signal, ITMS &amp; Lighting Items'!$A$5:$G$468,7,FALSE))," "))</f>
        <v xml:space="preserve"> </v>
      </c>
      <c r="J106" s="591" t="str">
        <f t="shared" si="8"/>
        <v/>
      </c>
      <c r="K106" s="591" t="str">
        <f t="shared" si="7"/>
        <v/>
      </c>
      <c r="L106" s="591" t="str">
        <f t="shared" si="9"/>
        <v/>
      </c>
    </row>
    <row r="107" spans="1:12" ht="15">
      <c r="A107" s="577">
        <v>14</v>
      </c>
      <c r="B107" s="577"/>
      <c r="C107" s="588" t="str">
        <f>IF(ISNUMBER($B107),(VLOOKUP($B107,'Signal, ITMS &amp; Lighting Items'!$A$5:$G$468,2,FALSE)),IF(ISTEXT($B107),(VLOOKUP($B107,'Signal, ITMS &amp; Lighting Items'!$A$5:$G$468,2,FALSE))," "))</f>
        <v xml:space="preserve"> </v>
      </c>
      <c r="D107" s="576"/>
      <c r="E107" s="589" t="str">
        <f>IF(ISNUMBER($B107),(VLOOKUP($B107,'Signal, ITMS &amp; Lighting Items'!$A$5:$G$468,4,FALSE)),IF(ISTEXT($B107),(VLOOKUP($B107,'Signal, ITMS &amp; Lighting Items'!$A$5:$G$468,4,FALSE))," "))</f>
        <v xml:space="preserve"> </v>
      </c>
      <c r="F107" s="575" t="str">
        <f>IF(ISNUMBER($B107),(VLOOKUP($B107,'Signal, ITMS &amp; Lighting Items'!$A$5:$G$468,3,FALSE)),IF(ISTEXT($B107),(VLOOKUP($B107,'Signal, ITMS &amp; Lighting Items'!$A$5:$G$468,3,FALSE))," "))</f>
        <v xml:space="preserve"> </v>
      </c>
      <c r="G107" s="590" t="str">
        <f>IF(ISNUMBER($B107),(VLOOKUP($B107,'Signal, ITMS &amp; Lighting Items'!$A$5:$G$468,5,FALSE)),IF(ISTEXT($B107),(VLOOKUP($B107,'Signal, ITMS &amp; Lighting Items'!$A$5:$G$468,5,FALSE))," "))</f>
        <v xml:space="preserve"> </v>
      </c>
      <c r="H107" s="590" t="str">
        <f>IF(ISNUMBER($B107),(VLOOKUP($B107,'Signal, ITMS &amp; Lighting Items'!$A$5:$G$468,6,FALSE)),IF(ISTEXT($B107),(VLOOKUP($B107,'Signal, ITMS &amp; Lighting Items'!$A$5:$G$468,6,FALSE))," "))</f>
        <v xml:space="preserve"> </v>
      </c>
      <c r="I107" s="590" t="str">
        <f>IF(ISNUMBER($B107),(VLOOKUP($B107,'Signal, ITMS &amp; Lighting Items'!$A$5:$G$468,7,FALSE)),IF(ISTEXT($B107),(VLOOKUP($B107,'Signal, ITMS &amp; Lighting Items'!$A$5:$G$468,7,FALSE))," "))</f>
        <v xml:space="preserve"> </v>
      </c>
      <c r="J107" s="591" t="str">
        <f t="shared" si="8"/>
        <v/>
      </c>
      <c r="K107" s="591" t="str">
        <f t="shared" si="7"/>
        <v/>
      </c>
      <c r="L107" s="591" t="str">
        <f t="shared" si="9"/>
        <v/>
      </c>
    </row>
    <row r="108" spans="1:12" ht="15">
      <c r="A108" s="577">
        <v>15</v>
      </c>
      <c r="B108" s="577"/>
      <c r="C108" s="588" t="str">
        <f>IF(ISNUMBER($B108),(VLOOKUP($B108,'Signal, ITMS &amp; Lighting Items'!$A$5:$G$468,2,FALSE)),IF(ISTEXT($B108),(VLOOKUP($B108,'Signal, ITMS &amp; Lighting Items'!$A$5:$G$468,2,FALSE))," "))</f>
        <v xml:space="preserve"> </v>
      </c>
      <c r="D108" s="576"/>
      <c r="E108" s="589" t="str">
        <f>IF(ISNUMBER($B108),(VLOOKUP($B108,'Signal, ITMS &amp; Lighting Items'!$A$5:$G$468,4,FALSE)),IF(ISTEXT($B108),(VLOOKUP($B108,'Signal, ITMS &amp; Lighting Items'!$A$5:$G$468,4,FALSE))," "))</f>
        <v xml:space="preserve"> </v>
      </c>
      <c r="F108" s="575" t="str">
        <f>IF(ISNUMBER($B108),(VLOOKUP($B108,'Signal, ITMS &amp; Lighting Items'!$A$5:$G$468,3,FALSE)),IF(ISTEXT($B108),(VLOOKUP($B108,'Signal, ITMS &amp; Lighting Items'!$A$5:$G$468,3,FALSE))," "))</f>
        <v xml:space="preserve"> </v>
      </c>
      <c r="G108" s="590" t="str">
        <f>IF(ISNUMBER($B108),(VLOOKUP($B108,'Signal, ITMS &amp; Lighting Items'!$A$5:$G$468,5,FALSE)),IF(ISTEXT($B108),(VLOOKUP($B108,'Signal, ITMS &amp; Lighting Items'!$A$5:$G$468,5,FALSE))," "))</f>
        <v xml:space="preserve"> </v>
      </c>
      <c r="H108" s="590" t="str">
        <f>IF(ISNUMBER($B108),(VLOOKUP($B108,'Signal, ITMS &amp; Lighting Items'!$A$5:$G$468,6,FALSE)),IF(ISTEXT($B108),(VLOOKUP($B108,'Signal, ITMS &amp; Lighting Items'!$A$5:$G$468,6,FALSE))," "))</f>
        <v xml:space="preserve"> </v>
      </c>
      <c r="I108" s="590" t="str">
        <f>IF(ISNUMBER($B108),(VLOOKUP($B108,'Signal, ITMS &amp; Lighting Items'!$A$5:$G$468,7,FALSE)),IF(ISTEXT($B108),(VLOOKUP($B108,'Signal, ITMS &amp; Lighting Items'!$A$5:$G$468,7,FALSE))," "))</f>
        <v xml:space="preserve"> </v>
      </c>
      <c r="J108" s="591" t="str">
        <f t="shared" si="8"/>
        <v/>
      </c>
      <c r="K108" s="591" t="str">
        <f t="shared" si="7"/>
        <v/>
      </c>
      <c r="L108" s="591" t="str">
        <f t="shared" si="9"/>
        <v/>
      </c>
    </row>
    <row r="109" spans="1:12" ht="15">
      <c r="A109" s="577">
        <v>16</v>
      </c>
      <c r="B109" s="577"/>
      <c r="C109" s="588" t="str">
        <f>IF(ISNUMBER($B109),(VLOOKUP($B109,'Signal, ITMS &amp; Lighting Items'!$A$5:$G$468,2,FALSE)),IF(ISTEXT($B109),(VLOOKUP($B109,'Signal, ITMS &amp; Lighting Items'!$A$5:$G$468,2,FALSE))," "))</f>
        <v xml:space="preserve"> </v>
      </c>
      <c r="D109" s="576"/>
      <c r="E109" s="589" t="str">
        <f>IF(ISNUMBER($B109),(VLOOKUP($B109,'Signal, ITMS &amp; Lighting Items'!$A$5:$G$468,4,FALSE)),IF(ISTEXT($B109),(VLOOKUP($B109,'Signal, ITMS &amp; Lighting Items'!$A$5:$G$468,4,FALSE))," "))</f>
        <v xml:space="preserve"> </v>
      </c>
      <c r="F109" s="575" t="str">
        <f>IF(ISNUMBER($B109),(VLOOKUP($B109,'Signal, ITMS &amp; Lighting Items'!$A$5:$G$468,3,FALSE)),IF(ISTEXT($B109),(VLOOKUP($B109,'Signal, ITMS &amp; Lighting Items'!$A$5:$G$468,3,FALSE))," "))</f>
        <v xml:space="preserve"> </v>
      </c>
      <c r="G109" s="590" t="str">
        <f>IF(ISNUMBER($B109),(VLOOKUP($B109,'Signal, ITMS &amp; Lighting Items'!$A$5:$G$468,5,FALSE)),IF(ISTEXT($B109),(VLOOKUP($B109,'Signal, ITMS &amp; Lighting Items'!$A$5:$G$468,5,FALSE))," "))</f>
        <v xml:space="preserve"> </v>
      </c>
      <c r="H109" s="590" t="str">
        <f>IF(ISNUMBER($B109),(VLOOKUP($B109,'Signal, ITMS &amp; Lighting Items'!$A$5:$G$468,6,FALSE)),IF(ISTEXT($B109),(VLOOKUP($B109,'Signal, ITMS &amp; Lighting Items'!$A$5:$G$468,6,FALSE))," "))</f>
        <v xml:space="preserve"> </v>
      </c>
      <c r="I109" s="590" t="str">
        <f>IF(ISNUMBER($B109),(VLOOKUP($B109,'Signal, ITMS &amp; Lighting Items'!$A$5:$G$468,7,FALSE)),IF(ISTEXT($B109),(VLOOKUP($B109,'Signal, ITMS &amp; Lighting Items'!$A$5:$G$468,7,FALSE))," "))</f>
        <v xml:space="preserve"> </v>
      </c>
      <c r="J109" s="591" t="str">
        <f t="shared" si="8"/>
        <v/>
      </c>
      <c r="K109" s="591" t="str">
        <f t="shared" si="7"/>
        <v/>
      </c>
      <c r="L109" s="591" t="str">
        <f t="shared" si="9"/>
        <v/>
      </c>
    </row>
    <row r="110" spans="1:12" ht="15">
      <c r="A110" s="577">
        <v>17</v>
      </c>
      <c r="B110" s="577"/>
      <c r="C110" s="588" t="str">
        <f>IF(ISNUMBER($B110),(VLOOKUP($B110,'Signal, ITMS &amp; Lighting Items'!$A$5:$G$468,2,FALSE)),IF(ISTEXT($B110),(VLOOKUP($B110,'Signal, ITMS &amp; Lighting Items'!$A$5:$G$468,2,FALSE))," "))</f>
        <v xml:space="preserve"> </v>
      </c>
      <c r="D110" s="576"/>
      <c r="E110" s="589" t="str">
        <f>IF(ISNUMBER($B110),(VLOOKUP($B110,'Signal, ITMS &amp; Lighting Items'!$A$5:$G$468,4,FALSE)),IF(ISTEXT($B110),(VLOOKUP($B110,'Signal, ITMS &amp; Lighting Items'!$A$5:$G$468,4,FALSE))," "))</f>
        <v xml:space="preserve"> </v>
      </c>
      <c r="F110" s="575" t="str">
        <f>IF(ISNUMBER($B110),(VLOOKUP($B110,'Signal, ITMS &amp; Lighting Items'!$A$5:$G$468,3,FALSE)),IF(ISTEXT($B110),(VLOOKUP($B110,'Signal, ITMS &amp; Lighting Items'!$A$5:$G$468,3,FALSE))," "))</f>
        <v xml:space="preserve"> </v>
      </c>
      <c r="G110" s="590" t="str">
        <f>IF(ISNUMBER($B110),(VLOOKUP($B110,'Signal, ITMS &amp; Lighting Items'!$A$5:$G$468,5,FALSE)),IF(ISTEXT($B110),(VLOOKUP($B110,'Signal, ITMS &amp; Lighting Items'!$A$5:$G$468,5,FALSE))," "))</f>
        <v xml:space="preserve"> </v>
      </c>
      <c r="H110" s="590" t="str">
        <f>IF(ISNUMBER($B110),(VLOOKUP($B110,'Signal, ITMS &amp; Lighting Items'!$A$5:$G$468,6,FALSE)),IF(ISTEXT($B110),(VLOOKUP($B110,'Signal, ITMS &amp; Lighting Items'!$A$5:$G$468,6,FALSE))," "))</f>
        <v xml:space="preserve"> </v>
      </c>
      <c r="I110" s="590" t="str">
        <f>IF(ISNUMBER($B110),(VLOOKUP($B110,'Signal, ITMS &amp; Lighting Items'!$A$5:$G$468,7,FALSE)),IF(ISTEXT($B110),(VLOOKUP($B110,'Signal, ITMS &amp; Lighting Items'!$A$5:$G$468,7,FALSE))," "))</f>
        <v xml:space="preserve"> </v>
      </c>
      <c r="J110" s="591" t="str">
        <f t="shared" si="8"/>
        <v/>
      </c>
      <c r="K110" s="591" t="str">
        <f t="shared" si="7"/>
        <v/>
      </c>
      <c r="L110" s="591" t="str">
        <f t="shared" si="9"/>
        <v/>
      </c>
    </row>
    <row r="111" spans="1:12" ht="15">
      <c r="A111" s="577">
        <v>18</v>
      </c>
      <c r="B111" s="577"/>
      <c r="C111" s="588" t="str">
        <f>IF(ISNUMBER($B111),(VLOOKUP($B111,'Signal, ITMS &amp; Lighting Items'!$A$5:$G$468,2,FALSE)),IF(ISTEXT($B111),(VLOOKUP($B111,'Signal, ITMS &amp; Lighting Items'!$A$5:$G$468,2,FALSE))," "))</f>
        <v xml:space="preserve"> </v>
      </c>
      <c r="D111" s="576"/>
      <c r="E111" s="589" t="str">
        <f>IF(ISNUMBER($B111),(VLOOKUP($B111,'Signal, ITMS &amp; Lighting Items'!$A$5:$G$468,4,FALSE)),IF(ISTEXT($B111),(VLOOKUP($B111,'Signal, ITMS &amp; Lighting Items'!$A$5:$G$468,4,FALSE))," "))</f>
        <v xml:space="preserve"> </v>
      </c>
      <c r="F111" s="575" t="str">
        <f>IF(ISNUMBER($B111),(VLOOKUP($B111,'Signal, ITMS &amp; Lighting Items'!$A$5:$G$468,3,FALSE)),IF(ISTEXT($B111),(VLOOKUP($B111,'Signal, ITMS &amp; Lighting Items'!$A$5:$G$468,3,FALSE))," "))</f>
        <v xml:space="preserve"> </v>
      </c>
      <c r="G111" s="590" t="str">
        <f>IF(ISNUMBER($B111),(VLOOKUP($B111,'Signal, ITMS &amp; Lighting Items'!$A$5:$G$468,5,FALSE)),IF(ISTEXT($B111),(VLOOKUP($B111,'Signal, ITMS &amp; Lighting Items'!$A$5:$G$468,5,FALSE))," "))</f>
        <v xml:space="preserve"> </v>
      </c>
      <c r="H111" s="590" t="str">
        <f>IF(ISNUMBER($B111),(VLOOKUP($B111,'Signal, ITMS &amp; Lighting Items'!$A$5:$G$468,6,FALSE)),IF(ISTEXT($B111),(VLOOKUP($B111,'Signal, ITMS &amp; Lighting Items'!$A$5:$G$468,6,FALSE))," "))</f>
        <v xml:space="preserve"> </v>
      </c>
      <c r="I111" s="590" t="str">
        <f>IF(ISNUMBER($B111),(VLOOKUP($B111,'Signal, ITMS &amp; Lighting Items'!$A$5:$G$468,7,FALSE)),IF(ISTEXT($B111),(VLOOKUP($B111,'Signal, ITMS &amp; Lighting Items'!$A$5:$G$468,7,FALSE))," "))</f>
        <v xml:space="preserve"> </v>
      </c>
      <c r="J111" s="591" t="str">
        <f t="shared" si="8"/>
        <v/>
      </c>
      <c r="K111" s="591" t="str">
        <f t="shared" si="7"/>
        <v/>
      </c>
      <c r="L111" s="591" t="str">
        <f t="shared" si="9"/>
        <v/>
      </c>
    </row>
    <row r="112" spans="1:12" ht="15">
      <c r="A112" s="577">
        <v>19</v>
      </c>
      <c r="B112" s="577"/>
      <c r="C112" s="588" t="str">
        <f>IF(ISNUMBER($B112),(VLOOKUP($B112,'Signal, ITMS &amp; Lighting Items'!$A$5:$G$468,2,FALSE)),IF(ISTEXT($B112),(VLOOKUP($B112,'Signal, ITMS &amp; Lighting Items'!$A$5:$G$468,2,FALSE))," "))</f>
        <v xml:space="preserve"> </v>
      </c>
      <c r="D112" s="576"/>
      <c r="E112" s="589" t="str">
        <f>IF(ISNUMBER($B112),(VLOOKUP($B112,'Signal, ITMS &amp; Lighting Items'!$A$5:$G$468,4,FALSE)),IF(ISTEXT($B112),(VLOOKUP($B112,'Signal, ITMS &amp; Lighting Items'!$A$5:$G$468,4,FALSE))," "))</f>
        <v xml:space="preserve"> </v>
      </c>
      <c r="F112" s="575" t="str">
        <f>IF(ISNUMBER($B112),(VLOOKUP($B112,'Signal, ITMS &amp; Lighting Items'!$A$5:$G$468,3,FALSE)),IF(ISTEXT($B112),(VLOOKUP($B112,'Signal, ITMS &amp; Lighting Items'!$A$5:$G$468,3,FALSE))," "))</f>
        <v xml:space="preserve"> </v>
      </c>
      <c r="G112" s="590" t="str">
        <f>IF(ISNUMBER($B112),(VLOOKUP($B112,'Signal, ITMS &amp; Lighting Items'!$A$5:$G$468,5,FALSE)),IF(ISTEXT($B112),(VLOOKUP($B112,'Signal, ITMS &amp; Lighting Items'!$A$5:$G$468,5,FALSE))," "))</f>
        <v xml:space="preserve"> </v>
      </c>
      <c r="H112" s="590" t="str">
        <f>IF(ISNUMBER($B112),(VLOOKUP($B112,'Signal, ITMS &amp; Lighting Items'!$A$5:$G$468,6,FALSE)),IF(ISTEXT($B112),(VLOOKUP($B112,'Signal, ITMS &amp; Lighting Items'!$A$5:$G$468,6,FALSE))," "))</f>
        <v xml:space="preserve"> </v>
      </c>
      <c r="I112" s="590" t="str">
        <f>IF(ISNUMBER($B112),(VLOOKUP($B112,'Signal, ITMS &amp; Lighting Items'!$A$5:$G$468,7,FALSE)),IF(ISTEXT($B112),(VLOOKUP($B112,'Signal, ITMS &amp; Lighting Items'!$A$5:$G$468,7,FALSE))," "))</f>
        <v xml:space="preserve"> </v>
      </c>
      <c r="J112" s="591" t="str">
        <f t="shared" si="8"/>
        <v/>
      </c>
      <c r="K112" s="591" t="str">
        <f t="shared" si="7"/>
        <v/>
      </c>
      <c r="L112" s="591" t="str">
        <f t="shared" si="9"/>
        <v/>
      </c>
    </row>
    <row r="113" spans="1:12" ht="15">
      <c r="A113" s="577">
        <v>20</v>
      </c>
      <c r="B113" s="577"/>
      <c r="C113" s="588" t="str">
        <f>IF(ISNUMBER($B113),(VLOOKUP($B113,'Signal, ITMS &amp; Lighting Items'!$A$5:$G$468,2,FALSE)),IF(ISTEXT($B113),(VLOOKUP($B113,'Signal, ITMS &amp; Lighting Items'!$A$5:$G$468,2,FALSE))," "))</f>
        <v xml:space="preserve"> </v>
      </c>
      <c r="D113" s="576"/>
      <c r="E113" s="589" t="str">
        <f>IF(ISNUMBER($B113),(VLOOKUP($B113,'Signal, ITMS &amp; Lighting Items'!$A$5:$G$468,4,FALSE)),IF(ISTEXT($B113),(VLOOKUP($B113,'Signal, ITMS &amp; Lighting Items'!$A$5:$G$468,4,FALSE))," "))</f>
        <v xml:space="preserve"> </v>
      </c>
      <c r="F113" s="575" t="str">
        <f>IF(ISNUMBER($B113),(VLOOKUP($B113,'Signal, ITMS &amp; Lighting Items'!$A$5:$G$468,3,FALSE)),IF(ISTEXT($B113),(VLOOKUP($B113,'Signal, ITMS &amp; Lighting Items'!$A$5:$G$468,3,FALSE))," "))</f>
        <v xml:space="preserve"> </v>
      </c>
      <c r="G113" s="590" t="str">
        <f>IF(ISNUMBER($B113),(VLOOKUP($B113,'Signal, ITMS &amp; Lighting Items'!$A$5:$G$468,5,FALSE)),IF(ISTEXT($B113),(VLOOKUP($B113,'Signal, ITMS &amp; Lighting Items'!$A$5:$G$468,5,FALSE))," "))</f>
        <v xml:space="preserve"> </v>
      </c>
      <c r="H113" s="590" t="str">
        <f>IF(ISNUMBER($B113),(VLOOKUP($B113,'Signal, ITMS &amp; Lighting Items'!$A$5:$G$468,6,FALSE)),IF(ISTEXT($B113),(VLOOKUP($B113,'Signal, ITMS &amp; Lighting Items'!$A$5:$G$468,6,FALSE))," "))</f>
        <v xml:space="preserve"> </v>
      </c>
      <c r="I113" s="590" t="str">
        <f>IF(ISNUMBER($B113),(VLOOKUP($B113,'Signal, ITMS &amp; Lighting Items'!$A$5:$G$468,7,FALSE)),IF(ISTEXT($B113),(VLOOKUP($B113,'Signal, ITMS &amp; Lighting Items'!$A$5:$G$468,7,FALSE))," "))</f>
        <v xml:space="preserve"> </v>
      </c>
      <c r="J113" s="591" t="str">
        <f t="shared" si="8"/>
        <v/>
      </c>
      <c r="K113" s="591" t="str">
        <f t="shared" si="7"/>
        <v/>
      </c>
      <c r="L113" s="591" t="str">
        <f t="shared" si="9"/>
        <v/>
      </c>
    </row>
    <row r="114" spans="1:12" ht="15">
      <c r="A114" s="577">
        <v>21</v>
      </c>
      <c r="B114" s="577"/>
      <c r="C114" s="588" t="str">
        <f>IF(ISNUMBER($B114),(VLOOKUP($B114,'Signal, ITMS &amp; Lighting Items'!$A$5:$G$468,2,FALSE)),IF(ISTEXT($B114),(VLOOKUP($B114,'Signal, ITMS &amp; Lighting Items'!$A$5:$G$468,2,FALSE))," "))</f>
        <v xml:space="preserve"> </v>
      </c>
      <c r="D114" s="576"/>
      <c r="E114" s="589" t="str">
        <f>IF(ISNUMBER($B114),(VLOOKUP($B114,'Signal, ITMS &amp; Lighting Items'!$A$5:$G$468,4,FALSE)),IF(ISTEXT($B114),(VLOOKUP($B114,'Signal, ITMS &amp; Lighting Items'!$A$5:$G$468,4,FALSE))," "))</f>
        <v xml:space="preserve"> </v>
      </c>
      <c r="F114" s="575" t="str">
        <f>IF(ISNUMBER($B114),(VLOOKUP($B114,'Signal, ITMS &amp; Lighting Items'!$A$5:$G$468,3,FALSE)),IF(ISTEXT($B114),(VLOOKUP($B114,'Signal, ITMS &amp; Lighting Items'!$A$5:$G$468,3,FALSE))," "))</f>
        <v xml:space="preserve"> </v>
      </c>
      <c r="G114" s="590" t="str">
        <f>IF(ISNUMBER($B114),(VLOOKUP($B114,'Signal, ITMS &amp; Lighting Items'!$A$5:$G$468,5,FALSE)),IF(ISTEXT($B114),(VLOOKUP($B114,'Signal, ITMS &amp; Lighting Items'!$A$5:$G$468,5,FALSE))," "))</f>
        <v xml:space="preserve"> </v>
      </c>
      <c r="H114" s="590" t="str">
        <f>IF(ISNUMBER($B114),(VLOOKUP($B114,'Signal, ITMS &amp; Lighting Items'!$A$5:$G$468,6,FALSE)),IF(ISTEXT($B114),(VLOOKUP($B114,'Signal, ITMS &amp; Lighting Items'!$A$5:$G$468,6,FALSE))," "))</f>
        <v xml:space="preserve"> </v>
      </c>
      <c r="I114" s="590" t="str">
        <f>IF(ISNUMBER($B114),(VLOOKUP($B114,'Signal, ITMS &amp; Lighting Items'!$A$5:$G$468,7,FALSE)),IF(ISTEXT($B114),(VLOOKUP($B114,'Signal, ITMS &amp; Lighting Items'!$A$5:$G$468,7,FALSE))," "))</f>
        <v xml:space="preserve"> </v>
      </c>
      <c r="J114" s="591" t="str">
        <f t="shared" si="8"/>
        <v/>
      </c>
      <c r="K114" s="591" t="str">
        <f t="shared" si="7"/>
        <v/>
      </c>
      <c r="L114" s="591" t="str">
        <f t="shared" si="9"/>
        <v/>
      </c>
    </row>
    <row r="115" spans="1:12" ht="15">
      <c r="A115" s="577">
        <v>22</v>
      </c>
      <c r="B115" s="577"/>
      <c r="C115" s="588" t="str">
        <f>IF(ISNUMBER($B115),(VLOOKUP($B115,'Signal, ITMS &amp; Lighting Items'!$A$5:$G$468,2,FALSE)),IF(ISTEXT($B115),(VLOOKUP($B115,'Signal, ITMS &amp; Lighting Items'!$A$5:$G$468,2,FALSE))," "))</f>
        <v xml:space="preserve"> </v>
      </c>
      <c r="D115" s="576"/>
      <c r="E115" s="589" t="str">
        <f>IF(ISNUMBER($B115),(VLOOKUP($B115,'Signal, ITMS &amp; Lighting Items'!$A$5:$G$468,4,FALSE)),IF(ISTEXT($B115),(VLOOKUP($B115,'Signal, ITMS &amp; Lighting Items'!$A$5:$G$468,4,FALSE))," "))</f>
        <v xml:space="preserve"> </v>
      </c>
      <c r="F115" s="575" t="str">
        <f>IF(ISNUMBER($B115),(VLOOKUP($B115,'Signal, ITMS &amp; Lighting Items'!$A$5:$G$468,3,FALSE)),IF(ISTEXT($B115),(VLOOKUP($B115,'Signal, ITMS &amp; Lighting Items'!$A$5:$G$468,3,FALSE))," "))</f>
        <v xml:space="preserve"> </v>
      </c>
      <c r="G115" s="590" t="str">
        <f>IF(ISNUMBER($B115),(VLOOKUP($B115,'Signal, ITMS &amp; Lighting Items'!$A$5:$G$468,5,FALSE)),IF(ISTEXT($B115),(VLOOKUP($B115,'Signal, ITMS &amp; Lighting Items'!$A$5:$G$468,5,FALSE))," "))</f>
        <v xml:space="preserve"> </v>
      </c>
      <c r="H115" s="590" t="str">
        <f>IF(ISNUMBER($B115),(VLOOKUP($B115,'Signal, ITMS &amp; Lighting Items'!$A$5:$G$468,6,FALSE)),IF(ISTEXT($B115),(VLOOKUP($B115,'Signal, ITMS &amp; Lighting Items'!$A$5:$G$468,6,FALSE))," "))</f>
        <v xml:space="preserve"> </v>
      </c>
      <c r="I115" s="590" t="str">
        <f>IF(ISNUMBER($B115),(VLOOKUP($B115,'Signal, ITMS &amp; Lighting Items'!$A$5:$G$468,7,FALSE)),IF(ISTEXT($B115),(VLOOKUP($B115,'Signal, ITMS &amp; Lighting Items'!$A$5:$G$468,7,FALSE))," "))</f>
        <v xml:space="preserve"> </v>
      </c>
      <c r="J115" s="591" t="str">
        <f t="shared" si="8"/>
        <v/>
      </c>
      <c r="K115" s="591" t="str">
        <f t="shared" si="7"/>
        <v/>
      </c>
      <c r="L115" s="591" t="str">
        <f t="shared" si="9"/>
        <v/>
      </c>
    </row>
    <row r="116" spans="1:12" ht="15">
      <c r="A116" s="577">
        <v>23</v>
      </c>
      <c r="B116" s="577"/>
      <c r="C116" s="588" t="str">
        <f>IF(ISNUMBER($B116),(VLOOKUP($B116,'Signal, ITMS &amp; Lighting Items'!$A$5:$G$468,2,FALSE)),IF(ISTEXT($B116),(VLOOKUP($B116,'Signal, ITMS &amp; Lighting Items'!$A$5:$G$468,2,FALSE))," "))</f>
        <v xml:space="preserve"> </v>
      </c>
      <c r="D116" s="576"/>
      <c r="E116" s="589" t="str">
        <f>IF(ISNUMBER($B116),(VLOOKUP($B116,'Signal, ITMS &amp; Lighting Items'!$A$5:$G$468,4,FALSE)),IF(ISTEXT($B116),(VLOOKUP($B116,'Signal, ITMS &amp; Lighting Items'!$A$5:$G$468,4,FALSE))," "))</f>
        <v xml:space="preserve"> </v>
      </c>
      <c r="F116" s="575" t="str">
        <f>IF(ISNUMBER($B116),(VLOOKUP($B116,'Signal, ITMS &amp; Lighting Items'!$A$5:$G$468,3,FALSE)),IF(ISTEXT($B116),(VLOOKUP($B116,'Signal, ITMS &amp; Lighting Items'!$A$5:$G$468,3,FALSE))," "))</f>
        <v xml:space="preserve"> </v>
      </c>
      <c r="G116" s="590" t="str">
        <f>IF(ISNUMBER($B116),(VLOOKUP($B116,'Signal, ITMS &amp; Lighting Items'!$A$5:$G$468,5,FALSE)),IF(ISTEXT($B116),(VLOOKUP($B116,'Signal, ITMS &amp; Lighting Items'!$A$5:$G$468,5,FALSE))," "))</f>
        <v xml:space="preserve"> </v>
      </c>
      <c r="H116" s="590" t="str">
        <f>IF(ISNUMBER($B116),(VLOOKUP($B116,'Signal, ITMS &amp; Lighting Items'!$A$5:$G$468,6,FALSE)),IF(ISTEXT($B116),(VLOOKUP($B116,'Signal, ITMS &amp; Lighting Items'!$A$5:$G$468,6,FALSE))," "))</f>
        <v xml:space="preserve"> </v>
      </c>
      <c r="I116" s="590" t="str">
        <f>IF(ISNUMBER($B116),(VLOOKUP($B116,'Signal, ITMS &amp; Lighting Items'!$A$5:$G$468,7,FALSE)),IF(ISTEXT($B116),(VLOOKUP($B116,'Signal, ITMS &amp; Lighting Items'!$A$5:$G$468,7,FALSE))," "))</f>
        <v xml:space="preserve"> </v>
      </c>
      <c r="J116" s="591" t="str">
        <f t="shared" si="8"/>
        <v/>
      </c>
      <c r="K116" s="591" t="str">
        <f t="shared" si="7"/>
        <v/>
      </c>
      <c r="L116" s="591" t="str">
        <f t="shared" si="9"/>
        <v/>
      </c>
    </row>
    <row r="117" spans="1:12" ht="15">
      <c r="A117" s="577">
        <v>24</v>
      </c>
      <c r="B117" s="577"/>
      <c r="C117" s="588" t="str">
        <f>IF(ISNUMBER($B117),(VLOOKUP($B117,'Signal, ITMS &amp; Lighting Items'!$A$5:$G$468,2,FALSE)),IF(ISTEXT($B117),(VLOOKUP($B117,'Signal, ITMS &amp; Lighting Items'!$A$5:$G$468,2,FALSE))," "))</f>
        <v xml:space="preserve"> </v>
      </c>
      <c r="D117" s="576"/>
      <c r="E117" s="589" t="str">
        <f>IF(ISNUMBER($B117),(VLOOKUP($B117,'Signal, ITMS &amp; Lighting Items'!$A$5:$G$468,4,FALSE)),IF(ISTEXT($B117),(VLOOKUP($B117,'Signal, ITMS &amp; Lighting Items'!$A$5:$G$468,4,FALSE))," "))</f>
        <v xml:space="preserve"> </v>
      </c>
      <c r="F117" s="575" t="str">
        <f>IF(ISNUMBER($B117),(VLOOKUP($B117,'Signal, ITMS &amp; Lighting Items'!$A$5:$G$468,3,FALSE)),IF(ISTEXT($B117),(VLOOKUP($B117,'Signal, ITMS &amp; Lighting Items'!$A$5:$G$468,3,FALSE))," "))</f>
        <v xml:space="preserve"> </v>
      </c>
      <c r="G117" s="590" t="str">
        <f>IF(ISNUMBER($B117),(VLOOKUP($B117,'Signal, ITMS &amp; Lighting Items'!$A$5:$G$468,5,FALSE)),IF(ISTEXT($B117),(VLOOKUP($B117,'Signal, ITMS &amp; Lighting Items'!$A$5:$G$468,5,FALSE))," "))</f>
        <v xml:space="preserve"> </v>
      </c>
      <c r="H117" s="590" t="str">
        <f>IF(ISNUMBER($B117),(VLOOKUP($B117,'Signal, ITMS &amp; Lighting Items'!$A$5:$G$468,6,FALSE)),IF(ISTEXT($B117),(VLOOKUP($B117,'Signal, ITMS &amp; Lighting Items'!$A$5:$G$468,6,FALSE))," "))</f>
        <v xml:space="preserve"> </v>
      </c>
      <c r="I117" s="590" t="str">
        <f>IF(ISNUMBER($B117),(VLOOKUP($B117,'Signal, ITMS &amp; Lighting Items'!$A$5:$G$468,7,FALSE)),IF(ISTEXT($B117),(VLOOKUP($B117,'Signal, ITMS &amp; Lighting Items'!$A$5:$G$468,7,FALSE))," "))</f>
        <v xml:space="preserve"> </v>
      </c>
      <c r="J117" s="591" t="str">
        <f t="shared" si="8"/>
        <v/>
      </c>
      <c r="K117" s="591" t="str">
        <f t="shared" si="7"/>
        <v/>
      </c>
      <c r="L117" s="591" t="str">
        <f t="shared" si="9"/>
        <v/>
      </c>
    </row>
    <row r="118" spans="1:12" ht="15">
      <c r="A118" s="577">
        <v>25</v>
      </c>
      <c r="B118" s="577"/>
      <c r="C118" s="588" t="str">
        <f>IF(ISNUMBER($B118),(VLOOKUP($B118,'Signal, ITMS &amp; Lighting Items'!$A$5:$G$468,2,FALSE)),IF(ISTEXT($B118),(VLOOKUP($B118,'Signal, ITMS &amp; Lighting Items'!$A$5:$G$468,2,FALSE))," "))</f>
        <v xml:space="preserve"> </v>
      </c>
      <c r="D118" s="576"/>
      <c r="E118" s="589" t="str">
        <f>IF(ISNUMBER($B118),(VLOOKUP($B118,'Signal, ITMS &amp; Lighting Items'!$A$5:$G$468,4,FALSE)),IF(ISTEXT($B118),(VLOOKUP($B118,'Signal, ITMS &amp; Lighting Items'!$A$5:$G$468,4,FALSE))," "))</f>
        <v xml:space="preserve"> </v>
      </c>
      <c r="F118" s="575" t="str">
        <f>IF(ISNUMBER($B118),(VLOOKUP($B118,'Signal, ITMS &amp; Lighting Items'!$A$5:$G$468,3,FALSE)),IF(ISTEXT($B118),(VLOOKUP($B118,'Signal, ITMS &amp; Lighting Items'!$A$5:$G$468,3,FALSE))," "))</f>
        <v xml:space="preserve"> </v>
      </c>
      <c r="G118" s="590" t="str">
        <f>IF(ISNUMBER($B118),(VLOOKUP($B118,'Signal, ITMS &amp; Lighting Items'!$A$5:$G$468,5,FALSE)),IF(ISTEXT($B118),(VLOOKUP($B118,'Signal, ITMS &amp; Lighting Items'!$A$5:$G$468,5,FALSE))," "))</f>
        <v xml:space="preserve"> </v>
      </c>
      <c r="H118" s="590" t="str">
        <f>IF(ISNUMBER($B118),(VLOOKUP($B118,'Signal, ITMS &amp; Lighting Items'!$A$5:$G$468,6,FALSE)),IF(ISTEXT($B118),(VLOOKUP($B118,'Signal, ITMS &amp; Lighting Items'!$A$5:$G$468,6,FALSE))," "))</f>
        <v xml:space="preserve"> </v>
      </c>
      <c r="I118" s="590" t="str">
        <f>IF(ISNUMBER($B118),(VLOOKUP($B118,'Signal, ITMS &amp; Lighting Items'!$A$5:$G$468,7,FALSE)),IF(ISTEXT($B118),(VLOOKUP($B118,'Signal, ITMS &amp; Lighting Items'!$A$5:$G$468,7,FALSE))," "))</f>
        <v xml:space="preserve"> </v>
      </c>
      <c r="J118" s="591" t="str">
        <f t="shared" si="8"/>
        <v/>
      </c>
      <c r="K118" s="591" t="str">
        <f t="shared" si="7"/>
        <v/>
      </c>
      <c r="L118" s="591" t="str">
        <f t="shared" si="9"/>
        <v/>
      </c>
    </row>
    <row r="119" spans="1:12" ht="15">
      <c r="A119" s="577">
        <v>26</v>
      </c>
      <c r="B119" s="577"/>
      <c r="C119" s="588" t="str">
        <f>IF(ISNUMBER($B119),(VLOOKUP($B119,'Signal, ITMS &amp; Lighting Items'!$A$5:$G$468,2,FALSE)),IF(ISTEXT($B119),(VLOOKUP($B119,'Signal, ITMS &amp; Lighting Items'!$A$5:$G$468,2,FALSE))," "))</f>
        <v xml:space="preserve"> </v>
      </c>
      <c r="D119" s="576"/>
      <c r="E119" s="589" t="str">
        <f>IF(ISNUMBER($B119),(VLOOKUP($B119,'Signal, ITMS &amp; Lighting Items'!$A$5:$G$468,4,FALSE)),IF(ISTEXT($B119),(VLOOKUP($B119,'Signal, ITMS &amp; Lighting Items'!$A$5:$G$468,4,FALSE))," "))</f>
        <v xml:space="preserve"> </v>
      </c>
      <c r="F119" s="575" t="str">
        <f>IF(ISNUMBER($B119),(VLOOKUP($B119,'Signal, ITMS &amp; Lighting Items'!$A$5:$G$468,3,FALSE)),IF(ISTEXT($B119),(VLOOKUP($B119,'Signal, ITMS &amp; Lighting Items'!$A$5:$G$468,3,FALSE))," "))</f>
        <v xml:space="preserve"> </v>
      </c>
      <c r="G119" s="590" t="str">
        <f>IF(ISNUMBER($B119),(VLOOKUP($B119,'Signal, ITMS &amp; Lighting Items'!$A$5:$G$468,5,FALSE)),IF(ISTEXT($B119),(VLOOKUP($B119,'Signal, ITMS &amp; Lighting Items'!$A$5:$G$468,5,FALSE))," "))</f>
        <v xml:space="preserve"> </v>
      </c>
      <c r="H119" s="590" t="str">
        <f>IF(ISNUMBER($B119),(VLOOKUP($B119,'Signal, ITMS &amp; Lighting Items'!$A$5:$G$468,6,FALSE)),IF(ISTEXT($B119),(VLOOKUP($B119,'Signal, ITMS &amp; Lighting Items'!$A$5:$G$468,6,FALSE))," "))</f>
        <v xml:space="preserve"> </v>
      </c>
      <c r="I119" s="590" t="str">
        <f>IF(ISNUMBER($B119),(VLOOKUP($B119,'Signal, ITMS &amp; Lighting Items'!$A$5:$G$468,7,FALSE)),IF(ISTEXT($B119),(VLOOKUP($B119,'Signal, ITMS &amp; Lighting Items'!$A$5:$G$468,7,FALSE))," "))</f>
        <v xml:space="preserve"> </v>
      </c>
      <c r="J119" s="591" t="str">
        <f t="shared" si="8"/>
        <v/>
      </c>
      <c r="K119" s="591" t="str">
        <f t="shared" si="7"/>
        <v/>
      </c>
      <c r="L119" s="591" t="str">
        <f t="shared" si="9"/>
        <v/>
      </c>
    </row>
    <row r="120" spans="1:12" ht="15">
      <c r="A120" s="577">
        <v>27</v>
      </c>
      <c r="B120" s="577"/>
      <c r="C120" s="588" t="str">
        <f>IF(ISNUMBER($B120),(VLOOKUP($B120,'Signal, ITMS &amp; Lighting Items'!$A$5:$G$468,2,FALSE)),IF(ISTEXT($B120),(VLOOKUP($B120,'Signal, ITMS &amp; Lighting Items'!$A$5:$G$468,2,FALSE))," "))</f>
        <v xml:space="preserve"> </v>
      </c>
      <c r="D120" s="576"/>
      <c r="E120" s="589" t="str">
        <f>IF(ISNUMBER($B120),(VLOOKUP($B120,'Signal, ITMS &amp; Lighting Items'!$A$5:$G$468,4,FALSE)),IF(ISTEXT($B120),(VLOOKUP($B120,'Signal, ITMS &amp; Lighting Items'!$A$5:$G$468,4,FALSE))," "))</f>
        <v xml:space="preserve"> </v>
      </c>
      <c r="F120" s="575" t="str">
        <f>IF(ISNUMBER($B120),(VLOOKUP($B120,'Signal, ITMS &amp; Lighting Items'!$A$5:$G$468,3,FALSE)),IF(ISTEXT($B120),(VLOOKUP($B120,'Signal, ITMS &amp; Lighting Items'!$A$5:$G$468,3,FALSE))," "))</f>
        <v xml:space="preserve"> </v>
      </c>
      <c r="G120" s="590" t="str">
        <f>IF(ISNUMBER($B120),(VLOOKUP($B120,'Signal, ITMS &amp; Lighting Items'!$A$5:$G$468,5,FALSE)),IF(ISTEXT($B120),(VLOOKUP($B120,'Signal, ITMS &amp; Lighting Items'!$A$5:$G$468,5,FALSE))," "))</f>
        <v xml:space="preserve"> </v>
      </c>
      <c r="H120" s="590" t="str">
        <f>IF(ISNUMBER($B120),(VLOOKUP($B120,'Signal, ITMS &amp; Lighting Items'!$A$5:$G$468,6,FALSE)),IF(ISTEXT($B120),(VLOOKUP($B120,'Signal, ITMS &amp; Lighting Items'!$A$5:$G$468,6,FALSE))," "))</f>
        <v xml:space="preserve"> </v>
      </c>
      <c r="I120" s="590" t="str">
        <f>IF(ISNUMBER($B120),(VLOOKUP($B120,'Signal, ITMS &amp; Lighting Items'!$A$5:$G$468,7,FALSE)),IF(ISTEXT($B120),(VLOOKUP($B120,'Signal, ITMS &amp; Lighting Items'!$A$5:$G$468,7,FALSE))," "))</f>
        <v xml:space="preserve"> </v>
      </c>
      <c r="J120" s="591" t="str">
        <f t="shared" si="8"/>
        <v/>
      </c>
      <c r="K120" s="591" t="str">
        <f t="shared" si="7"/>
        <v/>
      </c>
      <c r="L120" s="591" t="str">
        <f t="shared" si="9"/>
        <v/>
      </c>
    </row>
    <row r="121" spans="1:12" ht="15">
      <c r="A121" s="577">
        <v>28</v>
      </c>
      <c r="B121" s="577"/>
      <c r="C121" s="588" t="str">
        <f>IF(ISNUMBER($B121),(VLOOKUP($B121,'Signal, ITMS &amp; Lighting Items'!$A$5:$G$468,2,FALSE)),IF(ISTEXT($B121),(VLOOKUP($B121,'Signal, ITMS &amp; Lighting Items'!$A$5:$G$468,2,FALSE))," "))</f>
        <v xml:space="preserve"> </v>
      </c>
      <c r="D121" s="576"/>
      <c r="E121" s="589" t="str">
        <f>IF(ISNUMBER($B121),(VLOOKUP($B121,'Signal, ITMS &amp; Lighting Items'!$A$5:$G$468,4,FALSE)),IF(ISTEXT($B121),(VLOOKUP($B121,'Signal, ITMS &amp; Lighting Items'!$A$5:$G$468,4,FALSE))," "))</f>
        <v xml:space="preserve"> </v>
      </c>
      <c r="F121" s="575" t="str">
        <f>IF(ISNUMBER($B121),(VLOOKUP($B121,'Signal, ITMS &amp; Lighting Items'!$A$5:$G$468,3,FALSE)),IF(ISTEXT($B121),(VLOOKUP($B121,'Signal, ITMS &amp; Lighting Items'!$A$5:$G$468,3,FALSE))," "))</f>
        <v xml:space="preserve"> </v>
      </c>
      <c r="G121" s="590" t="str">
        <f>IF(ISNUMBER($B121),(VLOOKUP($B121,'Signal, ITMS &amp; Lighting Items'!$A$5:$G$468,5,FALSE)),IF(ISTEXT($B121),(VLOOKUP($B121,'Signal, ITMS &amp; Lighting Items'!$A$5:$G$468,5,FALSE))," "))</f>
        <v xml:space="preserve"> </v>
      </c>
      <c r="H121" s="590" t="str">
        <f>IF(ISNUMBER($B121),(VLOOKUP($B121,'Signal, ITMS &amp; Lighting Items'!$A$5:$G$468,6,FALSE)),IF(ISTEXT($B121),(VLOOKUP($B121,'Signal, ITMS &amp; Lighting Items'!$A$5:$G$468,6,FALSE))," "))</f>
        <v xml:space="preserve"> </v>
      </c>
      <c r="I121" s="590" t="str">
        <f>IF(ISNUMBER($B121),(VLOOKUP($B121,'Signal, ITMS &amp; Lighting Items'!$A$5:$G$468,7,FALSE)),IF(ISTEXT($B121),(VLOOKUP($B121,'Signal, ITMS &amp; Lighting Items'!$A$5:$G$468,7,FALSE))," "))</f>
        <v xml:space="preserve"> </v>
      </c>
      <c r="J121" s="591" t="str">
        <f t="shared" si="8"/>
        <v/>
      </c>
      <c r="K121" s="591" t="str">
        <f t="shared" si="7"/>
        <v/>
      </c>
      <c r="L121" s="591" t="str">
        <f t="shared" si="9"/>
        <v/>
      </c>
    </row>
    <row r="122" spans="1:12" ht="15">
      <c r="A122" s="577">
        <v>29</v>
      </c>
      <c r="B122" s="577"/>
      <c r="C122" s="588" t="str">
        <f>IF(ISNUMBER($B122),(VLOOKUP($B122,'Signal, ITMS &amp; Lighting Items'!$A$5:$G$468,2,FALSE)),IF(ISTEXT($B122),(VLOOKUP($B122,'Signal, ITMS &amp; Lighting Items'!$A$5:$G$468,2,FALSE))," "))</f>
        <v xml:space="preserve"> </v>
      </c>
      <c r="D122" s="576"/>
      <c r="E122" s="589" t="str">
        <f>IF(ISNUMBER($B122),(VLOOKUP($B122,'Signal, ITMS &amp; Lighting Items'!$A$5:$G$468,4,FALSE)),IF(ISTEXT($B122),(VLOOKUP($B122,'Signal, ITMS &amp; Lighting Items'!$A$5:$G$468,4,FALSE))," "))</f>
        <v xml:space="preserve"> </v>
      </c>
      <c r="F122" s="575" t="str">
        <f>IF(ISNUMBER($B122),(VLOOKUP($B122,'Signal, ITMS &amp; Lighting Items'!$A$5:$G$468,3,FALSE)),IF(ISTEXT($B122),(VLOOKUP($B122,'Signal, ITMS &amp; Lighting Items'!$A$5:$G$468,3,FALSE))," "))</f>
        <v xml:space="preserve"> </v>
      </c>
      <c r="G122" s="590" t="str">
        <f>IF(ISNUMBER($B122),(VLOOKUP($B122,'Signal, ITMS &amp; Lighting Items'!$A$5:$G$468,5,FALSE)),IF(ISTEXT($B122),(VLOOKUP($B122,'Signal, ITMS &amp; Lighting Items'!$A$5:$G$468,5,FALSE))," "))</f>
        <v xml:space="preserve"> </v>
      </c>
      <c r="H122" s="590" t="str">
        <f>IF(ISNUMBER($B122),(VLOOKUP($B122,'Signal, ITMS &amp; Lighting Items'!$A$5:$G$468,6,FALSE)),IF(ISTEXT($B122),(VLOOKUP($B122,'Signal, ITMS &amp; Lighting Items'!$A$5:$G$468,6,FALSE))," "))</f>
        <v xml:space="preserve"> </v>
      </c>
      <c r="I122" s="590" t="str">
        <f>IF(ISNUMBER($B122),(VLOOKUP($B122,'Signal, ITMS &amp; Lighting Items'!$A$5:$G$468,7,FALSE)),IF(ISTEXT($B122),(VLOOKUP($B122,'Signal, ITMS &amp; Lighting Items'!$A$5:$G$468,7,FALSE))," "))</f>
        <v xml:space="preserve"> </v>
      </c>
      <c r="J122" s="591" t="str">
        <f t="shared" si="8"/>
        <v/>
      </c>
      <c r="K122" s="591" t="str">
        <f t="shared" si="7"/>
        <v/>
      </c>
      <c r="L122" s="591" t="str">
        <f t="shared" si="9"/>
        <v/>
      </c>
    </row>
    <row r="123" spans="1:12" ht="15.75" thickBot="1">
      <c r="A123" s="600">
        <v>30</v>
      </c>
      <c r="B123" s="600"/>
      <c r="C123" s="593" t="str">
        <f>IF(ISNUMBER($B123),(VLOOKUP($B123,'Signal, ITMS &amp; Lighting Items'!$A$5:$G$468,2,FALSE)),IF(ISTEXT($B123),(VLOOKUP($B123,'Signal, ITMS &amp; Lighting Items'!$A$5:$G$468,2,FALSE))," "))</f>
        <v xml:space="preserve"> </v>
      </c>
      <c r="D123" s="594"/>
      <c r="E123" s="595" t="str">
        <f>IF(ISNUMBER($B123),(VLOOKUP($B123,'Signal, ITMS &amp; Lighting Items'!$A$5:$G$468,4,FALSE)),IF(ISTEXT($B123),(VLOOKUP($B123,'Signal, ITMS &amp; Lighting Items'!$A$5:$G$468,4,FALSE))," "))</f>
        <v xml:space="preserve"> </v>
      </c>
      <c r="F123" s="596" t="str">
        <f>IF(ISNUMBER($B123),(VLOOKUP($B123,'Signal, ITMS &amp; Lighting Items'!$A$5:$G$468,3,FALSE)),IF(ISTEXT($B123),(VLOOKUP($B123,'Signal, ITMS &amp; Lighting Items'!$A$5:$G$468,3,FALSE))," "))</f>
        <v xml:space="preserve"> </v>
      </c>
      <c r="G123" s="597" t="str">
        <f>IF(ISNUMBER($B123),(VLOOKUP($B123,'Signal, ITMS &amp; Lighting Items'!$A$5:$G$468,5,FALSE)),IF(ISTEXT($B123),(VLOOKUP($B123,'Signal, ITMS &amp; Lighting Items'!$A$5:$G$468,5,FALSE))," "))</f>
        <v xml:space="preserve"> </v>
      </c>
      <c r="H123" s="597" t="str">
        <f>IF(ISNUMBER($B123),(VLOOKUP($B123,'Signal, ITMS &amp; Lighting Items'!$A$5:$G$468,6,FALSE)),IF(ISTEXT($B123),(VLOOKUP($B123,'Signal, ITMS &amp; Lighting Items'!$A$5:$G$468,6,FALSE))," "))</f>
        <v xml:space="preserve"> </v>
      </c>
      <c r="I123" s="597" t="str">
        <f>IF(ISNUMBER($B123),(VLOOKUP($B123,'Signal, ITMS &amp; Lighting Items'!$A$5:$G$468,7,FALSE)),IF(ISTEXT($B123),(VLOOKUP($B123,'Signal, ITMS &amp; Lighting Items'!$A$5:$G$468,7,FALSE))," "))</f>
        <v xml:space="preserve"> </v>
      </c>
      <c r="J123" s="598" t="str">
        <f t="shared" si="8"/>
        <v/>
      </c>
      <c r="K123" s="598" t="str">
        <f t="shared" si="7"/>
        <v/>
      </c>
      <c r="L123" s="598" t="str">
        <f t="shared" si="9"/>
        <v/>
      </c>
    </row>
    <row r="124" spans="1:12" ht="12.75" customHeight="1" thickTop="1">
      <c r="A124" s="615"/>
      <c r="B124" s="615"/>
      <c r="C124" s="611" t="s">
        <v>576</v>
      </c>
      <c r="D124" s="615"/>
      <c r="E124" s="621"/>
      <c r="F124" s="619" t="s">
        <v>435</v>
      </c>
      <c r="G124" s="204" t="s">
        <v>202</v>
      </c>
      <c r="H124" s="614"/>
      <c r="I124" s="614"/>
      <c r="J124" s="607">
        <f>SUM(J94:J123)</f>
        <v>0</v>
      </c>
      <c r="K124" s="603">
        <f>SUM(K94:K123)</f>
        <v>0</v>
      </c>
      <c r="L124" s="603">
        <f>SUM(L94:L123)</f>
        <v>0</v>
      </c>
    </row>
    <row r="125" spans="1:12" ht="15">
      <c r="A125" s="615"/>
      <c r="B125" s="615"/>
      <c r="C125" s="611"/>
      <c r="D125" s="615"/>
      <c r="E125" s="621"/>
      <c r="F125" s="622"/>
      <c r="G125" s="622"/>
      <c r="H125" s="622"/>
      <c r="I125" s="622"/>
      <c r="J125" s="623"/>
      <c r="K125" s="623"/>
      <c r="L125" s="623"/>
    </row>
    <row r="126" spans="1:12" ht="12.75" customHeight="1">
      <c r="A126" s="615"/>
      <c r="B126" s="615"/>
      <c r="C126" s="611"/>
      <c r="D126" s="611"/>
      <c r="E126" s="612"/>
      <c r="F126" s="619" t="s">
        <v>440</v>
      </c>
      <c r="G126" s="204" t="s">
        <v>203</v>
      </c>
      <c r="H126" s="614"/>
      <c r="I126" s="614"/>
      <c r="J126" s="608">
        <f>J56</f>
        <v>0</v>
      </c>
      <c r="K126" s="608">
        <f>K56</f>
        <v>0</v>
      </c>
      <c r="L126" s="608">
        <f>L56</f>
        <v>0</v>
      </c>
    </row>
    <row r="127" spans="1:12" ht="12.75" customHeight="1">
      <c r="A127" s="615"/>
      <c r="B127" s="615"/>
      <c r="C127" s="611"/>
      <c r="D127" s="611"/>
      <c r="E127" s="612"/>
      <c r="F127" s="619" t="s">
        <v>437</v>
      </c>
      <c r="G127" s="204" t="s">
        <v>203</v>
      </c>
      <c r="H127" s="614"/>
      <c r="I127" s="614"/>
      <c r="J127" s="591">
        <f>J90</f>
        <v>0</v>
      </c>
      <c r="K127" s="591">
        <f>K90</f>
        <v>0</v>
      </c>
      <c r="L127" s="591">
        <f>L90</f>
        <v>0</v>
      </c>
    </row>
    <row r="128" spans="1:12" ht="12.75" customHeight="1">
      <c r="A128" s="615"/>
      <c r="B128" s="615"/>
      <c r="C128" s="611"/>
      <c r="D128" s="611"/>
      <c r="E128" s="612"/>
      <c r="F128" s="619" t="s">
        <v>435</v>
      </c>
      <c r="G128" s="204" t="s">
        <v>203</v>
      </c>
      <c r="H128" s="614"/>
      <c r="I128" s="614"/>
      <c r="J128" s="591">
        <f>J124</f>
        <v>0</v>
      </c>
      <c r="K128" s="591">
        <f>K124</f>
        <v>0</v>
      </c>
      <c r="L128" s="591">
        <f>L124</f>
        <v>0</v>
      </c>
    </row>
    <row r="129" spans="1:12" ht="12.75" customHeight="1" thickBot="1">
      <c r="A129" s="615"/>
      <c r="B129" s="615"/>
      <c r="C129" s="611"/>
      <c r="D129" s="611"/>
      <c r="E129" s="612"/>
      <c r="F129" s="620" t="s">
        <v>578</v>
      </c>
      <c r="G129" s="204" t="s">
        <v>203</v>
      </c>
      <c r="H129" s="614"/>
      <c r="I129" s="614"/>
      <c r="J129" s="591">
        <f>(J126+J127+J128)*$N$2</f>
        <v>0</v>
      </c>
      <c r="K129" s="591">
        <f>(K126+K127+K128)*$N$2</f>
        <v>0</v>
      </c>
      <c r="L129" s="591">
        <f>(L126+L127+L128)*$N$2</f>
        <v>0</v>
      </c>
    </row>
    <row r="130" spans="1:12" ht="12.75" customHeight="1" thickTop="1">
      <c r="A130" s="615"/>
      <c r="B130" s="615"/>
      <c r="C130" s="611"/>
      <c r="D130" s="611"/>
      <c r="E130" s="612"/>
      <c r="F130" s="613" t="s">
        <v>579</v>
      </c>
      <c r="G130" s="204" t="s">
        <v>203</v>
      </c>
      <c r="H130" s="614"/>
      <c r="I130" s="614"/>
      <c r="J130" s="609">
        <f>(J126+J127+J128+J129)</f>
        <v>0</v>
      </c>
      <c r="K130" s="609">
        <f>(K126+K127+K128+K129)</f>
        <v>0</v>
      </c>
      <c r="L130" s="609">
        <f>(L126+L127+L128+L129)</f>
        <v>0</v>
      </c>
    </row>
  </sheetData>
  <mergeCells count="9">
    <mergeCell ref="A7:L7"/>
    <mergeCell ref="A9:L9"/>
    <mergeCell ref="G58:H58"/>
    <mergeCell ref="J58:K58"/>
    <mergeCell ref="G92:H92"/>
    <mergeCell ref="J92:K92"/>
    <mergeCell ref="G24:I24"/>
    <mergeCell ref="J24:L24"/>
    <mergeCell ref="A11:L11"/>
  </mergeCells>
  <phoneticPr fontId="0" type="noConversion"/>
  <hyperlinks>
    <hyperlink ref="M1" location="'Signal &amp; ITMS Items'!A5" display="Signal &amp;ITMS Items" xr:uid="{00000000-0004-0000-0400-000000000000}"/>
  </hyperlinks>
  <pageMargins left="0.75" right="0.75" top="1" bottom="1" header="0.5" footer="0.5"/>
  <pageSetup scale="66" fitToHeight="0" orientation="landscape" r:id="rId1"/>
  <headerFooter alignWithMargins="0">
    <oddFooter>&amp;L&amp;F&amp;C&amp;D&amp;RPage &amp;P</oddFooter>
  </headerFooter>
  <rowBreaks count="3" manualBreakCount="3">
    <brk id="23" max="11" man="1"/>
    <brk id="57" max="11" man="1"/>
    <brk id="9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30"/>
  <sheetViews>
    <sheetView showGridLines="0" showZeros="0" view="pageBreakPreview" workbookViewId="0"/>
  </sheetViews>
  <sheetFormatPr defaultColWidth="9.140625" defaultRowHeight="12.75"/>
  <cols>
    <col min="1" max="2" width="4.7109375" style="58" customWidth="1"/>
    <col min="3" max="3" width="9.7109375" style="58" customWidth="1"/>
    <col min="4" max="4" width="6.7109375" style="58" customWidth="1"/>
    <col min="5" max="5" width="7.28515625" style="72" customWidth="1"/>
    <col min="6" max="6" width="80.7109375" style="58" customWidth="1"/>
    <col min="7" max="7" width="9.42578125" style="190" bestFit="1" customWidth="1"/>
    <col min="8" max="9" width="12.7109375" style="190" customWidth="1"/>
    <col min="10" max="11" width="10.28515625" style="68" customWidth="1"/>
    <col min="12" max="13" width="13.7109375" style="68" customWidth="1"/>
    <col min="14" max="16384" width="9.140625" style="58"/>
  </cols>
  <sheetData>
    <row r="1" spans="1:21" ht="15.75">
      <c r="F1" s="59"/>
      <c r="N1" s="158" t="s">
        <v>198</v>
      </c>
      <c r="P1" s="159">
        <v>0.1</v>
      </c>
    </row>
    <row r="2" spans="1:21" ht="15.75">
      <c r="F2" s="59"/>
      <c r="N2" s="158"/>
      <c r="P2" s="159"/>
    </row>
    <row r="3" spans="1:21" ht="15.75">
      <c r="F3" s="59"/>
      <c r="N3" s="264" t="s">
        <v>834</v>
      </c>
      <c r="O3" s="264"/>
      <c r="P3" s="264"/>
      <c r="Q3" s="264"/>
      <c r="R3" s="264"/>
      <c r="S3" s="264"/>
      <c r="T3" s="264"/>
      <c r="U3" s="264"/>
    </row>
    <row r="4" spans="1:21" ht="15.75">
      <c r="F4" s="60"/>
      <c r="N4" s="264" t="s">
        <v>835</v>
      </c>
      <c r="O4" s="264"/>
      <c r="P4" s="264"/>
      <c r="Q4" s="264"/>
      <c r="R4" s="264"/>
      <c r="S4" s="264"/>
      <c r="T4" s="264"/>
      <c r="U4" s="264"/>
    </row>
    <row r="5" spans="1:21">
      <c r="F5" s="60"/>
    </row>
    <row r="6" spans="1:21">
      <c r="F6" s="60"/>
    </row>
    <row r="7" spans="1:21" ht="30">
      <c r="A7" s="837" t="s">
        <v>565</v>
      </c>
      <c r="B7" s="837"/>
      <c r="C7" s="838"/>
      <c r="D7" s="838"/>
      <c r="E7" s="838"/>
      <c r="F7" s="838"/>
      <c r="G7" s="838"/>
      <c r="H7" s="838"/>
      <c r="I7" s="838"/>
      <c r="J7" s="838"/>
      <c r="K7" s="838"/>
      <c r="L7" s="838"/>
      <c r="M7" s="297"/>
    </row>
    <row r="9" spans="1:21" ht="30">
      <c r="A9" s="839" t="s">
        <v>873</v>
      </c>
      <c r="B9" s="839"/>
      <c r="C9" s="838"/>
      <c r="D9" s="838"/>
      <c r="E9" s="838"/>
      <c r="F9" s="838"/>
      <c r="G9" s="838"/>
      <c r="H9" s="838"/>
      <c r="I9" s="838"/>
      <c r="J9" s="838"/>
      <c r="K9" s="838"/>
      <c r="L9" s="838"/>
      <c r="M9" s="297"/>
    </row>
    <row r="11" spans="1:21" ht="30">
      <c r="A11" s="840">
        <f>'Traffic Statement'!E17</f>
        <v>0</v>
      </c>
      <c r="B11" s="840"/>
      <c r="C11" s="841"/>
      <c r="D11" s="841"/>
      <c r="E11" s="841"/>
      <c r="F11" s="841"/>
      <c r="G11" s="841"/>
      <c r="H11" s="841"/>
      <c r="I11" s="841"/>
      <c r="J11" s="841"/>
      <c r="K11" s="841"/>
      <c r="L11" s="841"/>
      <c r="M11" s="298"/>
    </row>
    <row r="12" spans="1:21" ht="12.75" customHeight="1">
      <c r="F12" s="61"/>
    </row>
    <row r="13" spans="1:21" ht="12.75" customHeight="1">
      <c r="F13" s="61"/>
    </row>
    <row r="14" spans="1:21" ht="12.75" customHeight="1">
      <c r="F14" s="61"/>
    </row>
    <row r="15" spans="1:21" ht="12.75" customHeight="1">
      <c r="F15" s="61"/>
    </row>
    <row r="16" spans="1:21" ht="12.75" customHeight="1">
      <c r="F16" s="61"/>
    </row>
    <row r="17" spans="1:20" ht="12.75" customHeight="1">
      <c r="F17" s="61"/>
    </row>
    <row r="18" spans="1:20">
      <c r="E18" s="62" t="s">
        <v>627</v>
      </c>
      <c r="F18" s="64">
        <f>'Traffic Statement'!E16</f>
        <v>0</v>
      </c>
    </row>
    <row r="19" spans="1:20">
      <c r="E19" s="62" t="s">
        <v>628</v>
      </c>
      <c r="F19" s="64">
        <f>'Traffic Statement'!I16</f>
        <v>0</v>
      </c>
    </row>
    <row r="20" spans="1:20">
      <c r="E20" s="62" t="s">
        <v>569</v>
      </c>
      <c r="F20" s="64">
        <f>A11</f>
        <v>0</v>
      </c>
    </row>
    <row r="21" spans="1:20">
      <c r="C21" s="65"/>
    </row>
    <row r="22" spans="1:20">
      <c r="C22" s="65"/>
    </row>
    <row r="24" spans="1:20" ht="12.75" customHeight="1">
      <c r="E24" s="66"/>
      <c r="F24" s="67"/>
      <c r="G24" s="842" t="s">
        <v>574</v>
      </c>
      <c r="H24" s="844"/>
      <c r="I24" s="299"/>
      <c r="J24" s="845" t="s">
        <v>575</v>
      </c>
      <c r="K24" s="846"/>
      <c r="L24" s="847"/>
      <c r="M24" s="300"/>
    </row>
    <row r="25" spans="1:20" ht="12.75" customHeight="1">
      <c r="A25" s="69" t="s">
        <v>571</v>
      </c>
      <c r="B25" s="70" t="s">
        <v>10</v>
      </c>
      <c r="C25" s="69" t="s">
        <v>572</v>
      </c>
      <c r="D25" s="69" t="s">
        <v>573</v>
      </c>
      <c r="E25" s="70" t="s">
        <v>9</v>
      </c>
      <c r="F25" s="69" t="s">
        <v>439</v>
      </c>
      <c r="G25" s="193" t="s">
        <v>352</v>
      </c>
      <c r="H25" s="193" t="s">
        <v>351</v>
      </c>
      <c r="I25" s="193" t="s">
        <v>4692</v>
      </c>
      <c r="J25" s="71" t="s">
        <v>352</v>
      </c>
      <c r="K25" s="71" t="s">
        <v>351</v>
      </c>
      <c r="L25" s="71" t="s">
        <v>4692</v>
      </c>
      <c r="M25" s="301"/>
      <c r="N25" s="72"/>
      <c r="O25" s="72"/>
      <c r="P25" s="72"/>
      <c r="Q25" s="72"/>
      <c r="R25" s="72"/>
      <c r="S25" s="72"/>
      <c r="T25" s="72"/>
    </row>
    <row r="26" spans="1:20" ht="12.75" customHeight="1">
      <c r="A26" s="572">
        <v>1</v>
      </c>
      <c r="B26" s="572"/>
      <c r="C26" s="588" t="str">
        <f>IF(ISNUMBER($B26),(VLOOKUP($B26,'Signal, ITMS &amp; Lighting Items'!$A$5:$G$468,2,FALSE)),IF(ISTEXT($B26),(VLOOKUP($B26,'Signal, ITMS &amp; Lighting Items'!$A$5:$G$468,2,FALSE))," "))</f>
        <v xml:space="preserve"> </v>
      </c>
      <c r="D26" s="576"/>
      <c r="E26" s="589" t="str">
        <f>IF(ISNUMBER($B26),(VLOOKUP($B26,'Signal, ITMS &amp; Lighting Items'!$A$5:$G$468,4,FALSE)),IF(ISTEXT($B26),(VLOOKUP($B26,'Signal, ITMS &amp; Lighting Items'!$A$5:$G$468,4,FALSE))," "))</f>
        <v xml:space="preserve"> </v>
      </c>
      <c r="F26" s="575" t="str">
        <f>IF(ISNUMBER($B26),(VLOOKUP($B26,'Signal, ITMS &amp; Lighting Items'!$A$5:$G$468,3,FALSE)),IF(ISTEXT($B26),(VLOOKUP($B26,'Signal, ITMS &amp; Lighting Items'!$A$5:$G$468,3,FALSE))," "))</f>
        <v xml:space="preserve"> </v>
      </c>
      <c r="G26" s="590" t="str">
        <f>IF(ISNUMBER($B26),(VLOOKUP($B26,'Signal, ITMS &amp; Lighting Items'!$A$5:$G$468,5,FALSE)),IF(ISTEXT($B26),(VLOOKUP($B26,'Signal, ITMS &amp; Lighting Items'!$A$5:$G$468,5,FALSE))," "))</f>
        <v xml:space="preserve"> </v>
      </c>
      <c r="H26" s="590" t="str">
        <f>IF(ISNUMBER($B26),(VLOOKUP($B26,'Signal, ITMS &amp; Lighting Items'!$A$5:$G$468,6,FALSE)),IF(ISTEXT($B26),(VLOOKUP($B26,'Signal, ITMS &amp; Lighting Items'!$A$5:$G$468,6,FALSE))," "))</f>
        <v xml:space="preserve"> </v>
      </c>
      <c r="I26" s="590" t="str">
        <f>IF(ISNUMBER($B26),(VLOOKUP($B26,'Signal, ITMS &amp; Lighting Items'!$A$5:$G$468,7,FALSE)),IF(ISTEXT($B26),(VLOOKUP($B26,'Signal, ITMS &amp; Lighting Items'!$A$5:$G$468,7,FALSE))," "))</f>
        <v xml:space="preserve"> </v>
      </c>
      <c r="J26" s="591" t="str">
        <f>IF(ISNUMBER($D26),($D26*$G26),"")</f>
        <v/>
      </c>
      <c r="K26" s="591" t="str">
        <f>IF(ISNUMBER($D26),($D26*$H26),"")</f>
        <v/>
      </c>
      <c r="L26" s="591" t="str">
        <f>IF(ISNUMBER($D26),($D26*$I26),"")</f>
        <v/>
      </c>
      <c r="M26" s="216"/>
    </row>
    <row r="27" spans="1:20" ht="12.75" customHeight="1">
      <c r="A27" s="572">
        <v>2</v>
      </c>
      <c r="B27" s="572"/>
      <c r="C27" s="588" t="str">
        <f>IF(ISNUMBER($B27),(VLOOKUP($B27,'Signal, ITMS &amp; Lighting Items'!$A$5:$G$468,2,FALSE)),IF(ISTEXT($B27),(VLOOKUP($B27,'Signal, ITMS &amp; Lighting Items'!$A$5:$G$468,2,FALSE))," "))</f>
        <v xml:space="preserve"> </v>
      </c>
      <c r="D27" s="576"/>
      <c r="E27" s="589" t="str">
        <f>IF(ISNUMBER($B27),(VLOOKUP($B27,'Signal, ITMS &amp; Lighting Items'!$A$5:$G$468,4,FALSE)),IF(ISTEXT($B27),(VLOOKUP($B27,'Signal, ITMS &amp; Lighting Items'!$A$5:$G$468,4,FALSE))," "))</f>
        <v xml:space="preserve"> </v>
      </c>
      <c r="F27" s="575" t="str">
        <f>IF(ISNUMBER($B27),(VLOOKUP($B27,'Signal, ITMS &amp; Lighting Items'!$A$5:$G$468,3,FALSE)),IF(ISTEXT($B27),(VLOOKUP($B27,'Signal, ITMS &amp; Lighting Items'!$A$5:$G$468,3,FALSE))," "))</f>
        <v xml:space="preserve"> </v>
      </c>
      <c r="G27" s="590" t="str">
        <f>IF(ISNUMBER($B27),(VLOOKUP($B27,'Signal, ITMS &amp; Lighting Items'!$A$5:$G$468,5,FALSE)),IF(ISTEXT($B27),(VLOOKUP($B27,'Signal, ITMS &amp; Lighting Items'!$A$5:$G$468,5,FALSE))," "))</f>
        <v xml:space="preserve"> </v>
      </c>
      <c r="H27" s="590" t="str">
        <f>IF(ISNUMBER($B27),(VLOOKUP($B27,'Signal, ITMS &amp; Lighting Items'!$A$5:$G$468,6,FALSE)),IF(ISTEXT($B27),(VLOOKUP($B27,'Signal, ITMS &amp; Lighting Items'!$A$5:$G$468,6,FALSE))," "))</f>
        <v xml:space="preserve"> </v>
      </c>
      <c r="I27" s="590" t="str">
        <f>IF(ISNUMBER($B27),(VLOOKUP($B27,'Signal, ITMS &amp; Lighting Items'!$A$5:$G$468,7,FALSE)),IF(ISTEXT($B27),(VLOOKUP($B27,'Signal, ITMS &amp; Lighting Items'!$A$5:$G$468,7,FALSE))," "))</f>
        <v xml:space="preserve"> </v>
      </c>
      <c r="J27" s="591" t="str">
        <f t="shared" ref="J27:J55" si="0">IF(ISNUMBER($D27),($D27*$G27),"")</f>
        <v/>
      </c>
      <c r="K27" s="591" t="str">
        <f t="shared" ref="K27:K55" si="1">IF(ISNUMBER($D27),($D27*$H27),"")</f>
        <v/>
      </c>
      <c r="L27" s="591" t="str">
        <f t="shared" ref="L27:L55" si="2">IF(ISNUMBER($D27),($D27*$I27),"")</f>
        <v/>
      </c>
      <c r="M27" s="216"/>
    </row>
    <row r="28" spans="1:20" ht="12.75" customHeight="1">
      <c r="A28" s="577">
        <v>3</v>
      </c>
      <c r="B28" s="572"/>
      <c r="C28" s="588" t="str">
        <f>IF(ISNUMBER($B28),(VLOOKUP($B28,'Signal, ITMS &amp; Lighting Items'!$A$5:$G$468,2,FALSE)),IF(ISTEXT($B28),(VLOOKUP($B28,'Signal, ITMS &amp; Lighting Items'!$A$5:$G$468,2,FALSE))," "))</f>
        <v xml:space="preserve"> </v>
      </c>
      <c r="D28" s="576"/>
      <c r="E28" s="589" t="str">
        <f>IF(ISNUMBER($B28),(VLOOKUP($B28,'Signal, ITMS &amp; Lighting Items'!$A$5:$G$468,4,FALSE)),IF(ISTEXT($B28),(VLOOKUP($B28,'Signal, ITMS &amp; Lighting Items'!$A$5:$G$468,4,FALSE))," "))</f>
        <v xml:space="preserve"> </v>
      </c>
      <c r="F28" s="575" t="str">
        <f>IF(ISNUMBER($B28),(VLOOKUP($B28,'Signal, ITMS &amp; Lighting Items'!$A$5:$G$468,3,FALSE)),IF(ISTEXT($B28),(VLOOKUP($B28,'Signal, ITMS &amp; Lighting Items'!$A$5:$G$468,3,FALSE))," "))</f>
        <v xml:space="preserve"> </v>
      </c>
      <c r="G28" s="590" t="str">
        <f>IF(ISNUMBER($B28),(VLOOKUP($B28,'Signal, ITMS &amp; Lighting Items'!$A$5:$G$468,5,FALSE)),IF(ISTEXT($B28),(VLOOKUP($B28,'Signal, ITMS &amp; Lighting Items'!$A$5:$G$468,5,FALSE))," "))</f>
        <v xml:space="preserve"> </v>
      </c>
      <c r="H28" s="590" t="str">
        <f>IF(ISNUMBER($B28),(VLOOKUP($B28,'Signal, ITMS &amp; Lighting Items'!$A$5:$G$468,6,FALSE)),IF(ISTEXT($B28),(VLOOKUP($B28,'Signal, ITMS &amp; Lighting Items'!$A$5:$G$468,6,FALSE))," "))</f>
        <v xml:space="preserve"> </v>
      </c>
      <c r="I28" s="590" t="str">
        <f>IF(ISNUMBER($B28),(VLOOKUP($B28,'Signal, ITMS &amp; Lighting Items'!$A$5:$G$468,7,FALSE)),IF(ISTEXT($B28),(VLOOKUP($B28,'Signal, ITMS &amp; Lighting Items'!$A$5:$G$468,7,FALSE))," "))</f>
        <v xml:space="preserve"> </v>
      </c>
      <c r="J28" s="591" t="str">
        <f t="shared" si="0"/>
        <v/>
      </c>
      <c r="K28" s="591" t="str">
        <f t="shared" si="1"/>
        <v/>
      </c>
      <c r="L28" s="591" t="str">
        <f t="shared" si="2"/>
        <v/>
      </c>
      <c r="M28" s="216"/>
    </row>
    <row r="29" spans="1:20" ht="12.75" customHeight="1">
      <c r="A29" s="577">
        <v>4</v>
      </c>
      <c r="B29" s="572"/>
      <c r="C29" s="588" t="str">
        <f>IF(ISNUMBER($B29),(VLOOKUP($B29,'Signal, ITMS &amp; Lighting Items'!$A$5:$G$468,2,FALSE)),IF(ISTEXT($B29),(VLOOKUP($B29,'Signal, ITMS &amp; Lighting Items'!$A$5:$G$468,2,FALSE))," "))</f>
        <v xml:space="preserve"> </v>
      </c>
      <c r="D29" s="576"/>
      <c r="E29" s="589" t="str">
        <f>IF(ISNUMBER($B29),(VLOOKUP($B29,'Signal, ITMS &amp; Lighting Items'!$A$5:$G$468,4,FALSE)),IF(ISTEXT($B29),(VLOOKUP($B29,'Signal, ITMS &amp; Lighting Items'!$A$5:$G$468,4,FALSE))," "))</f>
        <v xml:space="preserve"> </v>
      </c>
      <c r="F29" s="575" t="str">
        <f>IF(ISNUMBER($B29),(VLOOKUP($B29,'Signal, ITMS &amp; Lighting Items'!$A$5:$G$468,3,FALSE)),IF(ISTEXT($B29),(VLOOKUP($B29,'Signal, ITMS &amp; Lighting Items'!$A$5:$G$468,3,FALSE))," "))</f>
        <v xml:space="preserve"> </v>
      </c>
      <c r="G29" s="590" t="str">
        <f>IF(ISNUMBER($B29),(VLOOKUP($B29,'Signal, ITMS &amp; Lighting Items'!$A$5:$G$468,5,FALSE)),IF(ISTEXT($B29),(VLOOKUP($B29,'Signal, ITMS &amp; Lighting Items'!$A$5:$G$468,5,FALSE))," "))</f>
        <v xml:space="preserve"> </v>
      </c>
      <c r="H29" s="590" t="str">
        <f>IF(ISNUMBER($B29),(VLOOKUP($B29,'Signal, ITMS &amp; Lighting Items'!$A$5:$G$468,6,FALSE)),IF(ISTEXT($B29),(VLOOKUP($B29,'Signal, ITMS &amp; Lighting Items'!$A$5:$G$468,6,FALSE))," "))</f>
        <v xml:space="preserve"> </v>
      </c>
      <c r="I29" s="590" t="str">
        <f>IF(ISNUMBER($B29),(VLOOKUP($B29,'Signal, ITMS &amp; Lighting Items'!$A$5:$G$468,7,FALSE)),IF(ISTEXT($B29),(VLOOKUP($B29,'Signal, ITMS &amp; Lighting Items'!$A$5:$G$468,7,FALSE))," "))</f>
        <v xml:space="preserve"> </v>
      </c>
      <c r="J29" s="591" t="str">
        <f t="shared" si="0"/>
        <v/>
      </c>
      <c r="K29" s="591" t="str">
        <f t="shared" si="1"/>
        <v/>
      </c>
      <c r="L29" s="591" t="str">
        <f t="shared" si="2"/>
        <v/>
      </c>
      <c r="M29" s="216"/>
    </row>
    <row r="30" spans="1:20" ht="12.75" customHeight="1">
      <c r="A30" s="577">
        <v>5</v>
      </c>
      <c r="B30" s="572"/>
      <c r="C30" s="588" t="str">
        <f>IF(ISNUMBER($B30),(VLOOKUP($B30,'Signal, ITMS &amp; Lighting Items'!$A$5:$G$468,2,FALSE)),IF(ISTEXT($B30),(VLOOKUP($B30,'Signal, ITMS &amp; Lighting Items'!$A$5:$G$468,2,FALSE))," "))</f>
        <v xml:space="preserve"> </v>
      </c>
      <c r="D30" s="576"/>
      <c r="E30" s="589" t="str">
        <f>IF(ISNUMBER($B30),(VLOOKUP($B30,'Signal, ITMS &amp; Lighting Items'!$A$5:$G$468,4,FALSE)),IF(ISTEXT($B30),(VLOOKUP($B30,'Signal, ITMS &amp; Lighting Items'!$A$5:$G$468,4,FALSE))," "))</f>
        <v xml:space="preserve"> </v>
      </c>
      <c r="F30" s="575" t="str">
        <f>IF(ISNUMBER($B30),(VLOOKUP($B30,'Signal, ITMS &amp; Lighting Items'!$A$5:$G$468,3,FALSE)),IF(ISTEXT($B30),(VLOOKUP($B30,'Signal, ITMS &amp; Lighting Items'!$A$5:$G$468,3,FALSE))," "))</f>
        <v xml:space="preserve"> </v>
      </c>
      <c r="G30" s="590" t="str">
        <f>IF(ISNUMBER($B30),(VLOOKUP($B30,'Signal, ITMS &amp; Lighting Items'!$A$5:$G$468,5,FALSE)),IF(ISTEXT($B30),(VLOOKUP($B30,'Signal, ITMS &amp; Lighting Items'!$A$5:$G$468,5,FALSE))," "))</f>
        <v xml:space="preserve"> </v>
      </c>
      <c r="H30" s="590" t="str">
        <f>IF(ISNUMBER($B30),(VLOOKUP($B30,'Signal, ITMS &amp; Lighting Items'!$A$5:$G$468,6,FALSE)),IF(ISTEXT($B30),(VLOOKUP($B30,'Signal, ITMS &amp; Lighting Items'!$A$5:$G$468,6,FALSE))," "))</f>
        <v xml:space="preserve"> </v>
      </c>
      <c r="I30" s="590" t="str">
        <f>IF(ISNUMBER($B30),(VLOOKUP($B30,'Signal, ITMS &amp; Lighting Items'!$A$5:$G$468,7,FALSE)),IF(ISTEXT($B30),(VLOOKUP($B30,'Signal, ITMS &amp; Lighting Items'!$A$5:$G$468,7,FALSE))," "))</f>
        <v xml:space="preserve"> </v>
      </c>
      <c r="J30" s="591" t="str">
        <f t="shared" si="0"/>
        <v/>
      </c>
      <c r="K30" s="591" t="str">
        <f t="shared" si="1"/>
        <v/>
      </c>
      <c r="L30" s="591" t="str">
        <f t="shared" si="2"/>
        <v/>
      </c>
      <c r="M30" s="216"/>
    </row>
    <row r="31" spans="1:20" ht="12.75" customHeight="1">
      <c r="A31" s="577">
        <v>6</v>
      </c>
      <c r="B31" s="572"/>
      <c r="C31" s="588" t="str">
        <f>IF(ISNUMBER($B31),(VLOOKUP($B31,'Signal, ITMS &amp; Lighting Items'!$A$5:$G$468,2,FALSE)),IF(ISTEXT($B31),(VLOOKUP($B31,'Signal, ITMS &amp; Lighting Items'!$A$5:$G$468,2,FALSE))," "))</f>
        <v xml:space="preserve"> </v>
      </c>
      <c r="D31" s="576"/>
      <c r="E31" s="589" t="str">
        <f>IF(ISNUMBER($B31),(VLOOKUP($B31,'Signal, ITMS &amp; Lighting Items'!$A$5:$G$468,4,FALSE)),IF(ISTEXT($B31),(VLOOKUP($B31,'Signal, ITMS &amp; Lighting Items'!$A$5:$G$468,4,FALSE))," "))</f>
        <v xml:space="preserve"> </v>
      </c>
      <c r="F31" s="575" t="str">
        <f>IF(ISNUMBER($B31),(VLOOKUP($B31,'Signal, ITMS &amp; Lighting Items'!$A$5:$G$468,3,FALSE)),IF(ISTEXT($B31),(VLOOKUP($B31,'Signal, ITMS &amp; Lighting Items'!$A$5:$G$468,3,FALSE))," "))</f>
        <v xml:space="preserve"> </v>
      </c>
      <c r="G31" s="590" t="str">
        <f>IF(ISNUMBER($B31),(VLOOKUP($B31,'Signal, ITMS &amp; Lighting Items'!$A$5:$G$468,5,FALSE)),IF(ISTEXT($B31),(VLOOKUP($B31,'Signal, ITMS &amp; Lighting Items'!$A$5:$G$468,5,FALSE))," "))</f>
        <v xml:space="preserve"> </v>
      </c>
      <c r="H31" s="590" t="str">
        <f>IF(ISNUMBER($B31),(VLOOKUP($B31,'Signal, ITMS &amp; Lighting Items'!$A$5:$G$468,6,FALSE)),IF(ISTEXT($B31),(VLOOKUP($B31,'Signal, ITMS &amp; Lighting Items'!$A$5:$G$468,6,FALSE))," "))</f>
        <v xml:space="preserve"> </v>
      </c>
      <c r="I31" s="590" t="str">
        <f>IF(ISNUMBER($B31),(VLOOKUP($B31,'Signal, ITMS &amp; Lighting Items'!$A$5:$G$468,7,FALSE)),IF(ISTEXT($B31),(VLOOKUP($B31,'Signal, ITMS &amp; Lighting Items'!$A$5:$G$468,7,FALSE))," "))</f>
        <v xml:space="preserve"> </v>
      </c>
      <c r="J31" s="591" t="str">
        <f t="shared" si="0"/>
        <v/>
      </c>
      <c r="K31" s="591" t="str">
        <f t="shared" si="1"/>
        <v/>
      </c>
      <c r="L31" s="591" t="str">
        <f t="shared" si="2"/>
        <v/>
      </c>
      <c r="M31" s="216"/>
    </row>
    <row r="32" spans="1:20" ht="12.75" customHeight="1">
      <c r="A32" s="577">
        <v>7</v>
      </c>
      <c r="B32" s="572"/>
      <c r="C32" s="588" t="str">
        <f>IF(ISNUMBER($B32),(VLOOKUP($B32,'Signal, ITMS &amp; Lighting Items'!$A$5:$G$468,2,FALSE)),IF(ISTEXT($B32),(VLOOKUP($B32,'Signal, ITMS &amp; Lighting Items'!$A$5:$G$468,2,FALSE))," "))</f>
        <v xml:space="preserve"> </v>
      </c>
      <c r="D32" s="576"/>
      <c r="E32" s="589" t="str">
        <f>IF(ISNUMBER($B32),(VLOOKUP($B32,'Signal, ITMS &amp; Lighting Items'!$A$5:$G$468,4,FALSE)),IF(ISTEXT($B32),(VLOOKUP($B32,'Signal, ITMS &amp; Lighting Items'!$A$5:$G$468,4,FALSE))," "))</f>
        <v xml:space="preserve"> </v>
      </c>
      <c r="F32" s="575" t="str">
        <f>IF(ISNUMBER($B32),(VLOOKUP($B32,'Signal, ITMS &amp; Lighting Items'!$A$5:$G$468,3,FALSE)),IF(ISTEXT($B32),(VLOOKUP($B32,'Signal, ITMS &amp; Lighting Items'!$A$5:$G$468,3,FALSE))," "))</f>
        <v xml:space="preserve"> </v>
      </c>
      <c r="G32" s="590" t="str">
        <f>IF(ISNUMBER($B32),(VLOOKUP($B32,'Signal, ITMS &amp; Lighting Items'!$A$5:$G$468,5,FALSE)),IF(ISTEXT($B32),(VLOOKUP($B32,'Signal, ITMS &amp; Lighting Items'!$A$5:$G$468,5,FALSE))," "))</f>
        <v xml:space="preserve"> </v>
      </c>
      <c r="H32" s="590" t="str">
        <f>IF(ISNUMBER($B32),(VLOOKUP($B32,'Signal, ITMS &amp; Lighting Items'!$A$5:$G$468,6,FALSE)),IF(ISTEXT($B32),(VLOOKUP($B32,'Signal, ITMS &amp; Lighting Items'!$A$5:$G$468,6,FALSE))," "))</f>
        <v xml:space="preserve"> </v>
      </c>
      <c r="I32" s="590" t="str">
        <f>IF(ISNUMBER($B32),(VLOOKUP($B32,'Signal, ITMS &amp; Lighting Items'!$A$5:$G$468,7,FALSE)),IF(ISTEXT($B32),(VLOOKUP($B32,'Signal, ITMS &amp; Lighting Items'!$A$5:$G$468,7,FALSE))," "))</f>
        <v xml:space="preserve"> </v>
      </c>
      <c r="J32" s="591" t="str">
        <f t="shared" si="0"/>
        <v/>
      </c>
      <c r="K32" s="591" t="str">
        <f t="shared" si="1"/>
        <v/>
      </c>
      <c r="L32" s="591" t="str">
        <f t="shared" si="2"/>
        <v/>
      </c>
      <c r="M32" s="216"/>
    </row>
    <row r="33" spans="1:13" ht="12.75" customHeight="1">
      <c r="A33" s="577">
        <v>8</v>
      </c>
      <c r="B33" s="572"/>
      <c r="C33" s="588" t="str">
        <f>IF(ISNUMBER($B33),(VLOOKUP($B33,'Signal, ITMS &amp; Lighting Items'!$A$5:$G$468,2,FALSE)),IF(ISTEXT($B33),(VLOOKUP($B33,'Signal, ITMS &amp; Lighting Items'!$A$5:$G$468,2,FALSE))," "))</f>
        <v xml:space="preserve"> </v>
      </c>
      <c r="D33" s="576"/>
      <c r="E33" s="589" t="str">
        <f>IF(ISNUMBER($B33),(VLOOKUP($B33,'Signal, ITMS &amp; Lighting Items'!$A$5:$G$468,4,FALSE)),IF(ISTEXT($B33),(VLOOKUP($B33,'Signal, ITMS &amp; Lighting Items'!$A$5:$G$468,4,FALSE))," "))</f>
        <v xml:space="preserve"> </v>
      </c>
      <c r="F33" s="575" t="str">
        <f>IF(ISNUMBER($B33),(VLOOKUP($B33,'Signal, ITMS &amp; Lighting Items'!$A$5:$G$468,3,FALSE)),IF(ISTEXT($B33),(VLOOKUP($B33,'Signal, ITMS &amp; Lighting Items'!$A$5:$G$468,3,FALSE))," "))</f>
        <v xml:space="preserve"> </v>
      </c>
      <c r="G33" s="590" t="str">
        <f>IF(ISNUMBER($B33),(VLOOKUP($B33,'Signal, ITMS &amp; Lighting Items'!$A$5:$G$468,5,FALSE)),IF(ISTEXT($B33),(VLOOKUP($B33,'Signal, ITMS &amp; Lighting Items'!$A$5:$G$468,5,FALSE))," "))</f>
        <v xml:space="preserve"> </v>
      </c>
      <c r="H33" s="590" t="str">
        <f>IF(ISNUMBER($B33),(VLOOKUP($B33,'Signal, ITMS &amp; Lighting Items'!$A$5:$G$468,6,FALSE)),IF(ISTEXT($B33),(VLOOKUP($B33,'Signal, ITMS &amp; Lighting Items'!$A$5:$G$468,6,FALSE))," "))</f>
        <v xml:space="preserve"> </v>
      </c>
      <c r="I33" s="590" t="str">
        <f>IF(ISNUMBER($B33),(VLOOKUP($B33,'Signal, ITMS &amp; Lighting Items'!$A$5:$G$468,7,FALSE)),IF(ISTEXT($B33),(VLOOKUP($B33,'Signal, ITMS &amp; Lighting Items'!$A$5:$G$468,7,FALSE))," "))</f>
        <v xml:space="preserve"> </v>
      </c>
      <c r="J33" s="591" t="str">
        <f t="shared" si="0"/>
        <v/>
      </c>
      <c r="K33" s="591" t="str">
        <f t="shared" si="1"/>
        <v/>
      </c>
      <c r="L33" s="591" t="str">
        <f t="shared" si="2"/>
        <v/>
      </c>
      <c r="M33" s="216"/>
    </row>
    <row r="34" spans="1:13" ht="12.75" customHeight="1">
      <c r="A34" s="577">
        <v>9</v>
      </c>
      <c r="B34" s="572"/>
      <c r="C34" s="588" t="str">
        <f>IF(ISNUMBER($B34),(VLOOKUP($B34,'Signal, ITMS &amp; Lighting Items'!$A$5:$G$468,2,FALSE)),IF(ISTEXT($B34),(VLOOKUP($B34,'Signal, ITMS &amp; Lighting Items'!$A$5:$G$468,2,FALSE))," "))</f>
        <v xml:space="preserve"> </v>
      </c>
      <c r="D34" s="576"/>
      <c r="E34" s="589" t="str">
        <f>IF(ISNUMBER($B34),(VLOOKUP($B34,'Signal, ITMS &amp; Lighting Items'!$A$5:$G$468,4,FALSE)),IF(ISTEXT($B34),(VLOOKUP($B34,'Signal, ITMS &amp; Lighting Items'!$A$5:$G$468,4,FALSE))," "))</f>
        <v xml:space="preserve"> </v>
      </c>
      <c r="F34" s="575" t="str">
        <f>IF(ISNUMBER($B34),(VLOOKUP($B34,'Signal, ITMS &amp; Lighting Items'!$A$5:$G$468,3,FALSE)),IF(ISTEXT($B34),(VLOOKUP($B34,'Signal, ITMS &amp; Lighting Items'!$A$5:$G$468,3,FALSE))," "))</f>
        <v xml:space="preserve"> </v>
      </c>
      <c r="G34" s="590" t="str">
        <f>IF(ISNUMBER($B34),(VLOOKUP($B34,'Signal, ITMS &amp; Lighting Items'!$A$5:$G$468,5,FALSE)),IF(ISTEXT($B34),(VLOOKUP($B34,'Signal, ITMS &amp; Lighting Items'!$A$5:$G$468,5,FALSE))," "))</f>
        <v xml:space="preserve"> </v>
      </c>
      <c r="H34" s="590" t="str">
        <f>IF(ISNUMBER($B34),(VLOOKUP($B34,'Signal, ITMS &amp; Lighting Items'!$A$5:$G$468,6,FALSE)),IF(ISTEXT($B34),(VLOOKUP($B34,'Signal, ITMS &amp; Lighting Items'!$A$5:$G$468,6,FALSE))," "))</f>
        <v xml:space="preserve"> </v>
      </c>
      <c r="I34" s="590" t="str">
        <f>IF(ISNUMBER($B34),(VLOOKUP($B34,'Signal, ITMS &amp; Lighting Items'!$A$5:$G$468,7,FALSE)),IF(ISTEXT($B34),(VLOOKUP($B34,'Signal, ITMS &amp; Lighting Items'!$A$5:$G$468,7,FALSE))," "))</f>
        <v xml:space="preserve"> </v>
      </c>
      <c r="J34" s="591" t="str">
        <f t="shared" si="0"/>
        <v/>
      </c>
      <c r="K34" s="591" t="str">
        <f t="shared" si="1"/>
        <v/>
      </c>
      <c r="L34" s="591" t="str">
        <f t="shared" si="2"/>
        <v/>
      </c>
      <c r="M34" s="216"/>
    </row>
    <row r="35" spans="1:13" ht="12.75" customHeight="1">
      <c r="A35" s="577">
        <v>10</v>
      </c>
      <c r="B35" s="572"/>
      <c r="C35" s="588" t="str">
        <f>IF(ISNUMBER($B35),(VLOOKUP($B35,'Signal, ITMS &amp; Lighting Items'!$A$5:$G$468,2,FALSE)),IF(ISTEXT($B35),(VLOOKUP($B35,'Signal, ITMS &amp; Lighting Items'!$A$5:$G$468,2,FALSE))," "))</f>
        <v xml:space="preserve"> </v>
      </c>
      <c r="D35" s="576"/>
      <c r="E35" s="589" t="str">
        <f>IF(ISNUMBER($B35),(VLOOKUP($B35,'Signal, ITMS &amp; Lighting Items'!$A$5:$G$468,4,FALSE)),IF(ISTEXT($B35),(VLOOKUP($B35,'Signal, ITMS &amp; Lighting Items'!$A$5:$G$468,4,FALSE))," "))</f>
        <v xml:space="preserve"> </v>
      </c>
      <c r="F35" s="575" t="str">
        <f>IF(ISNUMBER($B35),(VLOOKUP($B35,'Signal, ITMS &amp; Lighting Items'!$A$5:$G$468,3,FALSE)),IF(ISTEXT($B35),(VLOOKUP($B35,'Signal, ITMS &amp; Lighting Items'!$A$5:$G$468,3,FALSE))," "))</f>
        <v xml:space="preserve"> </v>
      </c>
      <c r="G35" s="590" t="str">
        <f>IF(ISNUMBER($B35),(VLOOKUP($B35,'Signal, ITMS &amp; Lighting Items'!$A$5:$G$468,5,FALSE)),IF(ISTEXT($B35),(VLOOKUP($B35,'Signal, ITMS &amp; Lighting Items'!$A$5:$G$468,5,FALSE))," "))</f>
        <v xml:space="preserve"> </v>
      </c>
      <c r="H35" s="590" t="str">
        <f>IF(ISNUMBER($B35),(VLOOKUP($B35,'Signal, ITMS &amp; Lighting Items'!$A$5:$G$468,6,FALSE)),IF(ISTEXT($B35),(VLOOKUP($B35,'Signal, ITMS &amp; Lighting Items'!$A$5:$G$468,6,FALSE))," "))</f>
        <v xml:space="preserve"> </v>
      </c>
      <c r="I35" s="590" t="str">
        <f>IF(ISNUMBER($B35),(VLOOKUP($B35,'Signal, ITMS &amp; Lighting Items'!$A$5:$G$468,7,FALSE)),IF(ISTEXT($B35),(VLOOKUP($B35,'Signal, ITMS &amp; Lighting Items'!$A$5:$G$468,7,FALSE))," "))</f>
        <v xml:space="preserve"> </v>
      </c>
      <c r="J35" s="591" t="str">
        <f t="shared" si="0"/>
        <v/>
      </c>
      <c r="K35" s="591" t="str">
        <f t="shared" si="1"/>
        <v/>
      </c>
      <c r="L35" s="591" t="str">
        <f t="shared" si="2"/>
        <v/>
      </c>
      <c r="M35" s="216"/>
    </row>
    <row r="36" spans="1:13" ht="12.75" customHeight="1">
      <c r="A36" s="577">
        <v>11</v>
      </c>
      <c r="B36" s="572"/>
      <c r="C36" s="588" t="str">
        <f>IF(ISNUMBER($B36),(VLOOKUP($B36,'Signal, ITMS &amp; Lighting Items'!$A$5:$G$468,2,FALSE)),IF(ISTEXT($B36),(VLOOKUP($B36,'Signal, ITMS &amp; Lighting Items'!$A$5:$G$468,2,FALSE))," "))</f>
        <v xml:space="preserve"> </v>
      </c>
      <c r="D36" s="576"/>
      <c r="E36" s="589" t="str">
        <f>IF(ISNUMBER($B36),(VLOOKUP($B36,'Signal, ITMS &amp; Lighting Items'!$A$5:$G$468,4,FALSE)),IF(ISTEXT($B36),(VLOOKUP($B36,'Signal, ITMS &amp; Lighting Items'!$A$5:$G$468,4,FALSE))," "))</f>
        <v xml:space="preserve"> </v>
      </c>
      <c r="F36" s="575" t="str">
        <f>IF(ISNUMBER($B36),(VLOOKUP($B36,'Signal, ITMS &amp; Lighting Items'!$A$5:$G$468,3,FALSE)),IF(ISTEXT($B36),(VLOOKUP($B36,'Signal, ITMS &amp; Lighting Items'!$A$5:$G$468,3,FALSE))," "))</f>
        <v xml:space="preserve"> </v>
      </c>
      <c r="G36" s="590" t="str">
        <f>IF(ISNUMBER($B36),(VLOOKUP($B36,'Signal, ITMS &amp; Lighting Items'!$A$5:$G$468,5,FALSE)),IF(ISTEXT($B36),(VLOOKUP($B36,'Signal, ITMS &amp; Lighting Items'!$A$5:$G$468,5,FALSE))," "))</f>
        <v xml:space="preserve"> </v>
      </c>
      <c r="H36" s="590" t="str">
        <f>IF(ISNUMBER($B36),(VLOOKUP($B36,'Signal, ITMS &amp; Lighting Items'!$A$5:$G$468,6,FALSE)),IF(ISTEXT($B36),(VLOOKUP($B36,'Signal, ITMS &amp; Lighting Items'!$A$5:$G$468,6,FALSE))," "))</f>
        <v xml:space="preserve"> </v>
      </c>
      <c r="I36" s="590" t="str">
        <f>IF(ISNUMBER($B36),(VLOOKUP($B36,'Signal, ITMS &amp; Lighting Items'!$A$5:$G$468,7,FALSE)),IF(ISTEXT($B36),(VLOOKUP($B36,'Signal, ITMS &amp; Lighting Items'!$A$5:$G$468,7,FALSE))," "))</f>
        <v xml:space="preserve"> </v>
      </c>
      <c r="J36" s="591" t="str">
        <f t="shared" si="0"/>
        <v/>
      </c>
      <c r="K36" s="591" t="str">
        <f t="shared" si="1"/>
        <v/>
      </c>
      <c r="L36" s="591" t="str">
        <f t="shared" si="2"/>
        <v/>
      </c>
      <c r="M36" s="216"/>
    </row>
    <row r="37" spans="1:13" ht="12.75" customHeight="1">
      <c r="A37" s="577">
        <v>12</v>
      </c>
      <c r="B37" s="572"/>
      <c r="C37" s="588" t="str">
        <f>IF(ISNUMBER($B37),(VLOOKUP($B37,'Signal, ITMS &amp; Lighting Items'!$A$5:$G$468,2,FALSE)),IF(ISTEXT($B37),(VLOOKUP($B37,'Signal, ITMS &amp; Lighting Items'!$A$5:$G$468,2,FALSE))," "))</f>
        <v xml:space="preserve"> </v>
      </c>
      <c r="D37" s="576"/>
      <c r="E37" s="589" t="str">
        <f>IF(ISNUMBER($B37),(VLOOKUP($B37,'Signal, ITMS &amp; Lighting Items'!$A$5:$G$468,4,FALSE)),IF(ISTEXT($B37),(VLOOKUP($B37,'Signal, ITMS &amp; Lighting Items'!$A$5:$G$468,4,FALSE))," "))</f>
        <v xml:space="preserve"> </v>
      </c>
      <c r="F37" s="575" t="str">
        <f>IF(ISNUMBER($B37),(VLOOKUP($B37,'Signal, ITMS &amp; Lighting Items'!$A$5:$G$468,3,FALSE)),IF(ISTEXT($B37),(VLOOKUP($B37,'Signal, ITMS &amp; Lighting Items'!$A$5:$G$468,3,FALSE))," "))</f>
        <v xml:space="preserve"> </v>
      </c>
      <c r="G37" s="590" t="str">
        <f>IF(ISNUMBER($B37),(VLOOKUP($B37,'Signal, ITMS &amp; Lighting Items'!$A$5:$G$468,5,FALSE)),IF(ISTEXT($B37),(VLOOKUP($B37,'Signal, ITMS &amp; Lighting Items'!$A$5:$G$468,5,FALSE))," "))</f>
        <v xml:space="preserve"> </v>
      </c>
      <c r="H37" s="590" t="str">
        <f>IF(ISNUMBER($B37),(VLOOKUP($B37,'Signal, ITMS &amp; Lighting Items'!$A$5:$G$468,6,FALSE)),IF(ISTEXT($B37),(VLOOKUP($B37,'Signal, ITMS &amp; Lighting Items'!$A$5:$G$468,6,FALSE))," "))</f>
        <v xml:space="preserve"> </v>
      </c>
      <c r="I37" s="590" t="str">
        <f>IF(ISNUMBER($B37),(VLOOKUP($B37,'Signal, ITMS &amp; Lighting Items'!$A$5:$G$468,7,FALSE)),IF(ISTEXT($B37),(VLOOKUP($B37,'Signal, ITMS &amp; Lighting Items'!$A$5:$G$468,7,FALSE))," "))</f>
        <v xml:space="preserve"> </v>
      </c>
      <c r="J37" s="591" t="str">
        <f t="shared" si="0"/>
        <v/>
      </c>
      <c r="K37" s="591" t="str">
        <f t="shared" si="1"/>
        <v/>
      </c>
      <c r="L37" s="591" t="str">
        <f t="shared" si="2"/>
        <v/>
      </c>
      <c r="M37" s="216"/>
    </row>
    <row r="38" spans="1:13" ht="12.75" customHeight="1">
      <c r="A38" s="577">
        <v>13</v>
      </c>
      <c r="B38" s="572"/>
      <c r="C38" s="588" t="str">
        <f>IF(ISNUMBER($B38),(VLOOKUP($B38,'Signal, ITMS &amp; Lighting Items'!$A$5:$G$468,2,FALSE)),IF(ISTEXT($B38),(VLOOKUP($B38,'Signal, ITMS &amp; Lighting Items'!$A$5:$G$468,2,FALSE))," "))</f>
        <v xml:space="preserve"> </v>
      </c>
      <c r="D38" s="576"/>
      <c r="E38" s="589" t="str">
        <f>IF(ISNUMBER($B38),(VLOOKUP($B38,'Signal, ITMS &amp; Lighting Items'!$A$5:$G$468,4,FALSE)),IF(ISTEXT($B38),(VLOOKUP($B38,'Signal, ITMS &amp; Lighting Items'!$A$5:$G$468,4,FALSE))," "))</f>
        <v xml:space="preserve"> </v>
      </c>
      <c r="F38" s="575" t="str">
        <f>IF(ISNUMBER($B38),(VLOOKUP($B38,'Signal, ITMS &amp; Lighting Items'!$A$5:$G$468,3,FALSE)),IF(ISTEXT($B38),(VLOOKUP($B38,'Signal, ITMS &amp; Lighting Items'!$A$5:$G$468,3,FALSE))," "))</f>
        <v xml:space="preserve"> </v>
      </c>
      <c r="G38" s="590" t="str">
        <f>IF(ISNUMBER($B38),(VLOOKUP($B38,'Signal, ITMS &amp; Lighting Items'!$A$5:$G$468,5,FALSE)),IF(ISTEXT($B38),(VLOOKUP($B38,'Signal, ITMS &amp; Lighting Items'!$A$5:$G$468,5,FALSE))," "))</f>
        <v xml:space="preserve"> </v>
      </c>
      <c r="H38" s="590" t="str">
        <f>IF(ISNUMBER($B38),(VLOOKUP($B38,'Signal, ITMS &amp; Lighting Items'!$A$5:$G$468,6,FALSE)),IF(ISTEXT($B38),(VLOOKUP($B38,'Signal, ITMS &amp; Lighting Items'!$A$5:$G$468,6,FALSE))," "))</f>
        <v xml:space="preserve"> </v>
      </c>
      <c r="I38" s="590" t="str">
        <f>IF(ISNUMBER($B38),(VLOOKUP($B38,'Signal, ITMS &amp; Lighting Items'!$A$5:$G$468,7,FALSE)),IF(ISTEXT($B38),(VLOOKUP($B38,'Signal, ITMS &amp; Lighting Items'!$A$5:$G$468,7,FALSE))," "))</f>
        <v xml:space="preserve"> </v>
      </c>
      <c r="J38" s="591" t="str">
        <f t="shared" si="0"/>
        <v/>
      </c>
      <c r="K38" s="591" t="str">
        <f t="shared" si="1"/>
        <v/>
      </c>
      <c r="L38" s="591" t="str">
        <f t="shared" si="2"/>
        <v/>
      </c>
      <c r="M38" s="216"/>
    </row>
    <row r="39" spans="1:13" ht="12.75" customHeight="1">
      <c r="A39" s="577">
        <v>14</v>
      </c>
      <c r="B39" s="572"/>
      <c r="C39" s="588" t="str">
        <f>IF(ISNUMBER($B39),(VLOOKUP($B39,'Signal, ITMS &amp; Lighting Items'!$A$5:$G$468,2,FALSE)),IF(ISTEXT($B39),(VLOOKUP($B39,'Signal, ITMS &amp; Lighting Items'!$A$5:$G$468,2,FALSE))," "))</f>
        <v xml:space="preserve"> </v>
      </c>
      <c r="D39" s="576"/>
      <c r="E39" s="589" t="str">
        <f>IF(ISNUMBER($B39),(VLOOKUP($B39,'Signal, ITMS &amp; Lighting Items'!$A$5:$G$468,4,FALSE)),IF(ISTEXT($B39),(VLOOKUP($B39,'Signal, ITMS &amp; Lighting Items'!$A$5:$G$468,4,FALSE))," "))</f>
        <v xml:space="preserve"> </v>
      </c>
      <c r="F39" s="575" t="str">
        <f>IF(ISNUMBER($B39),(VLOOKUP($B39,'Signal, ITMS &amp; Lighting Items'!$A$5:$G$468,3,FALSE)),IF(ISTEXT($B39),(VLOOKUP($B39,'Signal, ITMS &amp; Lighting Items'!$A$5:$G$468,3,FALSE))," "))</f>
        <v xml:space="preserve"> </v>
      </c>
      <c r="G39" s="590" t="str">
        <f>IF(ISNUMBER($B39),(VLOOKUP($B39,'Signal, ITMS &amp; Lighting Items'!$A$5:$G$468,5,FALSE)),IF(ISTEXT($B39),(VLOOKUP($B39,'Signal, ITMS &amp; Lighting Items'!$A$5:$G$468,5,FALSE))," "))</f>
        <v xml:space="preserve"> </v>
      </c>
      <c r="H39" s="590" t="str">
        <f>IF(ISNUMBER($B39),(VLOOKUP($B39,'Signal, ITMS &amp; Lighting Items'!$A$5:$G$468,6,FALSE)),IF(ISTEXT($B39),(VLOOKUP($B39,'Signal, ITMS &amp; Lighting Items'!$A$5:$G$468,6,FALSE))," "))</f>
        <v xml:space="preserve"> </v>
      </c>
      <c r="I39" s="590" t="str">
        <f>IF(ISNUMBER($B39),(VLOOKUP($B39,'Signal, ITMS &amp; Lighting Items'!$A$5:$G$468,7,FALSE)),IF(ISTEXT($B39),(VLOOKUP($B39,'Signal, ITMS &amp; Lighting Items'!$A$5:$G$468,7,FALSE))," "))</f>
        <v xml:space="preserve"> </v>
      </c>
      <c r="J39" s="591" t="str">
        <f t="shared" si="0"/>
        <v/>
      </c>
      <c r="K39" s="591" t="str">
        <f t="shared" si="1"/>
        <v/>
      </c>
      <c r="L39" s="591" t="str">
        <f t="shared" si="2"/>
        <v/>
      </c>
      <c r="M39" s="216"/>
    </row>
    <row r="40" spans="1:13" ht="12.75" customHeight="1">
      <c r="A40" s="577">
        <v>15</v>
      </c>
      <c r="B40" s="572"/>
      <c r="C40" s="588" t="str">
        <f>IF(ISNUMBER($B40),(VLOOKUP($B40,'Signal, ITMS &amp; Lighting Items'!$A$5:$G$468,2,FALSE)),IF(ISTEXT($B40),(VLOOKUP($B40,'Signal, ITMS &amp; Lighting Items'!$A$5:$G$468,2,FALSE))," "))</f>
        <v xml:space="preserve"> </v>
      </c>
      <c r="D40" s="576"/>
      <c r="E40" s="589" t="str">
        <f>IF(ISNUMBER($B40),(VLOOKUP($B40,'Signal, ITMS &amp; Lighting Items'!$A$5:$G$468,4,FALSE)),IF(ISTEXT($B40),(VLOOKUP($B40,'Signal, ITMS &amp; Lighting Items'!$A$5:$G$468,4,FALSE))," "))</f>
        <v xml:space="preserve"> </v>
      </c>
      <c r="F40" s="575" t="str">
        <f>IF(ISNUMBER($B40),(VLOOKUP($B40,'Signal, ITMS &amp; Lighting Items'!$A$5:$G$468,3,FALSE)),IF(ISTEXT($B40),(VLOOKUP($B40,'Signal, ITMS &amp; Lighting Items'!$A$5:$G$468,3,FALSE))," "))</f>
        <v xml:space="preserve"> </v>
      </c>
      <c r="G40" s="590" t="str">
        <f>IF(ISNUMBER($B40),(VLOOKUP($B40,'Signal, ITMS &amp; Lighting Items'!$A$5:$G$468,5,FALSE)),IF(ISTEXT($B40),(VLOOKUP($B40,'Signal, ITMS &amp; Lighting Items'!$A$5:$G$468,5,FALSE))," "))</f>
        <v xml:space="preserve"> </v>
      </c>
      <c r="H40" s="590" t="str">
        <f>IF(ISNUMBER($B40),(VLOOKUP($B40,'Signal, ITMS &amp; Lighting Items'!$A$5:$G$468,6,FALSE)),IF(ISTEXT($B40),(VLOOKUP($B40,'Signal, ITMS &amp; Lighting Items'!$A$5:$G$468,6,FALSE))," "))</f>
        <v xml:space="preserve"> </v>
      </c>
      <c r="I40" s="590" t="str">
        <f>IF(ISNUMBER($B40),(VLOOKUP($B40,'Signal, ITMS &amp; Lighting Items'!$A$5:$G$468,7,FALSE)),IF(ISTEXT($B40),(VLOOKUP($B40,'Signal, ITMS &amp; Lighting Items'!$A$5:$G$468,7,FALSE))," "))</f>
        <v xml:space="preserve"> </v>
      </c>
      <c r="J40" s="591" t="str">
        <f t="shared" si="0"/>
        <v/>
      </c>
      <c r="K40" s="591" t="str">
        <f t="shared" si="1"/>
        <v/>
      </c>
      <c r="L40" s="591" t="str">
        <f t="shared" si="2"/>
        <v/>
      </c>
      <c r="M40" s="216"/>
    </row>
    <row r="41" spans="1:13" ht="12.75" customHeight="1">
      <c r="A41" s="577">
        <v>16</v>
      </c>
      <c r="B41" s="572"/>
      <c r="C41" s="588" t="str">
        <f>IF(ISNUMBER($B41),(VLOOKUP($B41,'Signal, ITMS &amp; Lighting Items'!$A$5:$G$468,2,FALSE)),IF(ISTEXT($B41),(VLOOKUP($B41,'Signal, ITMS &amp; Lighting Items'!$A$5:$G$468,2,FALSE))," "))</f>
        <v xml:space="preserve"> </v>
      </c>
      <c r="D41" s="576"/>
      <c r="E41" s="589" t="str">
        <f>IF(ISNUMBER($B41),(VLOOKUP($B41,'Signal, ITMS &amp; Lighting Items'!$A$5:$G$468,4,FALSE)),IF(ISTEXT($B41),(VLOOKUP($B41,'Signal, ITMS &amp; Lighting Items'!$A$5:$G$468,4,FALSE))," "))</f>
        <v xml:space="preserve"> </v>
      </c>
      <c r="F41" s="575" t="str">
        <f>IF(ISNUMBER($B41),(VLOOKUP($B41,'Signal, ITMS &amp; Lighting Items'!$A$5:$G$468,3,FALSE)),IF(ISTEXT($B41),(VLOOKUP($B41,'Signal, ITMS &amp; Lighting Items'!$A$5:$G$468,3,FALSE))," "))</f>
        <v xml:space="preserve"> </v>
      </c>
      <c r="G41" s="590" t="str">
        <f>IF(ISNUMBER($B41),(VLOOKUP($B41,'Signal, ITMS &amp; Lighting Items'!$A$5:$G$468,5,FALSE)),IF(ISTEXT($B41),(VLOOKUP($B41,'Signal, ITMS &amp; Lighting Items'!$A$5:$G$468,5,FALSE))," "))</f>
        <v xml:space="preserve"> </v>
      </c>
      <c r="H41" s="590" t="str">
        <f>IF(ISNUMBER($B41),(VLOOKUP($B41,'Signal, ITMS &amp; Lighting Items'!$A$5:$G$468,6,FALSE)),IF(ISTEXT($B41),(VLOOKUP($B41,'Signal, ITMS &amp; Lighting Items'!$A$5:$G$468,6,FALSE))," "))</f>
        <v xml:space="preserve"> </v>
      </c>
      <c r="I41" s="590" t="str">
        <f>IF(ISNUMBER($B41),(VLOOKUP($B41,'Signal, ITMS &amp; Lighting Items'!$A$5:$G$468,7,FALSE)),IF(ISTEXT($B41),(VLOOKUP($B41,'Signal, ITMS &amp; Lighting Items'!$A$5:$G$468,7,FALSE))," "))</f>
        <v xml:space="preserve"> </v>
      </c>
      <c r="J41" s="591" t="str">
        <f t="shared" si="0"/>
        <v/>
      </c>
      <c r="K41" s="591" t="str">
        <f t="shared" si="1"/>
        <v/>
      </c>
      <c r="L41" s="591" t="str">
        <f t="shared" si="2"/>
        <v/>
      </c>
      <c r="M41" s="216"/>
    </row>
    <row r="42" spans="1:13" ht="12.75" customHeight="1">
      <c r="A42" s="577">
        <v>17</v>
      </c>
      <c r="B42" s="572"/>
      <c r="C42" s="588" t="str">
        <f>IF(ISNUMBER($B42),(VLOOKUP($B42,'Signal, ITMS &amp; Lighting Items'!$A$5:$G$468,2,FALSE)),IF(ISTEXT($B42),(VLOOKUP($B42,'Signal, ITMS &amp; Lighting Items'!$A$5:$G$468,2,FALSE))," "))</f>
        <v xml:space="preserve"> </v>
      </c>
      <c r="D42" s="576"/>
      <c r="E42" s="589" t="str">
        <f>IF(ISNUMBER($B42),(VLOOKUP($B42,'Signal, ITMS &amp; Lighting Items'!$A$5:$G$468,4,FALSE)),IF(ISTEXT($B42),(VLOOKUP($B42,'Signal, ITMS &amp; Lighting Items'!$A$5:$G$468,4,FALSE))," "))</f>
        <v xml:space="preserve"> </v>
      </c>
      <c r="F42" s="575" t="str">
        <f>IF(ISNUMBER($B42),(VLOOKUP($B42,'Signal, ITMS &amp; Lighting Items'!$A$5:$G$468,3,FALSE)),IF(ISTEXT($B42),(VLOOKUP($B42,'Signal, ITMS &amp; Lighting Items'!$A$5:$G$468,3,FALSE))," "))</f>
        <v xml:space="preserve"> </v>
      </c>
      <c r="G42" s="590" t="str">
        <f>IF(ISNUMBER($B42),(VLOOKUP($B42,'Signal, ITMS &amp; Lighting Items'!$A$5:$G$468,5,FALSE)),IF(ISTEXT($B42),(VLOOKUP($B42,'Signal, ITMS &amp; Lighting Items'!$A$5:$G$468,5,FALSE))," "))</f>
        <v xml:space="preserve"> </v>
      </c>
      <c r="H42" s="590" t="str">
        <f>IF(ISNUMBER($B42),(VLOOKUP($B42,'Signal, ITMS &amp; Lighting Items'!$A$5:$G$468,6,FALSE)),IF(ISTEXT($B42),(VLOOKUP($B42,'Signal, ITMS &amp; Lighting Items'!$A$5:$G$468,6,FALSE))," "))</f>
        <v xml:space="preserve"> </v>
      </c>
      <c r="I42" s="590" t="str">
        <f>IF(ISNUMBER($B42),(VLOOKUP($B42,'Signal, ITMS &amp; Lighting Items'!$A$5:$G$468,7,FALSE)),IF(ISTEXT($B42),(VLOOKUP($B42,'Signal, ITMS &amp; Lighting Items'!$A$5:$G$468,7,FALSE))," "))</f>
        <v xml:space="preserve"> </v>
      </c>
      <c r="J42" s="591" t="str">
        <f t="shared" si="0"/>
        <v/>
      </c>
      <c r="K42" s="591" t="str">
        <f t="shared" si="1"/>
        <v/>
      </c>
      <c r="L42" s="591" t="str">
        <f t="shared" si="2"/>
        <v/>
      </c>
      <c r="M42" s="216"/>
    </row>
    <row r="43" spans="1:13" ht="12.75" customHeight="1">
      <c r="A43" s="577">
        <v>18</v>
      </c>
      <c r="B43" s="572"/>
      <c r="C43" s="588" t="str">
        <f>IF(ISNUMBER($B43),(VLOOKUP($B43,'Signal, ITMS &amp; Lighting Items'!$A$5:$G$468,2,FALSE)),IF(ISTEXT($B43),(VLOOKUP($B43,'Signal, ITMS &amp; Lighting Items'!$A$5:$G$468,2,FALSE))," "))</f>
        <v xml:space="preserve"> </v>
      </c>
      <c r="D43" s="576"/>
      <c r="E43" s="589" t="str">
        <f>IF(ISNUMBER($B43),(VLOOKUP($B43,'Signal, ITMS &amp; Lighting Items'!$A$5:$G$468,4,FALSE)),IF(ISTEXT($B43),(VLOOKUP($B43,'Signal, ITMS &amp; Lighting Items'!$A$5:$G$468,4,FALSE))," "))</f>
        <v xml:space="preserve"> </v>
      </c>
      <c r="F43" s="575" t="str">
        <f>IF(ISNUMBER($B43),(VLOOKUP($B43,'Signal, ITMS &amp; Lighting Items'!$A$5:$G$468,3,FALSE)),IF(ISTEXT($B43),(VLOOKUP($B43,'Signal, ITMS &amp; Lighting Items'!$A$5:$G$468,3,FALSE))," "))</f>
        <v xml:space="preserve"> </v>
      </c>
      <c r="G43" s="590" t="str">
        <f>IF(ISNUMBER($B43),(VLOOKUP($B43,'Signal, ITMS &amp; Lighting Items'!$A$5:$G$468,5,FALSE)),IF(ISTEXT($B43),(VLOOKUP($B43,'Signal, ITMS &amp; Lighting Items'!$A$5:$G$468,5,FALSE))," "))</f>
        <v xml:space="preserve"> </v>
      </c>
      <c r="H43" s="590" t="str">
        <f>IF(ISNUMBER($B43),(VLOOKUP($B43,'Signal, ITMS &amp; Lighting Items'!$A$5:$G$468,6,FALSE)),IF(ISTEXT($B43),(VLOOKUP($B43,'Signal, ITMS &amp; Lighting Items'!$A$5:$G$468,6,FALSE))," "))</f>
        <v xml:space="preserve"> </v>
      </c>
      <c r="I43" s="590" t="str">
        <f>IF(ISNUMBER($B43),(VLOOKUP($B43,'Signal, ITMS &amp; Lighting Items'!$A$5:$G$468,7,FALSE)),IF(ISTEXT($B43),(VLOOKUP($B43,'Signal, ITMS &amp; Lighting Items'!$A$5:$G$468,7,FALSE))," "))</f>
        <v xml:space="preserve"> </v>
      </c>
      <c r="J43" s="591" t="str">
        <f t="shared" si="0"/>
        <v/>
      </c>
      <c r="K43" s="591" t="str">
        <f t="shared" si="1"/>
        <v/>
      </c>
      <c r="L43" s="591" t="str">
        <f t="shared" si="2"/>
        <v/>
      </c>
      <c r="M43" s="216"/>
    </row>
    <row r="44" spans="1:13" ht="12.75" customHeight="1">
      <c r="A44" s="577">
        <v>19</v>
      </c>
      <c r="B44" s="572"/>
      <c r="C44" s="588" t="str">
        <f>IF(ISNUMBER($B44),(VLOOKUP($B44,'Signal, ITMS &amp; Lighting Items'!$A$5:$G$468,2,FALSE)),IF(ISTEXT($B44),(VLOOKUP($B44,'Signal, ITMS &amp; Lighting Items'!$A$5:$G$468,2,FALSE))," "))</f>
        <v xml:space="preserve"> </v>
      </c>
      <c r="D44" s="576"/>
      <c r="E44" s="589" t="str">
        <f>IF(ISNUMBER($B44),(VLOOKUP($B44,'Signal, ITMS &amp; Lighting Items'!$A$5:$G$468,4,FALSE)),IF(ISTEXT($B44),(VLOOKUP($B44,'Signal, ITMS &amp; Lighting Items'!$A$5:$G$468,4,FALSE))," "))</f>
        <v xml:space="preserve"> </v>
      </c>
      <c r="F44" s="575" t="str">
        <f>IF(ISNUMBER($B44),(VLOOKUP($B44,'Signal, ITMS &amp; Lighting Items'!$A$5:$G$468,3,FALSE)),IF(ISTEXT($B44),(VLOOKUP($B44,'Signal, ITMS &amp; Lighting Items'!$A$5:$G$468,3,FALSE))," "))</f>
        <v xml:space="preserve"> </v>
      </c>
      <c r="G44" s="590" t="str">
        <f>IF(ISNUMBER($B44),(VLOOKUP($B44,'Signal, ITMS &amp; Lighting Items'!$A$5:$G$468,5,FALSE)),IF(ISTEXT($B44),(VLOOKUP($B44,'Signal, ITMS &amp; Lighting Items'!$A$5:$G$468,5,FALSE))," "))</f>
        <v xml:space="preserve"> </v>
      </c>
      <c r="H44" s="590" t="str">
        <f>IF(ISNUMBER($B44),(VLOOKUP($B44,'Signal, ITMS &amp; Lighting Items'!$A$5:$G$468,6,FALSE)),IF(ISTEXT($B44),(VLOOKUP($B44,'Signal, ITMS &amp; Lighting Items'!$A$5:$G$468,6,FALSE))," "))</f>
        <v xml:space="preserve"> </v>
      </c>
      <c r="I44" s="590" t="str">
        <f>IF(ISNUMBER($B44),(VLOOKUP($B44,'Signal, ITMS &amp; Lighting Items'!$A$5:$G$468,7,FALSE)),IF(ISTEXT($B44),(VLOOKUP($B44,'Signal, ITMS &amp; Lighting Items'!$A$5:$G$468,7,FALSE))," "))</f>
        <v xml:space="preserve"> </v>
      </c>
      <c r="J44" s="591" t="str">
        <f t="shared" si="0"/>
        <v/>
      </c>
      <c r="K44" s="591" t="str">
        <f t="shared" si="1"/>
        <v/>
      </c>
      <c r="L44" s="591" t="str">
        <f t="shared" si="2"/>
        <v/>
      </c>
      <c r="M44" s="216"/>
    </row>
    <row r="45" spans="1:13" ht="12.75" customHeight="1">
      <c r="A45" s="577">
        <v>20</v>
      </c>
      <c r="B45" s="572"/>
      <c r="C45" s="588" t="str">
        <f>IF(ISNUMBER($B45),(VLOOKUP($B45,'Signal, ITMS &amp; Lighting Items'!$A$5:$G$468,2,FALSE)),IF(ISTEXT($B45),(VLOOKUP($B45,'Signal, ITMS &amp; Lighting Items'!$A$5:$G$468,2,FALSE))," "))</f>
        <v xml:space="preserve"> </v>
      </c>
      <c r="D45" s="576"/>
      <c r="E45" s="589" t="str">
        <f>IF(ISNUMBER($B45),(VLOOKUP($B45,'Signal, ITMS &amp; Lighting Items'!$A$5:$G$468,4,FALSE)),IF(ISTEXT($B45),(VLOOKUP($B45,'Signal, ITMS &amp; Lighting Items'!$A$5:$G$468,4,FALSE))," "))</f>
        <v xml:space="preserve"> </v>
      </c>
      <c r="F45" s="575" t="str">
        <f>IF(ISNUMBER($B45),(VLOOKUP($B45,'Signal, ITMS &amp; Lighting Items'!$A$5:$G$468,3,FALSE)),IF(ISTEXT($B45),(VLOOKUP($B45,'Signal, ITMS &amp; Lighting Items'!$A$5:$G$468,3,FALSE))," "))</f>
        <v xml:space="preserve"> </v>
      </c>
      <c r="G45" s="590" t="str">
        <f>IF(ISNUMBER($B45),(VLOOKUP($B45,'Signal, ITMS &amp; Lighting Items'!$A$5:$G$468,5,FALSE)),IF(ISTEXT($B45),(VLOOKUP($B45,'Signal, ITMS &amp; Lighting Items'!$A$5:$G$468,5,FALSE))," "))</f>
        <v xml:space="preserve"> </v>
      </c>
      <c r="H45" s="590" t="str">
        <f>IF(ISNUMBER($B45),(VLOOKUP($B45,'Signal, ITMS &amp; Lighting Items'!$A$5:$G$468,6,FALSE)),IF(ISTEXT($B45),(VLOOKUP($B45,'Signal, ITMS &amp; Lighting Items'!$A$5:$G$468,6,FALSE))," "))</f>
        <v xml:space="preserve"> </v>
      </c>
      <c r="I45" s="590" t="str">
        <f>IF(ISNUMBER($B45),(VLOOKUP($B45,'Signal, ITMS &amp; Lighting Items'!$A$5:$G$468,7,FALSE)),IF(ISTEXT($B45),(VLOOKUP($B45,'Signal, ITMS &amp; Lighting Items'!$A$5:$G$468,7,FALSE))," "))</f>
        <v xml:space="preserve"> </v>
      </c>
      <c r="J45" s="591" t="str">
        <f t="shared" si="0"/>
        <v/>
      </c>
      <c r="K45" s="591" t="str">
        <f t="shared" si="1"/>
        <v/>
      </c>
      <c r="L45" s="591" t="str">
        <f t="shared" si="2"/>
        <v/>
      </c>
      <c r="M45" s="216"/>
    </row>
    <row r="46" spans="1:13" ht="12.75" customHeight="1">
      <c r="A46" s="577">
        <v>21</v>
      </c>
      <c r="B46" s="572"/>
      <c r="C46" s="588" t="str">
        <f>IF(ISNUMBER($B46),(VLOOKUP($B46,'Signal, ITMS &amp; Lighting Items'!$A$5:$G$468,2,FALSE)),IF(ISTEXT($B46),(VLOOKUP($B46,'Signal, ITMS &amp; Lighting Items'!$A$5:$G$468,2,FALSE))," "))</f>
        <v xml:space="preserve"> </v>
      </c>
      <c r="D46" s="576"/>
      <c r="E46" s="589" t="str">
        <f>IF(ISNUMBER($B46),(VLOOKUP($B46,'Signal, ITMS &amp; Lighting Items'!$A$5:$G$468,4,FALSE)),IF(ISTEXT($B46),(VLOOKUP($B46,'Signal, ITMS &amp; Lighting Items'!$A$5:$G$468,4,FALSE))," "))</f>
        <v xml:space="preserve"> </v>
      </c>
      <c r="F46" s="575" t="str">
        <f>IF(ISNUMBER($B46),(VLOOKUP($B46,'Signal, ITMS &amp; Lighting Items'!$A$5:$G$468,3,FALSE)),IF(ISTEXT($B46),(VLOOKUP($B46,'Signal, ITMS &amp; Lighting Items'!$A$5:$G$468,3,FALSE))," "))</f>
        <v xml:space="preserve"> </v>
      </c>
      <c r="G46" s="590" t="str">
        <f>IF(ISNUMBER($B46),(VLOOKUP($B46,'Signal, ITMS &amp; Lighting Items'!$A$5:$G$468,5,FALSE)),IF(ISTEXT($B46),(VLOOKUP($B46,'Signal, ITMS &amp; Lighting Items'!$A$5:$G$468,5,FALSE))," "))</f>
        <v xml:space="preserve"> </v>
      </c>
      <c r="H46" s="590" t="str">
        <f>IF(ISNUMBER($B46),(VLOOKUP($B46,'Signal, ITMS &amp; Lighting Items'!$A$5:$G$468,6,FALSE)),IF(ISTEXT($B46),(VLOOKUP($B46,'Signal, ITMS &amp; Lighting Items'!$A$5:$G$468,6,FALSE))," "))</f>
        <v xml:space="preserve"> </v>
      </c>
      <c r="I46" s="590" t="str">
        <f>IF(ISNUMBER($B46),(VLOOKUP($B46,'Signal, ITMS &amp; Lighting Items'!$A$5:$G$468,7,FALSE)),IF(ISTEXT($B46),(VLOOKUP($B46,'Signal, ITMS &amp; Lighting Items'!$A$5:$G$468,7,FALSE))," "))</f>
        <v xml:space="preserve"> </v>
      </c>
      <c r="J46" s="591" t="str">
        <f t="shared" si="0"/>
        <v/>
      </c>
      <c r="K46" s="591" t="str">
        <f t="shared" si="1"/>
        <v/>
      </c>
      <c r="L46" s="591" t="str">
        <f t="shared" si="2"/>
        <v/>
      </c>
      <c r="M46" s="216"/>
    </row>
    <row r="47" spans="1:13" ht="12.75" customHeight="1">
      <c r="A47" s="577">
        <v>22</v>
      </c>
      <c r="B47" s="572"/>
      <c r="C47" s="588" t="str">
        <f>IF(ISNUMBER($B47),(VLOOKUP($B47,'Signal, ITMS &amp; Lighting Items'!$A$5:$G$468,2,FALSE)),IF(ISTEXT($B47),(VLOOKUP($B47,'Signal, ITMS &amp; Lighting Items'!$A$5:$G$468,2,FALSE))," "))</f>
        <v xml:space="preserve"> </v>
      </c>
      <c r="D47" s="576"/>
      <c r="E47" s="589" t="str">
        <f>IF(ISNUMBER($B47),(VLOOKUP($B47,'Signal, ITMS &amp; Lighting Items'!$A$5:$G$468,4,FALSE)),IF(ISTEXT($B47),(VLOOKUP($B47,'Signal, ITMS &amp; Lighting Items'!$A$5:$G$468,4,FALSE))," "))</f>
        <v xml:space="preserve"> </v>
      </c>
      <c r="F47" s="575" t="str">
        <f>IF(ISNUMBER($B47),(VLOOKUP($B47,'Signal, ITMS &amp; Lighting Items'!$A$5:$G$468,3,FALSE)),IF(ISTEXT($B47),(VLOOKUP($B47,'Signal, ITMS &amp; Lighting Items'!$A$5:$G$468,3,FALSE))," "))</f>
        <v xml:space="preserve"> </v>
      </c>
      <c r="G47" s="590" t="str">
        <f>IF(ISNUMBER($B47),(VLOOKUP($B47,'Signal, ITMS &amp; Lighting Items'!$A$5:$G$468,5,FALSE)),IF(ISTEXT($B47),(VLOOKUP($B47,'Signal, ITMS &amp; Lighting Items'!$A$5:$G$468,5,FALSE))," "))</f>
        <v xml:space="preserve"> </v>
      </c>
      <c r="H47" s="590" t="str">
        <f>IF(ISNUMBER($B47),(VLOOKUP($B47,'Signal, ITMS &amp; Lighting Items'!$A$5:$G$468,6,FALSE)),IF(ISTEXT($B47),(VLOOKUP($B47,'Signal, ITMS &amp; Lighting Items'!$A$5:$G$468,6,FALSE))," "))</f>
        <v xml:space="preserve"> </v>
      </c>
      <c r="I47" s="590" t="str">
        <f>IF(ISNUMBER($B47),(VLOOKUP($B47,'Signal, ITMS &amp; Lighting Items'!$A$5:$G$468,7,FALSE)),IF(ISTEXT($B47),(VLOOKUP($B47,'Signal, ITMS &amp; Lighting Items'!$A$5:$G$468,7,FALSE))," "))</f>
        <v xml:space="preserve"> </v>
      </c>
      <c r="J47" s="591" t="str">
        <f t="shared" si="0"/>
        <v/>
      </c>
      <c r="K47" s="591" t="str">
        <f t="shared" si="1"/>
        <v/>
      </c>
      <c r="L47" s="591" t="str">
        <f t="shared" si="2"/>
        <v/>
      </c>
      <c r="M47" s="216"/>
    </row>
    <row r="48" spans="1:13" ht="12.75" customHeight="1">
      <c r="A48" s="577">
        <v>23</v>
      </c>
      <c r="B48" s="572"/>
      <c r="C48" s="588" t="str">
        <f>IF(ISNUMBER($B48),(VLOOKUP($B48,'Signal, ITMS &amp; Lighting Items'!$A$5:$G$468,2,FALSE)),IF(ISTEXT($B48),(VLOOKUP($B48,'Signal, ITMS &amp; Lighting Items'!$A$5:$G$468,2,FALSE))," "))</f>
        <v xml:space="preserve"> </v>
      </c>
      <c r="D48" s="576"/>
      <c r="E48" s="589" t="str">
        <f>IF(ISNUMBER($B48),(VLOOKUP($B48,'Signal, ITMS &amp; Lighting Items'!$A$5:$G$468,4,FALSE)),IF(ISTEXT($B48),(VLOOKUP($B48,'Signal, ITMS &amp; Lighting Items'!$A$5:$G$468,4,FALSE))," "))</f>
        <v xml:space="preserve"> </v>
      </c>
      <c r="F48" s="575" t="str">
        <f>IF(ISNUMBER($B48),(VLOOKUP($B48,'Signal, ITMS &amp; Lighting Items'!$A$5:$G$468,3,FALSE)),IF(ISTEXT($B48),(VLOOKUP($B48,'Signal, ITMS &amp; Lighting Items'!$A$5:$G$468,3,FALSE))," "))</f>
        <v xml:space="preserve"> </v>
      </c>
      <c r="G48" s="590" t="str">
        <f>IF(ISNUMBER($B48),(VLOOKUP($B48,'Signal, ITMS &amp; Lighting Items'!$A$5:$G$468,5,FALSE)),IF(ISTEXT($B48),(VLOOKUP($B48,'Signal, ITMS &amp; Lighting Items'!$A$5:$G$468,5,FALSE))," "))</f>
        <v xml:space="preserve"> </v>
      </c>
      <c r="H48" s="590" t="str">
        <f>IF(ISNUMBER($B48),(VLOOKUP($B48,'Signal, ITMS &amp; Lighting Items'!$A$5:$G$468,6,FALSE)),IF(ISTEXT($B48),(VLOOKUP($B48,'Signal, ITMS &amp; Lighting Items'!$A$5:$G$468,6,FALSE))," "))</f>
        <v xml:space="preserve"> </v>
      </c>
      <c r="I48" s="590" t="str">
        <f>IF(ISNUMBER($B48),(VLOOKUP($B48,'Signal, ITMS &amp; Lighting Items'!$A$5:$G$468,7,FALSE)),IF(ISTEXT($B48),(VLOOKUP($B48,'Signal, ITMS &amp; Lighting Items'!$A$5:$G$468,7,FALSE))," "))</f>
        <v xml:space="preserve"> </v>
      </c>
      <c r="J48" s="591" t="str">
        <f t="shared" si="0"/>
        <v/>
      </c>
      <c r="K48" s="591" t="str">
        <f t="shared" si="1"/>
        <v/>
      </c>
      <c r="L48" s="591" t="str">
        <f t="shared" si="2"/>
        <v/>
      </c>
      <c r="M48" s="216"/>
    </row>
    <row r="49" spans="1:13" ht="12.75" customHeight="1">
      <c r="A49" s="577">
        <v>24</v>
      </c>
      <c r="B49" s="572"/>
      <c r="C49" s="588" t="str">
        <f>IF(ISNUMBER($B49),(VLOOKUP($B49,'Signal, ITMS &amp; Lighting Items'!$A$5:$G$468,2,FALSE)),IF(ISTEXT($B49),(VLOOKUP($B49,'Signal, ITMS &amp; Lighting Items'!$A$5:$G$468,2,FALSE))," "))</f>
        <v xml:space="preserve"> </v>
      </c>
      <c r="D49" s="576"/>
      <c r="E49" s="589" t="str">
        <f>IF(ISNUMBER($B49),(VLOOKUP($B49,'Signal, ITMS &amp; Lighting Items'!$A$5:$G$468,4,FALSE)),IF(ISTEXT($B49),(VLOOKUP($B49,'Signal, ITMS &amp; Lighting Items'!$A$5:$G$468,4,FALSE))," "))</f>
        <v xml:space="preserve"> </v>
      </c>
      <c r="F49" s="575" t="str">
        <f>IF(ISNUMBER($B49),(VLOOKUP($B49,'Signal, ITMS &amp; Lighting Items'!$A$5:$G$468,3,FALSE)),IF(ISTEXT($B49),(VLOOKUP($B49,'Signal, ITMS &amp; Lighting Items'!$A$5:$G$468,3,FALSE))," "))</f>
        <v xml:space="preserve"> </v>
      </c>
      <c r="G49" s="590" t="str">
        <f>IF(ISNUMBER($B49),(VLOOKUP($B49,'Signal, ITMS &amp; Lighting Items'!$A$5:$G$468,5,FALSE)),IF(ISTEXT($B49),(VLOOKUP($B49,'Signal, ITMS &amp; Lighting Items'!$A$5:$G$468,5,FALSE))," "))</f>
        <v xml:space="preserve"> </v>
      </c>
      <c r="H49" s="590" t="str">
        <f>IF(ISNUMBER($B49),(VLOOKUP($B49,'Signal, ITMS &amp; Lighting Items'!$A$5:$G$468,6,FALSE)),IF(ISTEXT($B49),(VLOOKUP($B49,'Signal, ITMS &amp; Lighting Items'!$A$5:$G$468,6,FALSE))," "))</f>
        <v xml:space="preserve"> </v>
      </c>
      <c r="I49" s="590" t="str">
        <f>IF(ISNUMBER($B49),(VLOOKUP($B49,'Signal, ITMS &amp; Lighting Items'!$A$5:$G$468,7,FALSE)),IF(ISTEXT($B49),(VLOOKUP($B49,'Signal, ITMS &amp; Lighting Items'!$A$5:$G$468,7,FALSE))," "))</f>
        <v xml:space="preserve"> </v>
      </c>
      <c r="J49" s="591" t="str">
        <f t="shared" si="0"/>
        <v/>
      </c>
      <c r="K49" s="591" t="str">
        <f t="shared" si="1"/>
        <v/>
      </c>
      <c r="L49" s="591" t="str">
        <f t="shared" si="2"/>
        <v/>
      </c>
      <c r="M49" s="216"/>
    </row>
    <row r="50" spans="1:13" ht="12.75" customHeight="1">
      <c r="A50" s="577">
        <v>25</v>
      </c>
      <c r="B50" s="572"/>
      <c r="C50" s="588" t="str">
        <f>IF(ISNUMBER($B50),(VLOOKUP($B50,'Signal, ITMS &amp; Lighting Items'!$A$5:$G$468,2,FALSE)),IF(ISTEXT($B50),(VLOOKUP($B50,'Signal, ITMS &amp; Lighting Items'!$A$5:$G$468,2,FALSE))," "))</f>
        <v xml:space="preserve"> </v>
      </c>
      <c r="D50" s="576"/>
      <c r="E50" s="589" t="str">
        <f>IF(ISNUMBER($B50),(VLOOKUP($B50,'Signal, ITMS &amp; Lighting Items'!$A$5:$G$468,4,FALSE)),IF(ISTEXT($B50),(VLOOKUP($B50,'Signal, ITMS &amp; Lighting Items'!$A$5:$G$468,4,FALSE))," "))</f>
        <v xml:space="preserve"> </v>
      </c>
      <c r="F50" s="575" t="str">
        <f>IF(ISNUMBER($B50),(VLOOKUP($B50,'Signal, ITMS &amp; Lighting Items'!$A$5:$G$468,3,FALSE)),IF(ISTEXT($B50),(VLOOKUP($B50,'Signal, ITMS &amp; Lighting Items'!$A$5:$G$468,3,FALSE))," "))</f>
        <v xml:space="preserve"> </v>
      </c>
      <c r="G50" s="590" t="str">
        <f>IF(ISNUMBER($B50),(VLOOKUP($B50,'Signal, ITMS &amp; Lighting Items'!$A$5:$G$468,5,FALSE)),IF(ISTEXT($B50),(VLOOKUP($B50,'Signal, ITMS &amp; Lighting Items'!$A$5:$G$468,5,FALSE))," "))</f>
        <v xml:space="preserve"> </v>
      </c>
      <c r="H50" s="590" t="str">
        <f>IF(ISNUMBER($B50),(VLOOKUP($B50,'Signal, ITMS &amp; Lighting Items'!$A$5:$G$468,6,FALSE)),IF(ISTEXT($B50),(VLOOKUP($B50,'Signal, ITMS &amp; Lighting Items'!$A$5:$G$468,6,FALSE))," "))</f>
        <v xml:space="preserve"> </v>
      </c>
      <c r="I50" s="590" t="str">
        <f>IF(ISNUMBER($B50),(VLOOKUP($B50,'Signal, ITMS &amp; Lighting Items'!$A$5:$G$468,7,FALSE)),IF(ISTEXT($B50),(VLOOKUP($B50,'Signal, ITMS &amp; Lighting Items'!$A$5:$G$468,7,FALSE))," "))</f>
        <v xml:space="preserve"> </v>
      </c>
      <c r="J50" s="591" t="str">
        <f t="shared" si="0"/>
        <v/>
      </c>
      <c r="K50" s="591" t="str">
        <f t="shared" si="1"/>
        <v/>
      </c>
      <c r="L50" s="591" t="str">
        <f t="shared" si="2"/>
        <v/>
      </c>
      <c r="M50" s="216"/>
    </row>
    <row r="51" spans="1:13" ht="12.75" customHeight="1">
      <c r="A51" s="577">
        <v>26</v>
      </c>
      <c r="B51" s="572"/>
      <c r="C51" s="588" t="str">
        <f>IF(ISNUMBER($B51),(VLOOKUP($B51,'Signal, ITMS &amp; Lighting Items'!$A$5:$G$468,2,FALSE)),IF(ISTEXT($B51),(VLOOKUP($B51,'Signal, ITMS &amp; Lighting Items'!$A$5:$G$468,2,FALSE))," "))</f>
        <v xml:space="preserve"> </v>
      </c>
      <c r="D51" s="576"/>
      <c r="E51" s="589" t="str">
        <f>IF(ISNUMBER($B51),(VLOOKUP($B51,'Signal, ITMS &amp; Lighting Items'!$A$5:$G$468,4,FALSE)),IF(ISTEXT($B51),(VLOOKUP($B51,'Signal, ITMS &amp; Lighting Items'!$A$5:$G$468,4,FALSE))," "))</f>
        <v xml:space="preserve"> </v>
      </c>
      <c r="F51" s="575" t="str">
        <f>IF(ISNUMBER($B51),(VLOOKUP($B51,'Signal, ITMS &amp; Lighting Items'!$A$5:$G$468,3,FALSE)),IF(ISTEXT($B51),(VLOOKUP($B51,'Signal, ITMS &amp; Lighting Items'!$A$5:$G$468,3,FALSE))," "))</f>
        <v xml:space="preserve"> </v>
      </c>
      <c r="G51" s="590" t="str">
        <f>IF(ISNUMBER($B51),(VLOOKUP($B51,'Signal, ITMS &amp; Lighting Items'!$A$5:$G$468,5,FALSE)),IF(ISTEXT($B51),(VLOOKUP($B51,'Signal, ITMS &amp; Lighting Items'!$A$5:$G$468,5,FALSE))," "))</f>
        <v xml:space="preserve"> </v>
      </c>
      <c r="H51" s="590" t="str">
        <f>IF(ISNUMBER($B51),(VLOOKUP($B51,'Signal, ITMS &amp; Lighting Items'!$A$5:$G$468,6,FALSE)),IF(ISTEXT($B51),(VLOOKUP($B51,'Signal, ITMS &amp; Lighting Items'!$A$5:$G$468,6,FALSE))," "))</f>
        <v xml:space="preserve"> </v>
      </c>
      <c r="I51" s="590" t="str">
        <f>IF(ISNUMBER($B51),(VLOOKUP($B51,'Signal, ITMS &amp; Lighting Items'!$A$5:$G$468,7,FALSE)),IF(ISTEXT($B51),(VLOOKUP($B51,'Signal, ITMS &amp; Lighting Items'!$A$5:$G$468,7,FALSE))," "))</f>
        <v xml:space="preserve"> </v>
      </c>
      <c r="J51" s="591" t="str">
        <f t="shared" si="0"/>
        <v/>
      </c>
      <c r="K51" s="591" t="str">
        <f t="shared" si="1"/>
        <v/>
      </c>
      <c r="L51" s="591" t="str">
        <f t="shared" si="2"/>
        <v/>
      </c>
      <c r="M51" s="216"/>
    </row>
    <row r="52" spans="1:13" ht="12.75" customHeight="1">
      <c r="A52" s="577">
        <v>27</v>
      </c>
      <c r="B52" s="572"/>
      <c r="C52" s="588" t="str">
        <f>IF(ISNUMBER($B52),(VLOOKUP($B52,'Signal, ITMS &amp; Lighting Items'!$A$5:$G$468,2,FALSE)),IF(ISTEXT($B52),(VLOOKUP($B52,'Signal, ITMS &amp; Lighting Items'!$A$5:$G$468,2,FALSE))," "))</f>
        <v xml:space="preserve"> </v>
      </c>
      <c r="D52" s="576"/>
      <c r="E52" s="589" t="str">
        <f>IF(ISNUMBER($B52),(VLOOKUP($B52,'Signal, ITMS &amp; Lighting Items'!$A$5:$G$468,4,FALSE)),IF(ISTEXT($B52),(VLOOKUP($B52,'Signal, ITMS &amp; Lighting Items'!$A$5:$G$468,4,FALSE))," "))</f>
        <v xml:space="preserve"> </v>
      </c>
      <c r="F52" s="575" t="str">
        <f>IF(ISNUMBER($B52),(VLOOKUP($B52,'Signal, ITMS &amp; Lighting Items'!$A$5:$G$468,3,FALSE)),IF(ISTEXT($B52),(VLOOKUP($B52,'Signal, ITMS &amp; Lighting Items'!$A$5:$G$468,3,FALSE))," "))</f>
        <v xml:space="preserve"> </v>
      </c>
      <c r="G52" s="590" t="str">
        <f>IF(ISNUMBER($B52),(VLOOKUP($B52,'Signal, ITMS &amp; Lighting Items'!$A$5:$G$468,5,FALSE)),IF(ISTEXT($B52),(VLOOKUP($B52,'Signal, ITMS &amp; Lighting Items'!$A$5:$G$468,5,FALSE))," "))</f>
        <v xml:space="preserve"> </v>
      </c>
      <c r="H52" s="590" t="str">
        <f>IF(ISNUMBER($B52),(VLOOKUP($B52,'Signal, ITMS &amp; Lighting Items'!$A$5:$G$468,6,FALSE)),IF(ISTEXT($B52),(VLOOKUP($B52,'Signal, ITMS &amp; Lighting Items'!$A$5:$G$468,6,FALSE))," "))</f>
        <v xml:space="preserve"> </v>
      </c>
      <c r="I52" s="590" t="str">
        <f>IF(ISNUMBER($B52),(VLOOKUP($B52,'Signal, ITMS &amp; Lighting Items'!$A$5:$G$468,7,FALSE)),IF(ISTEXT($B52),(VLOOKUP($B52,'Signal, ITMS &amp; Lighting Items'!$A$5:$G$468,7,FALSE))," "))</f>
        <v xml:space="preserve"> </v>
      </c>
      <c r="J52" s="591" t="str">
        <f t="shared" si="0"/>
        <v/>
      </c>
      <c r="K52" s="591" t="str">
        <f t="shared" si="1"/>
        <v/>
      </c>
      <c r="L52" s="591" t="str">
        <f t="shared" si="2"/>
        <v/>
      </c>
      <c r="M52" s="216"/>
    </row>
    <row r="53" spans="1:13" ht="12.75" customHeight="1">
      <c r="A53" s="577">
        <v>28</v>
      </c>
      <c r="B53" s="572"/>
      <c r="C53" s="588" t="str">
        <f>IF(ISNUMBER($B53),(VLOOKUP($B53,'Signal, ITMS &amp; Lighting Items'!$A$5:$G$468,2,FALSE)),IF(ISTEXT($B53),(VLOOKUP($B53,'Signal, ITMS &amp; Lighting Items'!$A$5:$G$468,2,FALSE))," "))</f>
        <v xml:space="preserve"> </v>
      </c>
      <c r="D53" s="576"/>
      <c r="E53" s="589" t="str">
        <f>IF(ISNUMBER($B53),(VLOOKUP($B53,'Signal, ITMS &amp; Lighting Items'!$A$5:$G$468,4,FALSE)),IF(ISTEXT($B53),(VLOOKUP($B53,'Signal, ITMS &amp; Lighting Items'!$A$5:$G$468,4,FALSE))," "))</f>
        <v xml:space="preserve"> </v>
      </c>
      <c r="F53" s="575" t="str">
        <f>IF(ISNUMBER($B53),(VLOOKUP($B53,'Signal, ITMS &amp; Lighting Items'!$A$5:$G$468,3,FALSE)),IF(ISTEXT($B53),(VLOOKUP($B53,'Signal, ITMS &amp; Lighting Items'!$A$5:$G$468,3,FALSE))," "))</f>
        <v xml:space="preserve"> </v>
      </c>
      <c r="G53" s="590" t="str">
        <f>IF(ISNUMBER($B53),(VLOOKUP($B53,'Signal, ITMS &amp; Lighting Items'!$A$5:$G$468,5,FALSE)),IF(ISTEXT($B53),(VLOOKUP($B53,'Signal, ITMS &amp; Lighting Items'!$A$5:$G$468,5,FALSE))," "))</f>
        <v xml:space="preserve"> </v>
      </c>
      <c r="H53" s="590" t="str">
        <f>IF(ISNUMBER($B53),(VLOOKUP($B53,'Signal, ITMS &amp; Lighting Items'!$A$5:$G$468,6,FALSE)),IF(ISTEXT($B53),(VLOOKUP($B53,'Signal, ITMS &amp; Lighting Items'!$A$5:$G$468,6,FALSE))," "))</f>
        <v xml:space="preserve"> </v>
      </c>
      <c r="I53" s="590" t="str">
        <f>IF(ISNUMBER($B53),(VLOOKUP($B53,'Signal, ITMS &amp; Lighting Items'!$A$5:$G$468,7,FALSE)),IF(ISTEXT($B53),(VLOOKUP($B53,'Signal, ITMS &amp; Lighting Items'!$A$5:$G$468,7,FALSE))," "))</f>
        <v xml:space="preserve"> </v>
      </c>
      <c r="J53" s="591" t="str">
        <f t="shared" si="0"/>
        <v/>
      </c>
      <c r="K53" s="591" t="str">
        <f t="shared" si="1"/>
        <v/>
      </c>
      <c r="L53" s="591" t="str">
        <f t="shared" si="2"/>
        <v/>
      </c>
      <c r="M53" s="216"/>
    </row>
    <row r="54" spans="1:13" ht="12.75" customHeight="1">
      <c r="A54" s="577">
        <v>29</v>
      </c>
      <c r="B54" s="572"/>
      <c r="C54" s="588" t="str">
        <f>IF(ISNUMBER($B54),(VLOOKUP($B54,'Signal, ITMS &amp; Lighting Items'!$A$5:$G$468,2,FALSE)),IF(ISTEXT($B54),(VLOOKUP($B54,'Signal, ITMS &amp; Lighting Items'!$A$5:$G$468,2,FALSE))," "))</f>
        <v xml:space="preserve"> </v>
      </c>
      <c r="D54" s="576"/>
      <c r="E54" s="589" t="str">
        <f>IF(ISNUMBER($B54),(VLOOKUP($B54,'Signal, ITMS &amp; Lighting Items'!$A$5:$G$468,4,FALSE)),IF(ISTEXT($B54),(VLOOKUP($B54,'Signal, ITMS &amp; Lighting Items'!$A$5:$G$468,4,FALSE))," "))</f>
        <v xml:space="preserve"> </v>
      </c>
      <c r="F54" s="575" t="str">
        <f>IF(ISNUMBER($B54),(VLOOKUP($B54,'Signal, ITMS &amp; Lighting Items'!$A$5:$G$468,3,FALSE)),IF(ISTEXT($B54),(VLOOKUP($B54,'Signal, ITMS &amp; Lighting Items'!$A$5:$G$468,3,FALSE))," "))</f>
        <v xml:space="preserve"> </v>
      </c>
      <c r="G54" s="590" t="str">
        <f>IF(ISNUMBER($B54),(VLOOKUP($B54,'Signal, ITMS &amp; Lighting Items'!$A$5:$G$468,5,FALSE)),IF(ISTEXT($B54),(VLOOKUP($B54,'Signal, ITMS &amp; Lighting Items'!$A$5:$G$468,5,FALSE))," "))</f>
        <v xml:space="preserve"> </v>
      </c>
      <c r="H54" s="590" t="str">
        <f>IF(ISNUMBER($B54),(VLOOKUP($B54,'Signal, ITMS &amp; Lighting Items'!$A$5:$G$468,6,FALSE)),IF(ISTEXT($B54),(VLOOKUP($B54,'Signal, ITMS &amp; Lighting Items'!$A$5:$G$468,6,FALSE))," "))</f>
        <v xml:space="preserve"> </v>
      </c>
      <c r="I54" s="590" t="str">
        <f>IF(ISNUMBER($B54),(VLOOKUP($B54,'Signal, ITMS &amp; Lighting Items'!$A$5:$G$468,7,FALSE)),IF(ISTEXT($B54),(VLOOKUP($B54,'Signal, ITMS &amp; Lighting Items'!$A$5:$G$468,7,FALSE))," "))</f>
        <v xml:space="preserve"> </v>
      </c>
      <c r="J54" s="591" t="str">
        <f t="shared" si="0"/>
        <v/>
      </c>
      <c r="K54" s="591" t="str">
        <f t="shared" si="1"/>
        <v/>
      </c>
      <c r="L54" s="591" t="str">
        <f t="shared" si="2"/>
        <v/>
      </c>
      <c r="M54" s="216"/>
    </row>
    <row r="55" spans="1:13" ht="12.75" customHeight="1" thickBot="1">
      <c r="A55" s="600">
        <v>30</v>
      </c>
      <c r="B55" s="592"/>
      <c r="C55" s="593" t="str">
        <f>IF(ISNUMBER($B55),(VLOOKUP($B55,'Signal, ITMS &amp; Lighting Items'!$A$5:$G$468,2,FALSE)),IF(ISTEXT($B55),(VLOOKUP($B55,'Signal, ITMS &amp; Lighting Items'!$A$5:$G$468,2,FALSE))," "))</f>
        <v xml:space="preserve"> </v>
      </c>
      <c r="D55" s="594"/>
      <c r="E55" s="595" t="str">
        <f>IF(ISNUMBER($B55),(VLOOKUP($B55,'Signal, ITMS &amp; Lighting Items'!$A$5:$G$468,4,FALSE)),IF(ISTEXT($B55),(VLOOKUP($B55,'Signal, ITMS &amp; Lighting Items'!$A$5:$G$468,4,FALSE))," "))</f>
        <v xml:space="preserve"> </v>
      </c>
      <c r="F55" s="596" t="str">
        <f>IF(ISNUMBER($B55),(VLOOKUP($B55,'Signal, ITMS &amp; Lighting Items'!$A$5:$G$468,3,FALSE)),IF(ISTEXT($B55),(VLOOKUP($B55,'Signal, ITMS &amp; Lighting Items'!$A$5:$G$468,3,FALSE))," "))</f>
        <v xml:space="preserve"> </v>
      </c>
      <c r="G55" s="597" t="str">
        <f>IF(ISNUMBER($B55),(VLOOKUP($B55,'Signal, ITMS &amp; Lighting Items'!$A$5:$G$468,5,FALSE)),IF(ISTEXT($B55),(VLOOKUP($B55,'Signal, ITMS &amp; Lighting Items'!$A$5:$G$468,5,FALSE))," "))</f>
        <v xml:space="preserve"> </v>
      </c>
      <c r="H55" s="597" t="str">
        <f>IF(ISNUMBER($B55),(VLOOKUP($B55,'Signal, ITMS &amp; Lighting Items'!$A$5:$G$468,6,FALSE)),IF(ISTEXT($B55),(VLOOKUP($B55,'Signal, ITMS &amp; Lighting Items'!$A$5:$G$468,6,FALSE))," "))</f>
        <v xml:space="preserve"> </v>
      </c>
      <c r="I55" s="597" t="str">
        <f>IF(ISNUMBER($B55),(VLOOKUP($B55,'Signal, ITMS &amp; Lighting Items'!$A$5:$G$468,7,FALSE)),IF(ISTEXT($B55),(VLOOKUP($B55,'Signal, ITMS &amp; Lighting Items'!$A$5:$G$468,7,FALSE))," "))</f>
        <v xml:space="preserve"> </v>
      </c>
      <c r="J55" s="598" t="str">
        <f t="shared" si="0"/>
        <v/>
      </c>
      <c r="K55" s="598" t="str">
        <f t="shared" si="1"/>
        <v/>
      </c>
      <c r="L55" s="598" t="str">
        <f t="shared" si="2"/>
        <v/>
      </c>
      <c r="M55" s="216"/>
    </row>
    <row r="56" spans="1:13" ht="12.75" customHeight="1" thickTop="1">
      <c r="A56" s="611"/>
      <c r="B56" s="611"/>
      <c r="C56" s="611" t="s">
        <v>576</v>
      </c>
      <c r="D56" s="611"/>
      <c r="E56" s="612"/>
      <c r="F56" s="613" t="s">
        <v>440</v>
      </c>
      <c r="G56" s="204" t="s">
        <v>202</v>
      </c>
      <c r="H56" s="204" t="s">
        <v>202</v>
      </c>
      <c r="I56" s="614"/>
      <c r="J56" s="603">
        <f t="shared" ref="J56:K56" si="3">SUM(J26:J55)</f>
        <v>0</v>
      </c>
      <c r="K56" s="603">
        <f t="shared" si="3"/>
        <v>0</v>
      </c>
      <c r="L56" s="603">
        <f>SUM(L26:L55)</f>
        <v>0</v>
      </c>
      <c r="M56" s="194"/>
    </row>
    <row r="57" spans="1:13" ht="12.75" customHeight="1">
      <c r="A57" s="611"/>
      <c r="B57" s="611"/>
      <c r="C57" s="611"/>
      <c r="D57" s="611"/>
      <c r="E57" s="612"/>
      <c r="F57" s="615"/>
      <c r="G57" s="616"/>
      <c r="H57" s="613"/>
      <c r="I57" s="613"/>
      <c r="J57" s="617"/>
      <c r="K57" s="617"/>
      <c r="L57" s="618"/>
      <c r="M57" s="194"/>
    </row>
    <row r="58" spans="1:13" ht="12.75" customHeight="1">
      <c r="E58" s="66"/>
      <c r="F58" s="79">
        <f>F24</f>
        <v>0</v>
      </c>
      <c r="G58" s="842" t="s">
        <v>574</v>
      </c>
      <c r="H58" s="844"/>
      <c r="I58" s="299"/>
      <c r="J58" s="845" t="s">
        <v>575</v>
      </c>
      <c r="K58" s="846"/>
      <c r="L58" s="847"/>
      <c r="M58" s="300"/>
    </row>
    <row r="59" spans="1:13" ht="12.75" customHeight="1">
      <c r="A59" s="70" t="s">
        <v>571</v>
      </c>
      <c r="B59" s="166" t="s">
        <v>10</v>
      </c>
      <c r="C59" s="70" t="s">
        <v>572</v>
      </c>
      <c r="D59" s="70" t="s">
        <v>573</v>
      </c>
      <c r="E59" s="70" t="s">
        <v>9</v>
      </c>
      <c r="F59" s="69" t="s">
        <v>438</v>
      </c>
      <c r="G59" s="193" t="s">
        <v>352</v>
      </c>
      <c r="H59" s="193" t="s">
        <v>351</v>
      </c>
      <c r="I59" s="193" t="s">
        <v>4692</v>
      </c>
      <c r="J59" s="71" t="s">
        <v>352</v>
      </c>
      <c r="K59" s="71" t="s">
        <v>351</v>
      </c>
      <c r="L59" s="71" t="s">
        <v>4692</v>
      </c>
      <c r="M59" s="301"/>
    </row>
    <row r="60" spans="1:13" ht="12.75" customHeight="1">
      <c r="A60" s="577">
        <v>1</v>
      </c>
      <c r="B60" s="572"/>
      <c r="C60" s="588" t="str">
        <f>IF(ISNUMBER($B60),(VLOOKUP($B60,'Signal, ITMS &amp; Lighting Items'!$A$5:$G$468,2,FALSE)),IF(ISTEXT($B60),(VLOOKUP($B60,'Signal, ITMS &amp; Lighting Items'!$A$5:$G$468,2,FALSE))," "))</f>
        <v xml:space="preserve"> </v>
      </c>
      <c r="D60" s="576"/>
      <c r="E60" s="589" t="str">
        <f>IF(ISNUMBER($B60),(VLOOKUP($B60,'Signal, ITMS &amp; Lighting Items'!$A$5:$G$468,4,FALSE)),IF(ISTEXT($B60),(VLOOKUP($B60,'Signal, ITMS &amp; Lighting Items'!$A$5:$G$468,4,FALSE))," "))</f>
        <v xml:space="preserve"> </v>
      </c>
      <c r="F60" s="575" t="str">
        <f>IF(ISNUMBER($B60),(VLOOKUP($B60,'Signal, ITMS &amp; Lighting Items'!$A$5:$G$468,3,FALSE)),IF(ISTEXT($B60),(VLOOKUP($B60,'Signal, ITMS &amp; Lighting Items'!$A$5:$G$468,3,FALSE))," "))</f>
        <v xml:space="preserve"> </v>
      </c>
      <c r="G60" s="590" t="str">
        <f>IF(ISNUMBER($B60),(VLOOKUP($B60,'Signal, ITMS &amp; Lighting Items'!$A$5:$G$468,5,FALSE)),IF(ISTEXT($B60),(VLOOKUP($B60,'Signal, ITMS &amp; Lighting Items'!$A$5:$G$468,5,FALSE))," "))</f>
        <v xml:space="preserve"> </v>
      </c>
      <c r="H60" s="590" t="str">
        <f>IF(ISNUMBER($B60),(VLOOKUP($B60,'Signal, ITMS &amp; Lighting Items'!$A$5:$G$468,6,FALSE)),IF(ISTEXT($B60),(VLOOKUP($B60,'Signal, ITMS &amp; Lighting Items'!$A$5:$G$468,6,FALSE))," "))</f>
        <v xml:space="preserve"> </v>
      </c>
      <c r="I60" s="590" t="str">
        <f>IF(ISNUMBER($B60),(VLOOKUP($B60,'Signal, ITMS &amp; Lighting Items'!$A$5:$G$468,7,FALSE)),IF(ISTEXT($B60),(VLOOKUP($B60,'Signal, ITMS &amp; Lighting Items'!$A$5:$G$468,7,FALSE))," "))</f>
        <v xml:space="preserve"> </v>
      </c>
      <c r="J60" s="591" t="str">
        <f>IF(ISNUMBER($D60),($D60*$G60),"")</f>
        <v/>
      </c>
      <c r="K60" s="591" t="str">
        <f>IF(ISNUMBER($D60),($D60*$H60),"")</f>
        <v/>
      </c>
      <c r="L60" s="591" t="str">
        <f>IF(ISNUMBER($D60),($D60*$I60),"")</f>
        <v/>
      </c>
      <c r="M60" s="216"/>
    </row>
    <row r="61" spans="1:13" ht="12.75" customHeight="1">
      <c r="A61" s="577">
        <v>2</v>
      </c>
      <c r="B61" s="572"/>
      <c r="C61" s="588" t="str">
        <f>IF(ISNUMBER($B61),(VLOOKUP($B61,'Signal, ITMS &amp; Lighting Items'!$A$5:$G$468,2,FALSE)),IF(ISTEXT($B61),(VLOOKUP($B61,'Signal, ITMS &amp; Lighting Items'!$A$5:$G$468,2,FALSE))," "))</f>
        <v xml:space="preserve"> </v>
      </c>
      <c r="D61" s="576"/>
      <c r="E61" s="589" t="str">
        <f>IF(ISNUMBER($B61),(VLOOKUP($B61,'Signal, ITMS &amp; Lighting Items'!$A$5:$G$468,4,FALSE)),IF(ISTEXT($B61),(VLOOKUP($B61,'Signal, ITMS &amp; Lighting Items'!$A$5:$G$468,4,FALSE))," "))</f>
        <v xml:space="preserve"> </v>
      </c>
      <c r="F61" s="575" t="str">
        <f>IF(ISNUMBER($B61),(VLOOKUP($B61,'Signal, ITMS &amp; Lighting Items'!$A$5:$G$468,3,FALSE)),IF(ISTEXT($B61),(VLOOKUP($B61,'Signal, ITMS &amp; Lighting Items'!$A$5:$G$468,3,FALSE))," "))</f>
        <v xml:space="preserve"> </v>
      </c>
      <c r="G61" s="590" t="str">
        <f>IF(ISNUMBER($B61),(VLOOKUP($B61,'Signal, ITMS &amp; Lighting Items'!$A$5:$G$468,5,FALSE)),IF(ISTEXT($B61),(VLOOKUP($B61,'Signal, ITMS &amp; Lighting Items'!$A$5:$G$468,5,FALSE))," "))</f>
        <v xml:space="preserve"> </v>
      </c>
      <c r="H61" s="590" t="str">
        <f>IF(ISNUMBER($B61),(VLOOKUP($B61,'Signal, ITMS &amp; Lighting Items'!$A$5:$G$468,6,FALSE)),IF(ISTEXT($B61),(VLOOKUP($B61,'Signal, ITMS &amp; Lighting Items'!$A$5:$G$468,6,FALSE))," "))</f>
        <v xml:space="preserve"> </v>
      </c>
      <c r="I61" s="590" t="str">
        <f>IF(ISNUMBER($B61),(VLOOKUP($B61,'Signal, ITMS &amp; Lighting Items'!$A$5:$G$468,7,FALSE)),IF(ISTEXT($B61),(VLOOKUP($B61,'Signal, ITMS &amp; Lighting Items'!$A$5:$G$468,7,FALSE))," "))</f>
        <v xml:space="preserve"> </v>
      </c>
      <c r="J61" s="591" t="str">
        <f t="shared" ref="J61:J88" si="4">IF(ISNUMBER($D61),($D61*$G61),"")</f>
        <v/>
      </c>
      <c r="K61" s="591" t="str">
        <f t="shared" ref="K61:K88" si="5">IF(ISNUMBER($D61),($D61*$H61),"")</f>
        <v/>
      </c>
      <c r="L61" s="591" t="str">
        <f t="shared" ref="L61:L88" si="6">IF(ISNUMBER($D61),($D61*$I61),"")</f>
        <v/>
      </c>
      <c r="M61" s="216"/>
    </row>
    <row r="62" spans="1:13" ht="12.75" customHeight="1">
      <c r="A62" s="577">
        <v>3</v>
      </c>
      <c r="B62" s="572"/>
      <c r="C62" s="588" t="str">
        <f>IF(ISNUMBER($B62),(VLOOKUP($B62,'Signal, ITMS &amp; Lighting Items'!$A$5:$G$468,2,FALSE)),IF(ISTEXT($B62),(VLOOKUP($B62,'Signal, ITMS &amp; Lighting Items'!$A$5:$G$468,2,FALSE))," "))</f>
        <v xml:space="preserve"> </v>
      </c>
      <c r="D62" s="576"/>
      <c r="E62" s="589" t="str">
        <f>IF(ISNUMBER($B62),(VLOOKUP($B62,'Signal, ITMS &amp; Lighting Items'!$A$5:$G$468,4,FALSE)),IF(ISTEXT($B62),(VLOOKUP($B62,'Signal, ITMS &amp; Lighting Items'!$A$5:$G$468,4,FALSE))," "))</f>
        <v xml:space="preserve"> </v>
      </c>
      <c r="F62" s="575" t="str">
        <f>IF(ISNUMBER($B62),(VLOOKUP($B62,'Signal, ITMS &amp; Lighting Items'!$A$5:$G$468,3,FALSE)),IF(ISTEXT($B62),(VLOOKUP($B62,'Signal, ITMS &amp; Lighting Items'!$A$5:$G$468,3,FALSE))," "))</f>
        <v xml:space="preserve"> </v>
      </c>
      <c r="G62" s="590" t="str">
        <f>IF(ISNUMBER($B62),(VLOOKUP($B62,'Signal, ITMS &amp; Lighting Items'!$A$5:$G$468,5,FALSE)),IF(ISTEXT($B62),(VLOOKUP($B62,'Signal, ITMS &amp; Lighting Items'!$A$5:$G$468,5,FALSE))," "))</f>
        <v xml:space="preserve"> </v>
      </c>
      <c r="H62" s="590" t="str">
        <f>IF(ISNUMBER($B62),(VLOOKUP($B62,'Signal, ITMS &amp; Lighting Items'!$A$5:$G$468,6,FALSE)),IF(ISTEXT($B62),(VLOOKUP($B62,'Signal, ITMS &amp; Lighting Items'!$A$5:$G$468,6,FALSE))," "))</f>
        <v xml:space="preserve"> </v>
      </c>
      <c r="I62" s="590" t="str">
        <f>IF(ISNUMBER($B62),(VLOOKUP($B62,'Signal, ITMS &amp; Lighting Items'!$A$5:$G$468,7,FALSE)),IF(ISTEXT($B62),(VLOOKUP($B62,'Signal, ITMS &amp; Lighting Items'!$A$5:$G$468,7,FALSE))," "))</f>
        <v xml:space="preserve"> </v>
      </c>
      <c r="J62" s="591" t="str">
        <f t="shared" si="4"/>
        <v/>
      </c>
      <c r="K62" s="591" t="str">
        <f t="shared" si="5"/>
        <v/>
      </c>
      <c r="L62" s="591" t="str">
        <f t="shared" si="6"/>
        <v/>
      </c>
      <c r="M62" s="216"/>
    </row>
    <row r="63" spans="1:13" ht="12.75" customHeight="1">
      <c r="A63" s="577">
        <v>4</v>
      </c>
      <c r="B63" s="572"/>
      <c r="C63" s="588" t="str">
        <f>IF(ISNUMBER($B63),(VLOOKUP($B63,'Signal, ITMS &amp; Lighting Items'!$A$5:$G$468,2,FALSE)),IF(ISTEXT($B63),(VLOOKUP($B63,'Signal, ITMS &amp; Lighting Items'!$A$5:$G$468,2,FALSE))," "))</f>
        <v xml:space="preserve"> </v>
      </c>
      <c r="D63" s="576"/>
      <c r="E63" s="589" t="str">
        <f>IF(ISNUMBER($B63),(VLOOKUP($B63,'Signal, ITMS &amp; Lighting Items'!$A$5:$G$468,4,FALSE)),IF(ISTEXT($B63),(VLOOKUP($B63,'Signal, ITMS &amp; Lighting Items'!$A$5:$G$468,4,FALSE))," "))</f>
        <v xml:space="preserve"> </v>
      </c>
      <c r="F63" s="575" t="str">
        <f>IF(ISNUMBER($B63),(VLOOKUP($B63,'Signal, ITMS &amp; Lighting Items'!$A$5:$G$468,3,FALSE)),IF(ISTEXT($B63),(VLOOKUP($B63,'Signal, ITMS &amp; Lighting Items'!$A$5:$G$468,3,FALSE))," "))</f>
        <v xml:space="preserve"> </v>
      </c>
      <c r="G63" s="590" t="str">
        <f>IF(ISNUMBER($B63),(VLOOKUP($B63,'Signal, ITMS &amp; Lighting Items'!$A$5:$G$468,5,FALSE)),IF(ISTEXT($B63),(VLOOKUP($B63,'Signal, ITMS &amp; Lighting Items'!$A$5:$G$468,5,FALSE))," "))</f>
        <v xml:space="preserve"> </v>
      </c>
      <c r="H63" s="590" t="str">
        <f>IF(ISNUMBER($B63),(VLOOKUP($B63,'Signal, ITMS &amp; Lighting Items'!$A$5:$G$468,6,FALSE)),IF(ISTEXT($B63),(VLOOKUP($B63,'Signal, ITMS &amp; Lighting Items'!$A$5:$G$468,6,FALSE))," "))</f>
        <v xml:space="preserve"> </v>
      </c>
      <c r="I63" s="590" t="str">
        <f>IF(ISNUMBER($B63),(VLOOKUP($B63,'Signal, ITMS &amp; Lighting Items'!$A$5:$G$468,7,FALSE)),IF(ISTEXT($B63),(VLOOKUP($B63,'Signal, ITMS &amp; Lighting Items'!$A$5:$G$468,7,FALSE))," "))</f>
        <v xml:space="preserve"> </v>
      </c>
      <c r="J63" s="591" t="str">
        <f t="shared" si="4"/>
        <v/>
      </c>
      <c r="K63" s="591" t="str">
        <f t="shared" si="5"/>
        <v/>
      </c>
      <c r="L63" s="591" t="str">
        <f t="shared" si="6"/>
        <v/>
      </c>
      <c r="M63" s="216"/>
    </row>
    <row r="64" spans="1:13" ht="12.75" customHeight="1">
      <c r="A64" s="577">
        <v>5</v>
      </c>
      <c r="B64" s="572"/>
      <c r="C64" s="588" t="str">
        <f>IF(ISNUMBER($B64),(VLOOKUP($B64,'Signal, ITMS &amp; Lighting Items'!$A$5:$G$468,2,FALSE)),IF(ISTEXT($B64),(VLOOKUP($B64,'Signal, ITMS &amp; Lighting Items'!$A$5:$G$468,2,FALSE))," "))</f>
        <v xml:space="preserve"> </v>
      </c>
      <c r="D64" s="576"/>
      <c r="E64" s="589" t="str">
        <f>IF(ISNUMBER($B64),(VLOOKUP($B64,'Signal, ITMS &amp; Lighting Items'!$A$5:$G$468,4,FALSE)),IF(ISTEXT($B64),(VLOOKUP($B64,'Signal, ITMS &amp; Lighting Items'!$A$5:$G$468,4,FALSE))," "))</f>
        <v xml:space="preserve"> </v>
      </c>
      <c r="F64" s="575" t="str">
        <f>IF(ISNUMBER($B64),(VLOOKUP($B64,'Signal, ITMS &amp; Lighting Items'!$A$5:$G$468,3,FALSE)),IF(ISTEXT($B64),(VLOOKUP($B64,'Signal, ITMS &amp; Lighting Items'!$A$5:$G$468,3,FALSE))," "))</f>
        <v xml:space="preserve"> </v>
      </c>
      <c r="G64" s="590" t="str">
        <f>IF(ISNUMBER($B64),(VLOOKUP($B64,'Signal, ITMS &amp; Lighting Items'!$A$5:$G$468,5,FALSE)),IF(ISTEXT($B64),(VLOOKUP($B64,'Signal, ITMS &amp; Lighting Items'!$A$5:$G$468,5,FALSE))," "))</f>
        <v xml:space="preserve"> </v>
      </c>
      <c r="H64" s="590" t="str">
        <f>IF(ISNUMBER($B64),(VLOOKUP($B64,'Signal, ITMS &amp; Lighting Items'!$A$5:$G$468,6,FALSE)),IF(ISTEXT($B64),(VLOOKUP($B64,'Signal, ITMS &amp; Lighting Items'!$A$5:$G$468,6,FALSE))," "))</f>
        <v xml:space="preserve"> </v>
      </c>
      <c r="I64" s="590" t="str">
        <f>IF(ISNUMBER($B64),(VLOOKUP($B64,'Signal, ITMS &amp; Lighting Items'!$A$5:$G$468,7,FALSE)),IF(ISTEXT($B64),(VLOOKUP($B64,'Signal, ITMS &amp; Lighting Items'!$A$5:$G$468,7,FALSE))," "))</f>
        <v xml:space="preserve"> </v>
      </c>
      <c r="J64" s="591" t="str">
        <f t="shared" si="4"/>
        <v/>
      </c>
      <c r="K64" s="591" t="str">
        <f t="shared" si="5"/>
        <v/>
      </c>
      <c r="L64" s="591" t="str">
        <f t="shared" si="6"/>
        <v/>
      </c>
      <c r="M64" s="216"/>
    </row>
    <row r="65" spans="1:18" ht="12.75" customHeight="1">
      <c r="A65" s="577">
        <v>6</v>
      </c>
      <c r="B65" s="572"/>
      <c r="C65" s="588" t="str">
        <f>IF(ISNUMBER($B65),(VLOOKUP($B65,'Signal, ITMS &amp; Lighting Items'!$A$5:$G$468,2,FALSE)),IF(ISTEXT($B65),(VLOOKUP($B65,'Signal, ITMS &amp; Lighting Items'!$A$5:$G$468,2,FALSE))," "))</f>
        <v xml:space="preserve"> </v>
      </c>
      <c r="D65" s="576"/>
      <c r="E65" s="589" t="str">
        <f>IF(ISNUMBER($B65),(VLOOKUP($B65,'Signal, ITMS &amp; Lighting Items'!$A$5:$G$468,4,FALSE)),IF(ISTEXT($B65),(VLOOKUP($B65,'Signal, ITMS &amp; Lighting Items'!$A$5:$G$468,4,FALSE))," "))</f>
        <v xml:space="preserve"> </v>
      </c>
      <c r="F65" s="575" t="str">
        <f>IF(ISNUMBER($B65),(VLOOKUP($B65,'Signal, ITMS &amp; Lighting Items'!$A$5:$G$468,3,FALSE)),IF(ISTEXT($B65),(VLOOKUP($B65,'Signal, ITMS &amp; Lighting Items'!$A$5:$G$468,3,FALSE))," "))</f>
        <v xml:space="preserve"> </v>
      </c>
      <c r="G65" s="590" t="str">
        <f>IF(ISNUMBER($B65),(VLOOKUP($B65,'Signal, ITMS &amp; Lighting Items'!$A$5:$G$468,5,FALSE)),IF(ISTEXT($B65),(VLOOKUP($B65,'Signal, ITMS &amp; Lighting Items'!$A$5:$G$468,5,FALSE))," "))</f>
        <v xml:space="preserve"> </v>
      </c>
      <c r="H65" s="590" t="str">
        <f>IF(ISNUMBER($B65),(VLOOKUP($B65,'Signal, ITMS &amp; Lighting Items'!$A$5:$G$468,6,FALSE)),IF(ISTEXT($B65),(VLOOKUP($B65,'Signal, ITMS &amp; Lighting Items'!$A$5:$G$468,6,FALSE))," "))</f>
        <v xml:space="preserve"> </v>
      </c>
      <c r="I65" s="590" t="str">
        <f>IF(ISNUMBER($B65),(VLOOKUP($B65,'Signal, ITMS &amp; Lighting Items'!$A$5:$G$468,7,FALSE)),IF(ISTEXT($B65),(VLOOKUP($B65,'Signal, ITMS &amp; Lighting Items'!$A$5:$G$468,7,FALSE))," "))</f>
        <v xml:space="preserve"> </v>
      </c>
      <c r="J65" s="591" t="str">
        <f t="shared" si="4"/>
        <v/>
      </c>
      <c r="K65" s="591" t="str">
        <f t="shared" si="5"/>
        <v/>
      </c>
      <c r="L65" s="591" t="str">
        <f t="shared" si="6"/>
        <v/>
      </c>
      <c r="M65" s="216"/>
    </row>
    <row r="66" spans="1:18" ht="12.75" customHeight="1">
      <c r="A66" s="577">
        <v>7</v>
      </c>
      <c r="B66" s="572"/>
      <c r="C66" s="588" t="str">
        <f>IF(ISNUMBER($B66),(VLOOKUP($B66,'Signal, ITMS &amp; Lighting Items'!$A$5:$G$468,2,FALSE)),IF(ISTEXT($B66),(VLOOKUP($B66,'Signal, ITMS &amp; Lighting Items'!$A$5:$G$468,2,FALSE))," "))</f>
        <v xml:space="preserve"> </v>
      </c>
      <c r="D66" s="576"/>
      <c r="E66" s="589" t="str">
        <f>IF(ISNUMBER($B66),(VLOOKUP($B66,'Signal, ITMS &amp; Lighting Items'!$A$5:$G$468,4,FALSE)),IF(ISTEXT($B66),(VLOOKUP($B66,'Signal, ITMS &amp; Lighting Items'!$A$5:$G$468,4,FALSE))," "))</f>
        <v xml:space="preserve"> </v>
      </c>
      <c r="F66" s="575" t="str">
        <f>IF(ISNUMBER($B66),(VLOOKUP($B66,'Signal, ITMS &amp; Lighting Items'!$A$5:$G$468,3,FALSE)),IF(ISTEXT($B66),(VLOOKUP($B66,'Signal, ITMS &amp; Lighting Items'!$A$5:$G$468,3,FALSE))," "))</f>
        <v xml:space="preserve"> </v>
      </c>
      <c r="G66" s="590" t="str">
        <f>IF(ISNUMBER($B66),(VLOOKUP($B66,'Signal, ITMS &amp; Lighting Items'!$A$5:$G$468,5,FALSE)),IF(ISTEXT($B66),(VLOOKUP($B66,'Signal, ITMS &amp; Lighting Items'!$A$5:$G$468,5,FALSE))," "))</f>
        <v xml:space="preserve"> </v>
      </c>
      <c r="H66" s="590" t="str">
        <f>IF(ISNUMBER($B66),(VLOOKUP($B66,'Signal, ITMS &amp; Lighting Items'!$A$5:$G$468,6,FALSE)),IF(ISTEXT($B66),(VLOOKUP($B66,'Signal, ITMS &amp; Lighting Items'!$A$5:$G$468,6,FALSE))," "))</f>
        <v xml:space="preserve"> </v>
      </c>
      <c r="I66" s="590" t="str">
        <f>IF(ISNUMBER($B66),(VLOOKUP($B66,'Signal, ITMS &amp; Lighting Items'!$A$5:$G$468,7,FALSE)),IF(ISTEXT($B66),(VLOOKUP($B66,'Signal, ITMS &amp; Lighting Items'!$A$5:$G$468,7,FALSE))," "))</f>
        <v xml:space="preserve"> </v>
      </c>
      <c r="J66" s="591" t="str">
        <f t="shared" si="4"/>
        <v/>
      </c>
      <c r="K66" s="591" t="str">
        <f t="shared" si="5"/>
        <v/>
      </c>
      <c r="L66" s="591" t="str">
        <f t="shared" si="6"/>
        <v/>
      </c>
      <c r="M66" s="216"/>
    </row>
    <row r="67" spans="1:18" ht="12.75" customHeight="1">
      <c r="A67" s="577">
        <v>8</v>
      </c>
      <c r="B67" s="572"/>
      <c r="C67" s="588" t="str">
        <f>IF(ISNUMBER($B67),(VLOOKUP($B67,'Signal, ITMS &amp; Lighting Items'!$A$5:$G$468,2,FALSE)),IF(ISTEXT($B67),(VLOOKUP($B67,'Signal, ITMS &amp; Lighting Items'!$A$5:$G$468,2,FALSE))," "))</f>
        <v xml:space="preserve"> </v>
      </c>
      <c r="D67" s="576"/>
      <c r="E67" s="589" t="str">
        <f>IF(ISNUMBER($B67),(VLOOKUP($B67,'Signal, ITMS &amp; Lighting Items'!$A$5:$G$468,4,FALSE)),IF(ISTEXT($B67),(VLOOKUP($B67,'Signal, ITMS &amp; Lighting Items'!$A$5:$G$468,4,FALSE))," "))</f>
        <v xml:space="preserve"> </v>
      </c>
      <c r="F67" s="575" t="str">
        <f>IF(ISNUMBER($B67),(VLOOKUP($B67,'Signal, ITMS &amp; Lighting Items'!$A$5:$G$468,3,FALSE)),IF(ISTEXT($B67),(VLOOKUP($B67,'Signal, ITMS &amp; Lighting Items'!$A$5:$G$468,3,FALSE))," "))</f>
        <v xml:space="preserve"> </v>
      </c>
      <c r="G67" s="590" t="str">
        <f>IF(ISNUMBER($B67),(VLOOKUP($B67,'Signal, ITMS &amp; Lighting Items'!$A$5:$G$468,5,FALSE)),IF(ISTEXT($B67),(VLOOKUP($B67,'Signal, ITMS &amp; Lighting Items'!$A$5:$G$468,5,FALSE))," "))</f>
        <v xml:space="preserve"> </v>
      </c>
      <c r="H67" s="590" t="str">
        <f>IF(ISNUMBER($B67),(VLOOKUP($B67,'Signal, ITMS &amp; Lighting Items'!$A$5:$G$468,6,FALSE)),IF(ISTEXT($B67),(VLOOKUP($B67,'Signal, ITMS &amp; Lighting Items'!$A$5:$G$468,6,FALSE))," "))</f>
        <v xml:space="preserve"> </v>
      </c>
      <c r="I67" s="590" t="str">
        <f>IF(ISNUMBER($B67),(VLOOKUP($B67,'Signal, ITMS &amp; Lighting Items'!$A$5:$G$468,7,FALSE)),IF(ISTEXT($B67),(VLOOKUP($B67,'Signal, ITMS &amp; Lighting Items'!$A$5:$G$468,7,FALSE))," "))</f>
        <v xml:space="preserve"> </v>
      </c>
      <c r="J67" s="591" t="str">
        <f t="shared" si="4"/>
        <v/>
      </c>
      <c r="K67" s="591" t="str">
        <f t="shared" si="5"/>
        <v/>
      </c>
      <c r="L67" s="591" t="str">
        <f t="shared" si="6"/>
        <v/>
      </c>
      <c r="M67" s="216"/>
    </row>
    <row r="68" spans="1:18" ht="12.75" customHeight="1">
      <c r="A68" s="577">
        <v>9</v>
      </c>
      <c r="B68" s="572"/>
      <c r="C68" s="588" t="str">
        <f>IF(ISNUMBER($B68),(VLOOKUP($B68,'Signal, ITMS &amp; Lighting Items'!$A$5:$G$468,2,FALSE)),IF(ISTEXT($B68),(VLOOKUP($B68,'Signal, ITMS &amp; Lighting Items'!$A$5:$G$468,2,FALSE))," "))</f>
        <v xml:space="preserve"> </v>
      </c>
      <c r="D68" s="576"/>
      <c r="E68" s="589" t="str">
        <f>IF(ISNUMBER($B68),(VLOOKUP($B68,'Signal, ITMS &amp; Lighting Items'!$A$5:$G$468,4,FALSE)),IF(ISTEXT($B68),(VLOOKUP($B68,'Signal, ITMS &amp; Lighting Items'!$A$5:$G$468,4,FALSE))," "))</f>
        <v xml:space="preserve"> </v>
      </c>
      <c r="F68" s="575" t="str">
        <f>IF(ISNUMBER($B68),(VLOOKUP($B68,'Signal, ITMS &amp; Lighting Items'!$A$5:$G$468,3,FALSE)),IF(ISTEXT($B68),(VLOOKUP($B68,'Signal, ITMS &amp; Lighting Items'!$A$5:$G$468,3,FALSE))," "))</f>
        <v xml:space="preserve"> </v>
      </c>
      <c r="G68" s="590" t="str">
        <f>IF(ISNUMBER($B68),(VLOOKUP($B68,'Signal, ITMS &amp; Lighting Items'!$A$5:$G$468,5,FALSE)),IF(ISTEXT($B68),(VLOOKUP($B68,'Signal, ITMS &amp; Lighting Items'!$A$5:$G$468,5,FALSE))," "))</f>
        <v xml:space="preserve"> </v>
      </c>
      <c r="H68" s="590" t="str">
        <f>IF(ISNUMBER($B68),(VLOOKUP($B68,'Signal, ITMS &amp; Lighting Items'!$A$5:$G$468,6,FALSE)),IF(ISTEXT($B68),(VLOOKUP($B68,'Signal, ITMS &amp; Lighting Items'!$A$5:$G$468,6,FALSE))," "))</f>
        <v xml:space="preserve"> </v>
      </c>
      <c r="I68" s="590" t="str">
        <f>IF(ISNUMBER($B68),(VLOOKUP($B68,'Signal, ITMS &amp; Lighting Items'!$A$5:$G$468,7,FALSE)),IF(ISTEXT($B68),(VLOOKUP($B68,'Signal, ITMS &amp; Lighting Items'!$A$5:$G$468,7,FALSE))," "))</f>
        <v xml:space="preserve"> </v>
      </c>
      <c r="J68" s="591" t="str">
        <f t="shared" si="4"/>
        <v/>
      </c>
      <c r="K68" s="591" t="str">
        <f t="shared" si="5"/>
        <v/>
      </c>
      <c r="L68" s="591" t="str">
        <f t="shared" si="6"/>
        <v/>
      </c>
      <c r="M68" s="216"/>
      <c r="P68" s="80"/>
      <c r="Q68" s="80"/>
      <c r="R68" s="68"/>
    </row>
    <row r="69" spans="1:18" ht="12.75" customHeight="1">
      <c r="A69" s="577">
        <v>10</v>
      </c>
      <c r="B69" s="572"/>
      <c r="C69" s="588" t="str">
        <f>IF(ISNUMBER($B69),(VLOOKUP($B69,'Signal, ITMS &amp; Lighting Items'!$A$5:$G$468,2,FALSE)),IF(ISTEXT($B69),(VLOOKUP($B69,'Signal, ITMS &amp; Lighting Items'!$A$5:$G$468,2,FALSE))," "))</f>
        <v xml:space="preserve"> </v>
      </c>
      <c r="D69" s="576"/>
      <c r="E69" s="589" t="str">
        <f>IF(ISNUMBER($B69),(VLOOKUP($B69,'Signal, ITMS &amp; Lighting Items'!$A$5:$G$468,4,FALSE)),IF(ISTEXT($B69),(VLOOKUP($B69,'Signal, ITMS &amp; Lighting Items'!$A$5:$G$468,4,FALSE))," "))</f>
        <v xml:space="preserve"> </v>
      </c>
      <c r="F69" s="575" t="str">
        <f>IF(ISNUMBER($B69),(VLOOKUP($B69,'Signal, ITMS &amp; Lighting Items'!$A$5:$G$468,3,FALSE)),IF(ISTEXT($B69),(VLOOKUP($B69,'Signal, ITMS &amp; Lighting Items'!$A$5:$G$468,3,FALSE))," "))</f>
        <v xml:space="preserve"> </v>
      </c>
      <c r="G69" s="590" t="str">
        <f>IF(ISNUMBER($B69),(VLOOKUP($B69,'Signal, ITMS &amp; Lighting Items'!$A$5:$G$468,5,FALSE)),IF(ISTEXT($B69),(VLOOKUP($B69,'Signal, ITMS &amp; Lighting Items'!$A$5:$G$468,5,FALSE))," "))</f>
        <v xml:space="preserve"> </v>
      </c>
      <c r="H69" s="590" t="str">
        <f>IF(ISNUMBER($B69),(VLOOKUP($B69,'Signal, ITMS &amp; Lighting Items'!$A$5:$G$468,6,FALSE)),IF(ISTEXT($B69),(VLOOKUP($B69,'Signal, ITMS &amp; Lighting Items'!$A$5:$G$468,6,FALSE))," "))</f>
        <v xml:space="preserve"> </v>
      </c>
      <c r="I69" s="590" t="str">
        <f>IF(ISNUMBER($B69),(VLOOKUP($B69,'Signal, ITMS &amp; Lighting Items'!$A$5:$G$468,7,FALSE)),IF(ISTEXT($B69),(VLOOKUP($B69,'Signal, ITMS &amp; Lighting Items'!$A$5:$G$468,7,FALSE))," "))</f>
        <v xml:space="preserve"> </v>
      </c>
      <c r="J69" s="591" t="str">
        <f t="shared" si="4"/>
        <v/>
      </c>
      <c r="K69" s="591" t="str">
        <f t="shared" si="5"/>
        <v/>
      </c>
      <c r="L69" s="591" t="str">
        <f t="shared" si="6"/>
        <v/>
      </c>
      <c r="M69" s="216"/>
    </row>
    <row r="70" spans="1:18" ht="12.75" customHeight="1">
      <c r="A70" s="577">
        <v>11</v>
      </c>
      <c r="B70" s="572"/>
      <c r="C70" s="588" t="str">
        <f>IF(ISNUMBER($B70),(VLOOKUP($B70,'Signal, ITMS &amp; Lighting Items'!$A$5:$G$468,2,FALSE)),IF(ISTEXT($B70),(VLOOKUP($B70,'Signal, ITMS &amp; Lighting Items'!$A$5:$G$468,2,FALSE))," "))</f>
        <v xml:space="preserve"> </v>
      </c>
      <c r="D70" s="576"/>
      <c r="E70" s="589" t="str">
        <f>IF(ISNUMBER($B70),(VLOOKUP($B70,'Signal, ITMS &amp; Lighting Items'!$A$5:$G$468,4,FALSE)),IF(ISTEXT($B70),(VLOOKUP($B70,'Signal, ITMS &amp; Lighting Items'!$A$5:$G$468,4,FALSE))," "))</f>
        <v xml:space="preserve"> </v>
      </c>
      <c r="F70" s="575" t="str">
        <f>IF(ISNUMBER($B70),(VLOOKUP($B70,'Signal, ITMS &amp; Lighting Items'!$A$5:$G$468,3,FALSE)),IF(ISTEXT($B70),(VLOOKUP($B70,'Signal, ITMS &amp; Lighting Items'!$A$5:$G$468,3,FALSE))," "))</f>
        <v xml:space="preserve"> </v>
      </c>
      <c r="G70" s="590" t="str">
        <f>IF(ISNUMBER($B70),(VLOOKUP($B70,'Signal, ITMS &amp; Lighting Items'!$A$5:$G$468,5,FALSE)),IF(ISTEXT($B70),(VLOOKUP($B70,'Signal, ITMS &amp; Lighting Items'!$A$5:$G$468,5,FALSE))," "))</f>
        <v xml:space="preserve"> </v>
      </c>
      <c r="H70" s="590" t="str">
        <f>IF(ISNUMBER($B70),(VLOOKUP($B70,'Signal, ITMS &amp; Lighting Items'!$A$5:$G$468,6,FALSE)),IF(ISTEXT($B70),(VLOOKUP($B70,'Signal, ITMS &amp; Lighting Items'!$A$5:$G$468,6,FALSE))," "))</f>
        <v xml:space="preserve"> </v>
      </c>
      <c r="I70" s="590" t="str">
        <f>IF(ISNUMBER($B70),(VLOOKUP($B70,'Signal, ITMS &amp; Lighting Items'!$A$5:$G$468,7,FALSE)),IF(ISTEXT($B70),(VLOOKUP($B70,'Signal, ITMS &amp; Lighting Items'!$A$5:$G$468,7,FALSE))," "))</f>
        <v xml:space="preserve"> </v>
      </c>
      <c r="J70" s="591" t="str">
        <f t="shared" si="4"/>
        <v/>
      </c>
      <c r="K70" s="591" t="str">
        <f t="shared" si="5"/>
        <v/>
      </c>
      <c r="L70" s="591" t="str">
        <f t="shared" si="6"/>
        <v/>
      </c>
      <c r="M70" s="216"/>
    </row>
    <row r="71" spans="1:18" ht="12.75" customHeight="1">
      <c r="A71" s="577">
        <v>12</v>
      </c>
      <c r="B71" s="572"/>
      <c r="C71" s="588" t="str">
        <f>IF(ISNUMBER($B71),(VLOOKUP($B71,'Signal, ITMS &amp; Lighting Items'!$A$5:$G$468,2,FALSE)),IF(ISTEXT($B71),(VLOOKUP($B71,'Signal, ITMS &amp; Lighting Items'!$A$5:$G$468,2,FALSE))," "))</f>
        <v xml:space="preserve"> </v>
      </c>
      <c r="D71" s="576"/>
      <c r="E71" s="589" t="str">
        <f>IF(ISNUMBER($B71),(VLOOKUP($B71,'Signal, ITMS &amp; Lighting Items'!$A$5:$G$468,4,FALSE)),IF(ISTEXT($B71),(VLOOKUP($B71,'Signal, ITMS &amp; Lighting Items'!$A$5:$G$468,4,FALSE))," "))</f>
        <v xml:space="preserve"> </v>
      </c>
      <c r="F71" s="575" t="str">
        <f>IF(ISNUMBER($B71),(VLOOKUP($B71,'Signal, ITMS &amp; Lighting Items'!$A$5:$G$468,3,FALSE)),IF(ISTEXT($B71),(VLOOKUP($B71,'Signal, ITMS &amp; Lighting Items'!$A$5:$G$468,3,FALSE))," "))</f>
        <v xml:space="preserve"> </v>
      </c>
      <c r="G71" s="590" t="str">
        <f>IF(ISNUMBER($B71),(VLOOKUP($B71,'Signal, ITMS &amp; Lighting Items'!$A$5:$G$468,5,FALSE)),IF(ISTEXT($B71),(VLOOKUP($B71,'Signal, ITMS &amp; Lighting Items'!$A$5:$G$468,5,FALSE))," "))</f>
        <v xml:space="preserve"> </v>
      </c>
      <c r="H71" s="590" t="str">
        <f>IF(ISNUMBER($B71),(VLOOKUP($B71,'Signal, ITMS &amp; Lighting Items'!$A$5:$G$468,6,FALSE)),IF(ISTEXT($B71),(VLOOKUP($B71,'Signal, ITMS &amp; Lighting Items'!$A$5:$G$468,6,FALSE))," "))</f>
        <v xml:space="preserve"> </v>
      </c>
      <c r="I71" s="590" t="str">
        <f>IF(ISNUMBER($B71),(VLOOKUP($B71,'Signal, ITMS &amp; Lighting Items'!$A$5:$G$468,7,FALSE)),IF(ISTEXT($B71),(VLOOKUP($B71,'Signal, ITMS &amp; Lighting Items'!$A$5:$G$468,7,FALSE))," "))</f>
        <v xml:space="preserve"> </v>
      </c>
      <c r="J71" s="591" t="str">
        <f t="shared" si="4"/>
        <v/>
      </c>
      <c r="K71" s="591" t="str">
        <f t="shared" si="5"/>
        <v/>
      </c>
      <c r="L71" s="591" t="str">
        <f t="shared" si="6"/>
        <v/>
      </c>
      <c r="M71" s="216"/>
    </row>
    <row r="72" spans="1:18" ht="12.75" customHeight="1">
      <c r="A72" s="577">
        <v>13</v>
      </c>
      <c r="B72" s="572"/>
      <c r="C72" s="588" t="str">
        <f>IF(ISNUMBER($B72),(VLOOKUP($B72,'Signal, ITMS &amp; Lighting Items'!$A$5:$G$468,2,FALSE)),IF(ISTEXT($B72),(VLOOKUP($B72,'Signal, ITMS &amp; Lighting Items'!$A$5:$G$468,2,FALSE))," "))</f>
        <v xml:space="preserve"> </v>
      </c>
      <c r="D72" s="576"/>
      <c r="E72" s="589" t="str">
        <f>IF(ISNUMBER($B72),(VLOOKUP($B72,'Signal, ITMS &amp; Lighting Items'!$A$5:$G$468,4,FALSE)),IF(ISTEXT($B72),(VLOOKUP($B72,'Signal, ITMS &amp; Lighting Items'!$A$5:$G$468,4,FALSE))," "))</f>
        <v xml:space="preserve"> </v>
      </c>
      <c r="F72" s="575" t="str">
        <f>IF(ISNUMBER($B72),(VLOOKUP($B72,'Signal, ITMS &amp; Lighting Items'!$A$5:$G$468,3,FALSE)),IF(ISTEXT($B72),(VLOOKUP($B72,'Signal, ITMS &amp; Lighting Items'!$A$5:$G$468,3,FALSE))," "))</f>
        <v xml:space="preserve"> </v>
      </c>
      <c r="G72" s="590" t="str">
        <f>IF(ISNUMBER($B72),(VLOOKUP($B72,'Signal, ITMS &amp; Lighting Items'!$A$5:$G$468,5,FALSE)),IF(ISTEXT($B72),(VLOOKUP($B72,'Signal, ITMS &amp; Lighting Items'!$A$5:$G$468,5,FALSE))," "))</f>
        <v xml:space="preserve"> </v>
      </c>
      <c r="H72" s="590" t="str">
        <f>IF(ISNUMBER($B72),(VLOOKUP($B72,'Signal, ITMS &amp; Lighting Items'!$A$5:$G$468,6,FALSE)),IF(ISTEXT($B72),(VLOOKUP($B72,'Signal, ITMS &amp; Lighting Items'!$A$5:$G$468,6,FALSE))," "))</f>
        <v xml:space="preserve"> </v>
      </c>
      <c r="I72" s="590" t="str">
        <f>IF(ISNUMBER($B72),(VLOOKUP($B72,'Signal, ITMS &amp; Lighting Items'!$A$5:$G$468,7,FALSE)),IF(ISTEXT($B72),(VLOOKUP($B72,'Signal, ITMS &amp; Lighting Items'!$A$5:$G$468,7,FALSE))," "))</f>
        <v xml:space="preserve"> </v>
      </c>
      <c r="J72" s="591" t="str">
        <f t="shared" si="4"/>
        <v/>
      </c>
      <c r="K72" s="591" t="str">
        <f t="shared" si="5"/>
        <v/>
      </c>
      <c r="L72" s="591" t="str">
        <f t="shared" si="6"/>
        <v/>
      </c>
      <c r="M72" s="216"/>
    </row>
    <row r="73" spans="1:18" ht="12.75" customHeight="1">
      <c r="A73" s="577">
        <v>14</v>
      </c>
      <c r="B73" s="572"/>
      <c r="C73" s="588" t="str">
        <f>IF(ISNUMBER($B73),(VLOOKUP($B73,'Signal, ITMS &amp; Lighting Items'!$A$5:$G$468,2,FALSE)),IF(ISTEXT($B73),(VLOOKUP($B73,'Signal, ITMS &amp; Lighting Items'!$A$5:$G$468,2,FALSE))," "))</f>
        <v xml:space="preserve"> </v>
      </c>
      <c r="D73" s="576"/>
      <c r="E73" s="589" t="str">
        <f>IF(ISNUMBER($B73),(VLOOKUP($B73,'Signal, ITMS &amp; Lighting Items'!$A$5:$G$468,4,FALSE)),IF(ISTEXT($B73),(VLOOKUP($B73,'Signal, ITMS &amp; Lighting Items'!$A$5:$G$468,4,FALSE))," "))</f>
        <v xml:space="preserve"> </v>
      </c>
      <c r="F73" s="575" t="str">
        <f>IF(ISNUMBER($B73),(VLOOKUP($B73,'Signal, ITMS &amp; Lighting Items'!$A$5:$G$468,3,FALSE)),IF(ISTEXT($B73),(VLOOKUP($B73,'Signal, ITMS &amp; Lighting Items'!$A$5:$G$468,3,FALSE))," "))</f>
        <v xml:space="preserve"> </v>
      </c>
      <c r="G73" s="590" t="str">
        <f>IF(ISNUMBER($B73),(VLOOKUP($B73,'Signal, ITMS &amp; Lighting Items'!$A$5:$G$468,5,FALSE)),IF(ISTEXT($B73),(VLOOKUP($B73,'Signal, ITMS &amp; Lighting Items'!$A$5:$G$468,5,FALSE))," "))</f>
        <v xml:space="preserve"> </v>
      </c>
      <c r="H73" s="590" t="str">
        <f>IF(ISNUMBER($B73),(VLOOKUP($B73,'Signal, ITMS &amp; Lighting Items'!$A$5:$G$468,6,FALSE)),IF(ISTEXT($B73),(VLOOKUP($B73,'Signal, ITMS &amp; Lighting Items'!$A$5:$G$468,6,FALSE))," "))</f>
        <v xml:space="preserve"> </v>
      </c>
      <c r="I73" s="590" t="str">
        <f>IF(ISNUMBER($B73),(VLOOKUP($B73,'Signal, ITMS &amp; Lighting Items'!$A$5:$G$468,7,FALSE)),IF(ISTEXT($B73),(VLOOKUP($B73,'Signal, ITMS &amp; Lighting Items'!$A$5:$G$468,7,FALSE))," "))</f>
        <v xml:space="preserve"> </v>
      </c>
      <c r="J73" s="591" t="str">
        <f t="shared" si="4"/>
        <v/>
      </c>
      <c r="K73" s="591" t="str">
        <f t="shared" si="5"/>
        <v/>
      </c>
      <c r="L73" s="591" t="str">
        <f t="shared" si="6"/>
        <v/>
      </c>
      <c r="M73" s="216"/>
    </row>
    <row r="74" spans="1:18" ht="12.75" customHeight="1">
      <c r="A74" s="577">
        <v>15</v>
      </c>
      <c r="B74" s="572"/>
      <c r="C74" s="588" t="str">
        <f>IF(ISNUMBER($B74),(VLOOKUP($B74,'Signal, ITMS &amp; Lighting Items'!$A$5:$G$468,2,FALSE)),IF(ISTEXT($B74),(VLOOKUP($B74,'Signal, ITMS &amp; Lighting Items'!$A$5:$G$468,2,FALSE))," "))</f>
        <v xml:space="preserve"> </v>
      </c>
      <c r="D74" s="576"/>
      <c r="E74" s="589" t="str">
        <f>IF(ISNUMBER($B74),(VLOOKUP($B74,'Signal, ITMS &amp; Lighting Items'!$A$5:$G$468,4,FALSE)),IF(ISTEXT($B74),(VLOOKUP($B74,'Signal, ITMS &amp; Lighting Items'!$A$5:$G$468,4,FALSE))," "))</f>
        <v xml:space="preserve"> </v>
      </c>
      <c r="F74" s="575" t="str">
        <f>IF(ISNUMBER($B74),(VLOOKUP($B74,'Signal, ITMS &amp; Lighting Items'!$A$5:$G$468,3,FALSE)),IF(ISTEXT($B74),(VLOOKUP($B74,'Signal, ITMS &amp; Lighting Items'!$A$5:$G$468,3,FALSE))," "))</f>
        <v xml:space="preserve"> </v>
      </c>
      <c r="G74" s="590" t="str">
        <f>IF(ISNUMBER($B74),(VLOOKUP($B74,'Signal, ITMS &amp; Lighting Items'!$A$5:$G$468,5,FALSE)),IF(ISTEXT($B74),(VLOOKUP($B74,'Signal, ITMS &amp; Lighting Items'!$A$5:$G$468,5,FALSE))," "))</f>
        <v xml:space="preserve"> </v>
      </c>
      <c r="H74" s="590" t="str">
        <f>IF(ISNUMBER($B74),(VLOOKUP($B74,'Signal, ITMS &amp; Lighting Items'!$A$5:$G$468,6,FALSE)),IF(ISTEXT($B74),(VLOOKUP($B74,'Signal, ITMS &amp; Lighting Items'!$A$5:$G$468,6,FALSE))," "))</f>
        <v xml:space="preserve"> </v>
      </c>
      <c r="I74" s="590" t="str">
        <f>IF(ISNUMBER($B74),(VLOOKUP($B74,'Signal, ITMS &amp; Lighting Items'!$A$5:$G$468,7,FALSE)),IF(ISTEXT($B74),(VLOOKUP($B74,'Signal, ITMS &amp; Lighting Items'!$A$5:$G$468,7,FALSE))," "))</f>
        <v xml:space="preserve"> </v>
      </c>
      <c r="J74" s="591" t="str">
        <f t="shared" si="4"/>
        <v/>
      </c>
      <c r="K74" s="591" t="str">
        <f t="shared" si="5"/>
        <v/>
      </c>
      <c r="L74" s="591" t="str">
        <f t="shared" si="6"/>
        <v/>
      </c>
      <c r="M74" s="216"/>
    </row>
    <row r="75" spans="1:18" ht="12.75" customHeight="1">
      <c r="A75" s="577">
        <v>16</v>
      </c>
      <c r="B75" s="572"/>
      <c r="C75" s="588" t="str">
        <f>IF(ISNUMBER($B75),(VLOOKUP($B75,'Signal, ITMS &amp; Lighting Items'!$A$5:$G$468,2,FALSE)),IF(ISTEXT($B75),(VLOOKUP($B75,'Signal, ITMS &amp; Lighting Items'!$A$5:$G$468,2,FALSE))," "))</f>
        <v xml:space="preserve"> </v>
      </c>
      <c r="D75" s="576"/>
      <c r="E75" s="589" t="str">
        <f>IF(ISNUMBER($B75),(VLOOKUP($B75,'Signal, ITMS &amp; Lighting Items'!$A$5:$G$468,4,FALSE)),IF(ISTEXT($B75),(VLOOKUP($B75,'Signal, ITMS &amp; Lighting Items'!$A$5:$G$468,4,FALSE))," "))</f>
        <v xml:space="preserve"> </v>
      </c>
      <c r="F75" s="575" t="str">
        <f>IF(ISNUMBER($B75),(VLOOKUP($B75,'Signal, ITMS &amp; Lighting Items'!$A$5:$G$468,3,FALSE)),IF(ISTEXT($B75),(VLOOKUP($B75,'Signal, ITMS &amp; Lighting Items'!$A$5:$G$468,3,FALSE))," "))</f>
        <v xml:space="preserve"> </v>
      </c>
      <c r="G75" s="590" t="str">
        <f>IF(ISNUMBER($B75),(VLOOKUP($B75,'Signal, ITMS &amp; Lighting Items'!$A$5:$G$468,5,FALSE)),IF(ISTEXT($B75),(VLOOKUP($B75,'Signal, ITMS &amp; Lighting Items'!$A$5:$G$468,5,FALSE))," "))</f>
        <v xml:space="preserve"> </v>
      </c>
      <c r="H75" s="590" t="str">
        <f>IF(ISNUMBER($B75),(VLOOKUP($B75,'Signal, ITMS &amp; Lighting Items'!$A$5:$G$468,6,FALSE)),IF(ISTEXT($B75),(VLOOKUP($B75,'Signal, ITMS &amp; Lighting Items'!$A$5:$G$468,6,FALSE))," "))</f>
        <v xml:space="preserve"> </v>
      </c>
      <c r="I75" s="590" t="str">
        <f>IF(ISNUMBER($B75),(VLOOKUP($B75,'Signal, ITMS &amp; Lighting Items'!$A$5:$G$468,7,FALSE)),IF(ISTEXT($B75),(VLOOKUP($B75,'Signal, ITMS &amp; Lighting Items'!$A$5:$G$468,7,FALSE))," "))</f>
        <v xml:space="preserve"> </v>
      </c>
      <c r="J75" s="591" t="str">
        <f t="shared" si="4"/>
        <v/>
      </c>
      <c r="K75" s="591" t="str">
        <f t="shared" si="5"/>
        <v/>
      </c>
      <c r="L75" s="591" t="str">
        <f t="shared" si="6"/>
        <v/>
      </c>
      <c r="M75" s="216"/>
    </row>
    <row r="76" spans="1:18" ht="12.75" customHeight="1">
      <c r="A76" s="577">
        <v>17</v>
      </c>
      <c r="B76" s="572"/>
      <c r="C76" s="588" t="str">
        <f>IF(ISNUMBER($B76),(VLOOKUP($B76,'Signal, ITMS &amp; Lighting Items'!$A$5:$G$468,2,FALSE)),IF(ISTEXT($B76),(VLOOKUP($B76,'Signal, ITMS &amp; Lighting Items'!$A$5:$G$468,2,FALSE))," "))</f>
        <v xml:space="preserve"> </v>
      </c>
      <c r="D76" s="576"/>
      <c r="E76" s="589" t="str">
        <f>IF(ISNUMBER($B76),(VLOOKUP($B76,'Signal, ITMS &amp; Lighting Items'!$A$5:$G$468,4,FALSE)),IF(ISTEXT($B76),(VLOOKUP($B76,'Signal, ITMS &amp; Lighting Items'!$A$5:$G$468,4,FALSE))," "))</f>
        <v xml:space="preserve"> </v>
      </c>
      <c r="F76" s="575" t="str">
        <f>IF(ISNUMBER($B76),(VLOOKUP($B76,'Signal, ITMS &amp; Lighting Items'!$A$5:$G$468,3,FALSE)),IF(ISTEXT($B76),(VLOOKUP($B76,'Signal, ITMS &amp; Lighting Items'!$A$5:$G$468,3,FALSE))," "))</f>
        <v xml:space="preserve"> </v>
      </c>
      <c r="G76" s="590" t="str">
        <f>IF(ISNUMBER($B76),(VLOOKUP($B76,'Signal, ITMS &amp; Lighting Items'!$A$5:$G$468,5,FALSE)),IF(ISTEXT($B76),(VLOOKUP($B76,'Signal, ITMS &amp; Lighting Items'!$A$5:$G$468,5,FALSE))," "))</f>
        <v xml:space="preserve"> </v>
      </c>
      <c r="H76" s="590" t="str">
        <f>IF(ISNUMBER($B76),(VLOOKUP($B76,'Signal, ITMS &amp; Lighting Items'!$A$5:$G$468,6,FALSE)),IF(ISTEXT($B76),(VLOOKUP($B76,'Signal, ITMS &amp; Lighting Items'!$A$5:$G$468,6,FALSE))," "))</f>
        <v xml:space="preserve"> </v>
      </c>
      <c r="I76" s="590" t="str">
        <f>IF(ISNUMBER($B76),(VLOOKUP($B76,'Signal, ITMS &amp; Lighting Items'!$A$5:$G$468,7,FALSE)),IF(ISTEXT($B76),(VLOOKUP($B76,'Signal, ITMS &amp; Lighting Items'!$A$5:$G$468,7,FALSE))," "))</f>
        <v xml:space="preserve"> </v>
      </c>
      <c r="J76" s="591" t="str">
        <f t="shared" si="4"/>
        <v/>
      </c>
      <c r="K76" s="591" t="str">
        <f t="shared" si="5"/>
        <v/>
      </c>
      <c r="L76" s="591" t="str">
        <f t="shared" si="6"/>
        <v/>
      </c>
      <c r="M76" s="216"/>
    </row>
    <row r="77" spans="1:18" ht="12.75" customHeight="1">
      <c r="A77" s="577">
        <v>18</v>
      </c>
      <c r="B77" s="572"/>
      <c r="C77" s="588" t="str">
        <f>IF(ISNUMBER($B77),(VLOOKUP($B77,'Signal, ITMS &amp; Lighting Items'!$A$5:$G$468,2,FALSE)),IF(ISTEXT($B77),(VLOOKUP($B77,'Signal, ITMS &amp; Lighting Items'!$A$5:$G$468,2,FALSE))," "))</f>
        <v xml:space="preserve"> </v>
      </c>
      <c r="D77" s="576"/>
      <c r="E77" s="589" t="str">
        <f>IF(ISNUMBER($B77),(VLOOKUP($B77,'Signal, ITMS &amp; Lighting Items'!$A$5:$G$468,4,FALSE)),IF(ISTEXT($B77),(VLOOKUP($B77,'Signal, ITMS &amp; Lighting Items'!$A$5:$G$468,4,FALSE))," "))</f>
        <v xml:space="preserve"> </v>
      </c>
      <c r="F77" s="575" t="str">
        <f>IF(ISNUMBER($B77),(VLOOKUP($B77,'Signal, ITMS &amp; Lighting Items'!$A$5:$G$468,3,FALSE)),IF(ISTEXT($B77),(VLOOKUP($B77,'Signal, ITMS &amp; Lighting Items'!$A$5:$G$468,3,FALSE))," "))</f>
        <v xml:space="preserve"> </v>
      </c>
      <c r="G77" s="590" t="str">
        <f>IF(ISNUMBER($B77),(VLOOKUP($B77,'Signal, ITMS &amp; Lighting Items'!$A$5:$G$468,5,FALSE)),IF(ISTEXT($B77),(VLOOKUP($B77,'Signal, ITMS &amp; Lighting Items'!$A$5:$G$468,5,FALSE))," "))</f>
        <v xml:space="preserve"> </v>
      </c>
      <c r="H77" s="590" t="str">
        <f>IF(ISNUMBER($B77),(VLOOKUP($B77,'Signal, ITMS &amp; Lighting Items'!$A$5:$G$468,6,FALSE)),IF(ISTEXT($B77),(VLOOKUP($B77,'Signal, ITMS &amp; Lighting Items'!$A$5:$G$468,6,FALSE))," "))</f>
        <v xml:space="preserve"> </v>
      </c>
      <c r="I77" s="590" t="str">
        <f>IF(ISNUMBER($B77),(VLOOKUP($B77,'Signal, ITMS &amp; Lighting Items'!$A$5:$G$468,7,FALSE)),IF(ISTEXT($B77),(VLOOKUP($B77,'Signal, ITMS &amp; Lighting Items'!$A$5:$G$468,7,FALSE))," "))</f>
        <v xml:space="preserve"> </v>
      </c>
      <c r="J77" s="591" t="str">
        <f t="shared" si="4"/>
        <v/>
      </c>
      <c r="K77" s="591" t="str">
        <f t="shared" si="5"/>
        <v/>
      </c>
      <c r="L77" s="591" t="str">
        <f t="shared" si="6"/>
        <v/>
      </c>
      <c r="M77" s="216"/>
    </row>
    <row r="78" spans="1:18" ht="12.75" customHeight="1">
      <c r="A78" s="577">
        <v>19</v>
      </c>
      <c r="B78" s="572"/>
      <c r="C78" s="588" t="str">
        <f>IF(ISNUMBER($B78),(VLOOKUP($B78,'Signal, ITMS &amp; Lighting Items'!$A$5:$G$468,2,FALSE)),IF(ISTEXT($B78),(VLOOKUP($B78,'Signal, ITMS &amp; Lighting Items'!$A$5:$G$468,2,FALSE))," "))</f>
        <v xml:space="preserve"> </v>
      </c>
      <c r="D78" s="576"/>
      <c r="E78" s="589" t="str">
        <f>IF(ISNUMBER($B78),(VLOOKUP($B78,'Signal, ITMS &amp; Lighting Items'!$A$5:$G$468,4,FALSE)),IF(ISTEXT($B78),(VLOOKUP($B78,'Signal, ITMS &amp; Lighting Items'!$A$5:$G$468,4,FALSE))," "))</f>
        <v xml:space="preserve"> </v>
      </c>
      <c r="F78" s="575" t="str">
        <f>IF(ISNUMBER($B78),(VLOOKUP($B78,'Signal, ITMS &amp; Lighting Items'!$A$5:$G$468,3,FALSE)),IF(ISTEXT($B78),(VLOOKUP($B78,'Signal, ITMS &amp; Lighting Items'!$A$5:$G$468,3,FALSE))," "))</f>
        <v xml:space="preserve"> </v>
      </c>
      <c r="G78" s="590" t="str">
        <f>IF(ISNUMBER($B78),(VLOOKUP($B78,'Signal, ITMS &amp; Lighting Items'!$A$5:$G$468,5,FALSE)),IF(ISTEXT($B78),(VLOOKUP($B78,'Signal, ITMS &amp; Lighting Items'!$A$5:$G$468,5,FALSE))," "))</f>
        <v xml:space="preserve"> </v>
      </c>
      <c r="H78" s="590" t="str">
        <f>IF(ISNUMBER($B78),(VLOOKUP($B78,'Signal, ITMS &amp; Lighting Items'!$A$5:$G$468,6,FALSE)),IF(ISTEXT($B78),(VLOOKUP($B78,'Signal, ITMS &amp; Lighting Items'!$A$5:$G$468,6,FALSE))," "))</f>
        <v xml:space="preserve"> </v>
      </c>
      <c r="I78" s="590" t="str">
        <f>IF(ISNUMBER($B78),(VLOOKUP($B78,'Signal, ITMS &amp; Lighting Items'!$A$5:$G$468,7,FALSE)),IF(ISTEXT($B78),(VLOOKUP($B78,'Signal, ITMS &amp; Lighting Items'!$A$5:$G$468,7,FALSE))," "))</f>
        <v xml:space="preserve"> </v>
      </c>
      <c r="J78" s="591" t="str">
        <f t="shared" si="4"/>
        <v/>
      </c>
      <c r="K78" s="591" t="str">
        <f t="shared" si="5"/>
        <v/>
      </c>
      <c r="L78" s="591" t="str">
        <f t="shared" si="6"/>
        <v/>
      </c>
      <c r="M78" s="216"/>
    </row>
    <row r="79" spans="1:18" ht="12.75" customHeight="1">
      <c r="A79" s="577">
        <v>20</v>
      </c>
      <c r="B79" s="572"/>
      <c r="C79" s="588" t="str">
        <f>IF(ISNUMBER($B79),(VLOOKUP($B79,'Signal, ITMS &amp; Lighting Items'!$A$5:$G$468,2,FALSE)),IF(ISTEXT($B79),(VLOOKUP($B79,'Signal, ITMS &amp; Lighting Items'!$A$5:$G$468,2,FALSE))," "))</f>
        <v xml:space="preserve"> </v>
      </c>
      <c r="D79" s="576"/>
      <c r="E79" s="589" t="str">
        <f>IF(ISNUMBER($B79),(VLOOKUP($B79,'Signal, ITMS &amp; Lighting Items'!$A$5:$G$468,4,FALSE)),IF(ISTEXT($B79),(VLOOKUP($B79,'Signal, ITMS &amp; Lighting Items'!$A$5:$G$468,4,FALSE))," "))</f>
        <v xml:space="preserve"> </v>
      </c>
      <c r="F79" s="575" t="str">
        <f>IF(ISNUMBER($B79),(VLOOKUP($B79,'Signal, ITMS &amp; Lighting Items'!$A$5:$G$468,3,FALSE)),IF(ISTEXT($B79),(VLOOKUP($B79,'Signal, ITMS &amp; Lighting Items'!$A$5:$G$468,3,FALSE))," "))</f>
        <v xml:space="preserve"> </v>
      </c>
      <c r="G79" s="590" t="str">
        <f>IF(ISNUMBER($B79),(VLOOKUP($B79,'Signal, ITMS &amp; Lighting Items'!$A$5:$G$468,5,FALSE)),IF(ISTEXT($B79),(VLOOKUP($B79,'Signal, ITMS &amp; Lighting Items'!$A$5:$G$468,5,FALSE))," "))</f>
        <v xml:space="preserve"> </v>
      </c>
      <c r="H79" s="590" t="str">
        <f>IF(ISNUMBER($B79),(VLOOKUP($B79,'Signal, ITMS &amp; Lighting Items'!$A$5:$G$468,6,FALSE)),IF(ISTEXT($B79),(VLOOKUP($B79,'Signal, ITMS &amp; Lighting Items'!$A$5:$G$468,6,FALSE))," "))</f>
        <v xml:space="preserve"> </v>
      </c>
      <c r="I79" s="590" t="str">
        <f>IF(ISNUMBER($B79),(VLOOKUP($B79,'Signal, ITMS &amp; Lighting Items'!$A$5:$G$468,7,FALSE)),IF(ISTEXT($B79),(VLOOKUP($B79,'Signal, ITMS &amp; Lighting Items'!$A$5:$G$468,7,FALSE))," "))</f>
        <v xml:space="preserve"> </v>
      </c>
      <c r="J79" s="591" t="str">
        <f t="shared" si="4"/>
        <v/>
      </c>
      <c r="K79" s="591" t="str">
        <f t="shared" si="5"/>
        <v/>
      </c>
      <c r="L79" s="591" t="str">
        <f t="shared" si="6"/>
        <v/>
      </c>
      <c r="M79" s="216"/>
    </row>
    <row r="80" spans="1:18" ht="12.75" customHeight="1">
      <c r="A80" s="577">
        <v>21</v>
      </c>
      <c r="B80" s="572"/>
      <c r="C80" s="588" t="str">
        <f>IF(ISNUMBER($B80),(VLOOKUP($B80,'Signal, ITMS &amp; Lighting Items'!$A$5:$G$468,2,FALSE)),IF(ISTEXT($B80),(VLOOKUP($B80,'Signal, ITMS &amp; Lighting Items'!$A$5:$G$468,2,FALSE))," "))</f>
        <v xml:space="preserve"> </v>
      </c>
      <c r="D80" s="576"/>
      <c r="E80" s="589" t="str">
        <f>IF(ISNUMBER($B80),(VLOOKUP($B80,'Signal, ITMS &amp; Lighting Items'!$A$5:$G$468,4,FALSE)),IF(ISTEXT($B80),(VLOOKUP($B80,'Signal, ITMS &amp; Lighting Items'!$A$5:$G$468,4,FALSE))," "))</f>
        <v xml:space="preserve"> </v>
      </c>
      <c r="F80" s="575" t="str">
        <f>IF(ISNUMBER($B80),(VLOOKUP($B80,'Signal, ITMS &amp; Lighting Items'!$A$5:$G$468,3,FALSE)),IF(ISTEXT($B80),(VLOOKUP($B80,'Signal, ITMS &amp; Lighting Items'!$A$5:$G$468,3,FALSE))," "))</f>
        <v xml:space="preserve"> </v>
      </c>
      <c r="G80" s="590" t="str">
        <f>IF(ISNUMBER($B80),(VLOOKUP($B80,'Signal, ITMS &amp; Lighting Items'!$A$5:$G$468,5,FALSE)),IF(ISTEXT($B80),(VLOOKUP($B80,'Signal, ITMS &amp; Lighting Items'!$A$5:$G$468,5,FALSE))," "))</f>
        <v xml:space="preserve"> </v>
      </c>
      <c r="H80" s="590" t="str">
        <f>IF(ISNUMBER($B80),(VLOOKUP($B80,'Signal, ITMS &amp; Lighting Items'!$A$5:$G$468,6,FALSE)),IF(ISTEXT($B80),(VLOOKUP($B80,'Signal, ITMS &amp; Lighting Items'!$A$5:$G$468,6,FALSE))," "))</f>
        <v xml:space="preserve"> </v>
      </c>
      <c r="I80" s="590" t="str">
        <f>IF(ISNUMBER($B80),(VLOOKUP($B80,'Signal, ITMS &amp; Lighting Items'!$A$5:$G$468,7,FALSE)),IF(ISTEXT($B80),(VLOOKUP($B80,'Signal, ITMS &amp; Lighting Items'!$A$5:$G$468,7,FALSE))," "))</f>
        <v xml:space="preserve"> </v>
      </c>
      <c r="J80" s="591" t="str">
        <f t="shared" si="4"/>
        <v/>
      </c>
      <c r="K80" s="591" t="str">
        <f t="shared" si="5"/>
        <v/>
      </c>
      <c r="L80" s="591" t="str">
        <f t="shared" si="6"/>
        <v/>
      </c>
      <c r="M80" s="216"/>
    </row>
    <row r="81" spans="1:13" ht="12.75" customHeight="1">
      <c r="A81" s="577">
        <v>22</v>
      </c>
      <c r="B81" s="572"/>
      <c r="C81" s="588" t="str">
        <f>IF(ISNUMBER($B81),(VLOOKUP($B81,'Signal, ITMS &amp; Lighting Items'!$A$5:$G$468,2,FALSE)),IF(ISTEXT($B81),(VLOOKUP($B81,'Signal, ITMS &amp; Lighting Items'!$A$5:$G$468,2,FALSE))," "))</f>
        <v xml:space="preserve"> </v>
      </c>
      <c r="D81" s="576"/>
      <c r="E81" s="589" t="str">
        <f>IF(ISNUMBER($B81),(VLOOKUP($B81,'Signal, ITMS &amp; Lighting Items'!$A$5:$G$468,4,FALSE)),IF(ISTEXT($B81),(VLOOKUP($B81,'Signal, ITMS &amp; Lighting Items'!$A$5:$G$468,4,FALSE))," "))</f>
        <v xml:space="preserve"> </v>
      </c>
      <c r="F81" s="575" t="str">
        <f>IF(ISNUMBER($B81),(VLOOKUP($B81,'Signal, ITMS &amp; Lighting Items'!$A$5:$G$468,3,FALSE)),IF(ISTEXT($B81),(VLOOKUP($B81,'Signal, ITMS &amp; Lighting Items'!$A$5:$G$468,3,FALSE))," "))</f>
        <v xml:space="preserve"> </v>
      </c>
      <c r="G81" s="590" t="str">
        <f>IF(ISNUMBER($B81),(VLOOKUP($B81,'Signal, ITMS &amp; Lighting Items'!$A$5:$G$468,5,FALSE)),IF(ISTEXT($B81),(VLOOKUP($B81,'Signal, ITMS &amp; Lighting Items'!$A$5:$G$468,5,FALSE))," "))</f>
        <v xml:space="preserve"> </v>
      </c>
      <c r="H81" s="590" t="str">
        <f>IF(ISNUMBER($B81),(VLOOKUP($B81,'Signal, ITMS &amp; Lighting Items'!$A$5:$G$468,6,FALSE)),IF(ISTEXT($B81),(VLOOKUP($B81,'Signal, ITMS &amp; Lighting Items'!$A$5:$G$468,6,FALSE))," "))</f>
        <v xml:space="preserve"> </v>
      </c>
      <c r="I81" s="590" t="str">
        <f>IF(ISNUMBER($B81),(VLOOKUP($B81,'Signal, ITMS &amp; Lighting Items'!$A$5:$G$468,7,FALSE)),IF(ISTEXT($B81),(VLOOKUP($B81,'Signal, ITMS &amp; Lighting Items'!$A$5:$G$468,7,FALSE))," "))</f>
        <v xml:space="preserve"> </v>
      </c>
      <c r="J81" s="591" t="str">
        <f t="shared" si="4"/>
        <v/>
      </c>
      <c r="K81" s="591" t="str">
        <f t="shared" si="5"/>
        <v/>
      </c>
      <c r="L81" s="591" t="str">
        <f t="shared" si="6"/>
        <v/>
      </c>
      <c r="M81" s="216"/>
    </row>
    <row r="82" spans="1:13" ht="12.75" customHeight="1">
      <c r="A82" s="577">
        <v>23</v>
      </c>
      <c r="B82" s="572"/>
      <c r="C82" s="588" t="str">
        <f>IF(ISNUMBER($B82),(VLOOKUP($B82,'Signal, ITMS &amp; Lighting Items'!$A$5:$G$468,2,FALSE)),IF(ISTEXT($B82),(VLOOKUP($B82,'Signal, ITMS &amp; Lighting Items'!$A$5:$G$468,2,FALSE))," "))</f>
        <v xml:space="preserve"> </v>
      </c>
      <c r="D82" s="576"/>
      <c r="E82" s="589" t="str">
        <f>IF(ISNUMBER($B82),(VLOOKUP($B82,'Signal, ITMS &amp; Lighting Items'!$A$5:$G$468,4,FALSE)),IF(ISTEXT($B82),(VLOOKUP($B82,'Signal, ITMS &amp; Lighting Items'!$A$5:$G$468,4,FALSE))," "))</f>
        <v xml:space="preserve"> </v>
      </c>
      <c r="F82" s="575" t="str">
        <f>IF(ISNUMBER($B82),(VLOOKUP($B82,'Signal, ITMS &amp; Lighting Items'!$A$5:$G$468,3,FALSE)),IF(ISTEXT($B82),(VLOOKUP($B82,'Signal, ITMS &amp; Lighting Items'!$A$5:$G$468,3,FALSE))," "))</f>
        <v xml:space="preserve"> </v>
      </c>
      <c r="G82" s="590" t="str">
        <f>IF(ISNUMBER($B82),(VLOOKUP($B82,'Signal, ITMS &amp; Lighting Items'!$A$5:$G$468,5,FALSE)),IF(ISTEXT($B82),(VLOOKUP($B82,'Signal, ITMS &amp; Lighting Items'!$A$5:$G$468,5,FALSE))," "))</f>
        <v xml:space="preserve"> </v>
      </c>
      <c r="H82" s="590" t="str">
        <f>IF(ISNUMBER($B82),(VLOOKUP($B82,'Signal, ITMS &amp; Lighting Items'!$A$5:$G$468,6,FALSE)),IF(ISTEXT($B82),(VLOOKUP($B82,'Signal, ITMS &amp; Lighting Items'!$A$5:$G$468,6,FALSE))," "))</f>
        <v xml:space="preserve"> </v>
      </c>
      <c r="I82" s="590" t="str">
        <f>IF(ISNUMBER($B82),(VLOOKUP($B82,'Signal, ITMS &amp; Lighting Items'!$A$5:$G$468,7,FALSE)),IF(ISTEXT($B82),(VLOOKUP($B82,'Signal, ITMS &amp; Lighting Items'!$A$5:$G$468,7,FALSE))," "))</f>
        <v xml:space="preserve"> </v>
      </c>
      <c r="J82" s="591" t="str">
        <f t="shared" si="4"/>
        <v/>
      </c>
      <c r="K82" s="591" t="str">
        <f t="shared" si="5"/>
        <v/>
      </c>
      <c r="L82" s="591" t="str">
        <f t="shared" si="6"/>
        <v/>
      </c>
      <c r="M82" s="216"/>
    </row>
    <row r="83" spans="1:13" ht="12.75" customHeight="1">
      <c r="A83" s="577">
        <v>24</v>
      </c>
      <c r="B83" s="572"/>
      <c r="C83" s="588" t="str">
        <f>IF(ISNUMBER($B83),(VLOOKUP($B83,'Signal, ITMS &amp; Lighting Items'!$A$5:$G$468,2,FALSE)),IF(ISTEXT($B83),(VLOOKUP($B83,'Signal, ITMS &amp; Lighting Items'!$A$5:$G$468,2,FALSE))," "))</f>
        <v xml:space="preserve"> </v>
      </c>
      <c r="D83" s="576"/>
      <c r="E83" s="589" t="str">
        <f>IF(ISNUMBER($B83),(VLOOKUP($B83,'Signal, ITMS &amp; Lighting Items'!$A$5:$G$468,4,FALSE)),IF(ISTEXT($B83),(VLOOKUP($B83,'Signal, ITMS &amp; Lighting Items'!$A$5:$G$468,4,FALSE))," "))</f>
        <v xml:space="preserve"> </v>
      </c>
      <c r="F83" s="575" t="str">
        <f>IF(ISNUMBER($B83),(VLOOKUP($B83,'Signal, ITMS &amp; Lighting Items'!$A$5:$G$468,3,FALSE)),IF(ISTEXT($B83),(VLOOKUP($B83,'Signal, ITMS &amp; Lighting Items'!$A$5:$G$468,3,FALSE))," "))</f>
        <v xml:space="preserve"> </v>
      </c>
      <c r="G83" s="590" t="str">
        <f>IF(ISNUMBER($B83),(VLOOKUP($B83,'Signal, ITMS &amp; Lighting Items'!$A$5:$G$468,5,FALSE)),IF(ISTEXT($B83),(VLOOKUP($B83,'Signal, ITMS &amp; Lighting Items'!$A$5:$G$468,5,FALSE))," "))</f>
        <v xml:space="preserve"> </v>
      </c>
      <c r="H83" s="590" t="str">
        <f>IF(ISNUMBER($B83),(VLOOKUP($B83,'Signal, ITMS &amp; Lighting Items'!$A$5:$G$468,6,FALSE)),IF(ISTEXT($B83),(VLOOKUP($B83,'Signal, ITMS &amp; Lighting Items'!$A$5:$G$468,6,FALSE))," "))</f>
        <v xml:space="preserve"> </v>
      </c>
      <c r="I83" s="590" t="str">
        <f>IF(ISNUMBER($B83),(VLOOKUP($B83,'Signal, ITMS &amp; Lighting Items'!$A$5:$G$468,7,FALSE)),IF(ISTEXT($B83),(VLOOKUP($B83,'Signal, ITMS &amp; Lighting Items'!$A$5:$G$468,7,FALSE))," "))</f>
        <v xml:space="preserve"> </v>
      </c>
      <c r="J83" s="591" t="str">
        <f t="shared" si="4"/>
        <v/>
      </c>
      <c r="K83" s="591" t="str">
        <f t="shared" si="5"/>
        <v/>
      </c>
      <c r="L83" s="591" t="str">
        <f t="shared" si="6"/>
        <v/>
      </c>
      <c r="M83" s="216"/>
    </row>
    <row r="84" spans="1:13" ht="12.75" customHeight="1">
      <c r="A84" s="577">
        <v>25</v>
      </c>
      <c r="B84" s="572"/>
      <c r="C84" s="588" t="str">
        <f>IF(ISNUMBER($B84),(VLOOKUP($B84,'Signal, ITMS &amp; Lighting Items'!$A$5:$G$468,2,FALSE)),IF(ISTEXT($B84),(VLOOKUP($B84,'Signal, ITMS &amp; Lighting Items'!$A$5:$G$468,2,FALSE))," "))</f>
        <v xml:space="preserve"> </v>
      </c>
      <c r="D84" s="576"/>
      <c r="E84" s="589" t="str">
        <f>IF(ISNUMBER($B84),(VLOOKUP($B84,'Signal, ITMS &amp; Lighting Items'!$A$5:$G$468,4,FALSE)),IF(ISTEXT($B84),(VLOOKUP($B84,'Signal, ITMS &amp; Lighting Items'!$A$5:$G$468,4,FALSE))," "))</f>
        <v xml:space="preserve"> </v>
      </c>
      <c r="F84" s="575" t="str">
        <f>IF(ISNUMBER($B84),(VLOOKUP($B84,'Signal, ITMS &amp; Lighting Items'!$A$5:$G$468,3,FALSE)),IF(ISTEXT($B84),(VLOOKUP($B84,'Signal, ITMS &amp; Lighting Items'!$A$5:$G$468,3,FALSE))," "))</f>
        <v xml:space="preserve"> </v>
      </c>
      <c r="G84" s="590" t="str">
        <f>IF(ISNUMBER($B84),(VLOOKUP($B84,'Signal, ITMS &amp; Lighting Items'!$A$5:$G$468,5,FALSE)),IF(ISTEXT($B84),(VLOOKUP($B84,'Signal, ITMS &amp; Lighting Items'!$A$5:$G$468,5,FALSE))," "))</f>
        <v xml:space="preserve"> </v>
      </c>
      <c r="H84" s="590" t="str">
        <f>IF(ISNUMBER($B84),(VLOOKUP($B84,'Signal, ITMS &amp; Lighting Items'!$A$5:$G$468,6,FALSE)),IF(ISTEXT($B84),(VLOOKUP($B84,'Signal, ITMS &amp; Lighting Items'!$A$5:$G$468,6,FALSE))," "))</f>
        <v xml:space="preserve"> </v>
      </c>
      <c r="I84" s="590" t="str">
        <f>IF(ISNUMBER($B84),(VLOOKUP($B84,'Signal, ITMS &amp; Lighting Items'!$A$5:$G$468,7,FALSE)),IF(ISTEXT($B84),(VLOOKUP($B84,'Signal, ITMS &amp; Lighting Items'!$A$5:$G$468,7,FALSE))," "))</f>
        <v xml:space="preserve"> </v>
      </c>
      <c r="J84" s="591" t="str">
        <f t="shared" si="4"/>
        <v/>
      </c>
      <c r="K84" s="591" t="str">
        <f t="shared" si="5"/>
        <v/>
      </c>
      <c r="L84" s="591" t="str">
        <f t="shared" si="6"/>
        <v/>
      </c>
      <c r="M84" s="216"/>
    </row>
    <row r="85" spans="1:13" ht="12.75" customHeight="1">
      <c r="A85" s="577">
        <v>26</v>
      </c>
      <c r="B85" s="572"/>
      <c r="C85" s="588" t="str">
        <f>IF(ISNUMBER($B85),(VLOOKUP($B85,'Signal, ITMS &amp; Lighting Items'!$A$5:$G$468,2,FALSE)),IF(ISTEXT($B85),(VLOOKUP($B85,'Signal, ITMS &amp; Lighting Items'!$A$5:$G$468,2,FALSE))," "))</f>
        <v xml:space="preserve"> </v>
      </c>
      <c r="D85" s="576"/>
      <c r="E85" s="589" t="str">
        <f>IF(ISNUMBER($B85),(VLOOKUP($B85,'Signal, ITMS &amp; Lighting Items'!$A$5:$G$468,4,FALSE)),IF(ISTEXT($B85),(VLOOKUP($B85,'Signal, ITMS &amp; Lighting Items'!$A$5:$G$468,4,FALSE))," "))</f>
        <v xml:space="preserve"> </v>
      </c>
      <c r="F85" s="575" t="str">
        <f>IF(ISNUMBER($B85),(VLOOKUP($B85,'Signal, ITMS &amp; Lighting Items'!$A$5:$G$468,3,FALSE)),IF(ISTEXT($B85),(VLOOKUP($B85,'Signal, ITMS &amp; Lighting Items'!$A$5:$G$468,3,FALSE))," "))</f>
        <v xml:space="preserve"> </v>
      </c>
      <c r="G85" s="590" t="str">
        <f>IF(ISNUMBER($B85),(VLOOKUP($B85,'Signal, ITMS &amp; Lighting Items'!$A$5:$G$468,5,FALSE)),IF(ISTEXT($B85),(VLOOKUP($B85,'Signal, ITMS &amp; Lighting Items'!$A$5:$G$468,5,FALSE))," "))</f>
        <v xml:space="preserve"> </v>
      </c>
      <c r="H85" s="590" t="str">
        <f>IF(ISNUMBER($B85),(VLOOKUP($B85,'Signal, ITMS &amp; Lighting Items'!$A$5:$G$468,6,FALSE)),IF(ISTEXT($B85),(VLOOKUP($B85,'Signal, ITMS &amp; Lighting Items'!$A$5:$G$468,6,FALSE))," "))</f>
        <v xml:space="preserve"> </v>
      </c>
      <c r="I85" s="590" t="str">
        <f>IF(ISNUMBER($B85),(VLOOKUP($B85,'Signal, ITMS &amp; Lighting Items'!$A$5:$G$468,7,FALSE)),IF(ISTEXT($B85),(VLOOKUP($B85,'Signal, ITMS &amp; Lighting Items'!$A$5:$G$468,7,FALSE))," "))</f>
        <v xml:space="preserve"> </v>
      </c>
      <c r="J85" s="591" t="str">
        <f t="shared" si="4"/>
        <v/>
      </c>
      <c r="K85" s="591" t="str">
        <f t="shared" si="5"/>
        <v/>
      </c>
      <c r="L85" s="591" t="str">
        <f t="shared" si="6"/>
        <v/>
      </c>
      <c r="M85" s="216"/>
    </row>
    <row r="86" spans="1:13" ht="12.75" customHeight="1">
      <c r="A86" s="577">
        <v>27</v>
      </c>
      <c r="B86" s="572"/>
      <c r="C86" s="588" t="str">
        <f>IF(ISNUMBER($B86),(VLOOKUP($B86,'Signal, ITMS &amp; Lighting Items'!$A$5:$G$468,2,FALSE)),IF(ISTEXT($B86),(VLOOKUP($B86,'Signal, ITMS &amp; Lighting Items'!$A$5:$G$468,2,FALSE))," "))</f>
        <v xml:space="preserve"> </v>
      </c>
      <c r="D86" s="576"/>
      <c r="E86" s="589" t="str">
        <f>IF(ISNUMBER($B86),(VLOOKUP($B86,'Signal, ITMS &amp; Lighting Items'!$A$5:$G$468,4,FALSE)),IF(ISTEXT($B86),(VLOOKUP($B86,'Signal, ITMS &amp; Lighting Items'!$A$5:$G$468,4,FALSE))," "))</f>
        <v xml:space="preserve"> </v>
      </c>
      <c r="F86" s="575" t="str">
        <f>IF(ISNUMBER($B86),(VLOOKUP($B86,'Signal, ITMS &amp; Lighting Items'!$A$5:$G$468,3,FALSE)),IF(ISTEXT($B86),(VLOOKUP($B86,'Signal, ITMS &amp; Lighting Items'!$A$5:$G$468,3,FALSE))," "))</f>
        <v xml:space="preserve"> </v>
      </c>
      <c r="G86" s="590" t="str">
        <f>IF(ISNUMBER($B86),(VLOOKUP($B86,'Signal, ITMS &amp; Lighting Items'!$A$5:$G$468,5,FALSE)),IF(ISTEXT($B86),(VLOOKUP($B86,'Signal, ITMS &amp; Lighting Items'!$A$5:$G$468,5,FALSE))," "))</f>
        <v xml:space="preserve"> </v>
      </c>
      <c r="H86" s="590" t="str">
        <f>IF(ISNUMBER($B86),(VLOOKUP($B86,'Signal, ITMS &amp; Lighting Items'!$A$5:$G$468,6,FALSE)),IF(ISTEXT($B86),(VLOOKUP($B86,'Signal, ITMS &amp; Lighting Items'!$A$5:$G$468,6,FALSE))," "))</f>
        <v xml:space="preserve"> </v>
      </c>
      <c r="I86" s="590" t="str">
        <f>IF(ISNUMBER($B86),(VLOOKUP($B86,'Signal, ITMS &amp; Lighting Items'!$A$5:$G$468,7,FALSE)),IF(ISTEXT($B86),(VLOOKUP($B86,'Signal, ITMS &amp; Lighting Items'!$A$5:$G$468,7,FALSE))," "))</f>
        <v xml:space="preserve"> </v>
      </c>
      <c r="J86" s="591" t="str">
        <f t="shared" si="4"/>
        <v/>
      </c>
      <c r="K86" s="591" t="str">
        <f t="shared" si="5"/>
        <v/>
      </c>
      <c r="L86" s="591" t="str">
        <f t="shared" si="6"/>
        <v/>
      </c>
      <c r="M86" s="216"/>
    </row>
    <row r="87" spans="1:13" ht="12.75" customHeight="1">
      <c r="A87" s="577">
        <v>28</v>
      </c>
      <c r="B87" s="572"/>
      <c r="C87" s="588" t="str">
        <f>IF(ISNUMBER($B87),(VLOOKUP($B87,'Signal, ITMS &amp; Lighting Items'!$A$5:$G$468,2,FALSE)),IF(ISTEXT($B87),(VLOOKUP($B87,'Signal, ITMS &amp; Lighting Items'!$A$5:$G$468,2,FALSE))," "))</f>
        <v xml:space="preserve"> </v>
      </c>
      <c r="D87" s="576"/>
      <c r="E87" s="589" t="str">
        <f>IF(ISNUMBER($B87),(VLOOKUP($B87,'Signal, ITMS &amp; Lighting Items'!$A$5:$G$468,4,FALSE)),IF(ISTEXT($B87),(VLOOKUP($B87,'Signal, ITMS &amp; Lighting Items'!$A$5:$G$468,4,FALSE))," "))</f>
        <v xml:space="preserve"> </v>
      </c>
      <c r="F87" s="575" t="str">
        <f>IF(ISNUMBER($B87),(VLOOKUP($B87,'Signal, ITMS &amp; Lighting Items'!$A$5:$G$468,3,FALSE)),IF(ISTEXT($B87),(VLOOKUP($B87,'Signal, ITMS &amp; Lighting Items'!$A$5:$G$468,3,FALSE))," "))</f>
        <v xml:space="preserve"> </v>
      </c>
      <c r="G87" s="590" t="str">
        <f>IF(ISNUMBER($B87),(VLOOKUP($B87,'Signal, ITMS &amp; Lighting Items'!$A$5:$G$468,5,FALSE)),IF(ISTEXT($B87),(VLOOKUP($B87,'Signal, ITMS &amp; Lighting Items'!$A$5:$G$468,5,FALSE))," "))</f>
        <v xml:space="preserve"> </v>
      </c>
      <c r="H87" s="590" t="str">
        <f>IF(ISNUMBER($B87),(VLOOKUP($B87,'Signal, ITMS &amp; Lighting Items'!$A$5:$G$468,6,FALSE)),IF(ISTEXT($B87),(VLOOKUP($B87,'Signal, ITMS &amp; Lighting Items'!$A$5:$G$468,6,FALSE))," "))</f>
        <v xml:space="preserve"> </v>
      </c>
      <c r="I87" s="590" t="str">
        <f>IF(ISNUMBER($B87),(VLOOKUP($B87,'Signal, ITMS &amp; Lighting Items'!$A$5:$G$468,7,FALSE)),IF(ISTEXT($B87),(VLOOKUP($B87,'Signal, ITMS &amp; Lighting Items'!$A$5:$G$468,7,FALSE))," "))</f>
        <v xml:space="preserve"> </v>
      </c>
      <c r="J87" s="591" t="str">
        <f t="shared" si="4"/>
        <v/>
      </c>
      <c r="K87" s="591" t="str">
        <f t="shared" si="5"/>
        <v/>
      </c>
      <c r="L87" s="591" t="str">
        <f t="shared" si="6"/>
        <v/>
      </c>
      <c r="M87" s="216"/>
    </row>
    <row r="88" spans="1:13" ht="12.75" customHeight="1">
      <c r="A88" s="577">
        <v>29</v>
      </c>
      <c r="B88" s="572"/>
      <c r="C88" s="588" t="str">
        <f>IF(ISNUMBER($B88),(VLOOKUP($B88,'Signal, ITMS &amp; Lighting Items'!$A$5:$G$468,2,FALSE)),IF(ISTEXT($B88),(VLOOKUP($B88,'Signal, ITMS &amp; Lighting Items'!$A$5:$G$468,2,FALSE))," "))</f>
        <v xml:space="preserve"> </v>
      </c>
      <c r="D88" s="576"/>
      <c r="E88" s="589" t="str">
        <f>IF(ISNUMBER($B88),(VLOOKUP($B88,'Signal, ITMS &amp; Lighting Items'!$A$5:$G$468,4,FALSE)),IF(ISTEXT($B88),(VLOOKUP($B88,'Signal, ITMS &amp; Lighting Items'!$A$5:$G$468,4,FALSE))," "))</f>
        <v xml:space="preserve"> </v>
      </c>
      <c r="F88" s="575" t="str">
        <f>IF(ISNUMBER($B88),(VLOOKUP($B88,'Signal, ITMS &amp; Lighting Items'!$A$5:$G$468,3,FALSE)),IF(ISTEXT($B88),(VLOOKUP($B88,'Signal, ITMS &amp; Lighting Items'!$A$5:$G$468,3,FALSE))," "))</f>
        <v xml:space="preserve"> </v>
      </c>
      <c r="G88" s="590" t="str">
        <f>IF(ISNUMBER($B88),(VLOOKUP($B88,'Signal, ITMS &amp; Lighting Items'!$A$5:$G$468,5,FALSE)),IF(ISTEXT($B88),(VLOOKUP($B88,'Signal, ITMS &amp; Lighting Items'!$A$5:$G$468,5,FALSE))," "))</f>
        <v xml:space="preserve"> </v>
      </c>
      <c r="H88" s="590" t="str">
        <f>IF(ISNUMBER($B88),(VLOOKUP($B88,'Signal, ITMS &amp; Lighting Items'!$A$5:$G$468,6,FALSE)),IF(ISTEXT($B88),(VLOOKUP($B88,'Signal, ITMS &amp; Lighting Items'!$A$5:$G$468,6,FALSE))," "))</f>
        <v xml:space="preserve"> </v>
      </c>
      <c r="I88" s="590" t="str">
        <f>IF(ISNUMBER($B88),(VLOOKUP($B88,'Signal, ITMS &amp; Lighting Items'!$A$5:$G$468,7,FALSE)),IF(ISTEXT($B88),(VLOOKUP($B88,'Signal, ITMS &amp; Lighting Items'!$A$5:$G$468,7,FALSE))," "))</f>
        <v xml:space="preserve"> </v>
      </c>
      <c r="J88" s="591" t="str">
        <f t="shared" si="4"/>
        <v/>
      </c>
      <c r="K88" s="591" t="str">
        <f t="shared" si="5"/>
        <v/>
      </c>
      <c r="L88" s="591" t="str">
        <f t="shared" si="6"/>
        <v/>
      </c>
      <c r="M88" s="216"/>
    </row>
    <row r="89" spans="1:13" ht="12.75" customHeight="1" thickBot="1">
      <c r="A89" s="600">
        <v>30</v>
      </c>
      <c r="B89" s="592"/>
      <c r="C89" s="593" t="str">
        <f>IF(ISNUMBER($B89),(VLOOKUP($B89,'Signal, ITMS &amp; Lighting Items'!$A$5:$G$468,2,FALSE)),IF(ISTEXT($B89),(VLOOKUP($B89,'Signal, ITMS &amp; Lighting Items'!$A$5:$G$468,2,FALSE))," "))</f>
        <v xml:space="preserve"> </v>
      </c>
      <c r="D89" s="594"/>
      <c r="E89" s="595" t="str">
        <f>IF(ISNUMBER($B89),(VLOOKUP($B89,'Signal, ITMS &amp; Lighting Items'!$A$5:$G$468,4,FALSE)),IF(ISTEXT($B89),(VLOOKUP($B89,'Signal, ITMS &amp; Lighting Items'!$A$5:$G$468,4,FALSE))," "))</f>
        <v xml:space="preserve"> </v>
      </c>
      <c r="F89" s="596" t="str">
        <f>IF(ISNUMBER($B89),(VLOOKUP($B89,'Signal, ITMS &amp; Lighting Items'!$A$5:$G$468,3,FALSE)),IF(ISTEXT($B89),(VLOOKUP($B89,'Signal, ITMS &amp; Lighting Items'!$A$5:$G$468,3,FALSE))," "))</f>
        <v xml:space="preserve"> </v>
      </c>
      <c r="G89" s="597" t="str">
        <f>IF(ISNUMBER($B89),(VLOOKUP($B89,'Signal, ITMS &amp; Lighting Items'!$A$5:$G$468,5,FALSE)),IF(ISTEXT($B89),(VLOOKUP($B89,'Signal, ITMS &amp; Lighting Items'!$A$5:$G$468,5,FALSE))," "))</f>
        <v xml:space="preserve"> </v>
      </c>
      <c r="H89" s="597" t="str">
        <f>IF(ISNUMBER($B89),(VLOOKUP($B89,'Signal, ITMS &amp; Lighting Items'!$A$5:$G$468,6,FALSE)),IF(ISTEXT($B89),(VLOOKUP($B89,'Signal, ITMS &amp; Lighting Items'!$A$5:$G$468,6,FALSE))," "))</f>
        <v xml:space="preserve"> </v>
      </c>
      <c r="I89" s="597" t="str">
        <f>IF(ISNUMBER($B89),(VLOOKUP($B89,'Signal, ITMS &amp; Lighting Items'!$A$5:$G$468,7,FALSE)),IF(ISTEXT($B89),(VLOOKUP($B89,'Signal, ITMS &amp; Lighting Items'!$A$5:$G$468,7,FALSE))," "))</f>
        <v xml:space="preserve"> </v>
      </c>
      <c r="J89" s="598" t="str">
        <f t="shared" ref="J89" si="7">IF(ISNUMBER($D89),($D89*$G89),"")</f>
        <v/>
      </c>
      <c r="K89" s="598"/>
      <c r="L89" s="598" t="str">
        <f t="shared" ref="L89" si="8">IF(ISNUMBER($D89),($D89*$H89),"")</f>
        <v/>
      </c>
      <c r="M89" s="216"/>
    </row>
    <row r="90" spans="1:13" ht="12.75" customHeight="1" thickTop="1">
      <c r="A90" s="611"/>
      <c r="B90" s="611"/>
      <c r="C90" s="611" t="s">
        <v>576</v>
      </c>
      <c r="D90" s="611"/>
      <c r="E90" s="612"/>
      <c r="F90" s="619" t="s">
        <v>437</v>
      </c>
      <c r="G90" s="204" t="s">
        <v>202</v>
      </c>
      <c r="H90" s="204" t="s">
        <v>202</v>
      </c>
      <c r="I90" s="614"/>
      <c r="J90" s="603">
        <f>SUM(J60:J89)</f>
        <v>0</v>
      </c>
      <c r="K90" s="603">
        <f>SUM(K60:K89)</f>
        <v>0</v>
      </c>
      <c r="L90" s="603">
        <f>SUM(L60:L89)</f>
        <v>0</v>
      </c>
      <c r="M90" s="194"/>
    </row>
    <row r="91" spans="1:13" ht="12.75" customHeight="1">
      <c r="A91" s="611"/>
      <c r="B91" s="611"/>
      <c r="C91" s="611"/>
      <c r="D91" s="611"/>
      <c r="E91" s="612"/>
      <c r="F91" s="615"/>
      <c r="G91" s="616"/>
      <c r="H91" s="657"/>
      <c r="I91" s="619"/>
      <c r="J91" s="618"/>
      <c r="K91" s="618"/>
      <c r="L91" s="618"/>
      <c r="M91" s="194"/>
    </row>
    <row r="92" spans="1:13" ht="12.75" customHeight="1">
      <c r="E92" s="66"/>
      <c r="F92" s="79">
        <f>F24</f>
        <v>0</v>
      </c>
      <c r="G92" s="842" t="s">
        <v>574</v>
      </c>
      <c r="H92" s="844"/>
      <c r="I92" s="299"/>
      <c r="J92" s="845" t="s">
        <v>575</v>
      </c>
      <c r="K92" s="846"/>
      <c r="L92" s="847"/>
      <c r="M92" s="300"/>
    </row>
    <row r="93" spans="1:13" ht="12.75" customHeight="1">
      <c r="A93" s="70" t="s">
        <v>571</v>
      </c>
      <c r="B93" s="166" t="s">
        <v>10</v>
      </c>
      <c r="C93" s="70" t="s">
        <v>572</v>
      </c>
      <c r="D93" s="70" t="s">
        <v>573</v>
      </c>
      <c r="E93" s="70" t="s">
        <v>9</v>
      </c>
      <c r="F93" s="69" t="s">
        <v>436</v>
      </c>
      <c r="G93" s="193" t="s">
        <v>352</v>
      </c>
      <c r="H93" s="193" t="s">
        <v>351</v>
      </c>
      <c r="I93" s="193" t="s">
        <v>4692</v>
      </c>
      <c r="J93" s="71" t="s">
        <v>352</v>
      </c>
      <c r="K93" s="71" t="s">
        <v>351</v>
      </c>
      <c r="L93" s="71" t="s">
        <v>4692</v>
      </c>
      <c r="M93" s="301"/>
    </row>
    <row r="94" spans="1:13" ht="12.75" customHeight="1">
      <c r="A94" s="577">
        <v>1</v>
      </c>
      <c r="B94" s="572"/>
      <c r="C94" s="588" t="str">
        <f>IF(ISNUMBER($B94),(VLOOKUP($B94,'Signal, ITMS &amp; Lighting Items'!$A$5:$G$468,2,FALSE)),IF(ISTEXT($B94),(VLOOKUP($B94,'Signal, ITMS &amp; Lighting Items'!$A$5:$G$468,2,FALSE))," "))</f>
        <v xml:space="preserve"> </v>
      </c>
      <c r="D94" s="576"/>
      <c r="E94" s="589" t="str">
        <f>IF(ISNUMBER($B94),(VLOOKUP($B94,'Signal, ITMS &amp; Lighting Items'!$A$5:$G$468,4,FALSE)),IF(ISTEXT($B94),(VLOOKUP($B94,'Signal, ITMS &amp; Lighting Items'!$A$5:$G$468,4,FALSE))," "))</f>
        <v xml:space="preserve"> </v>
      </c>
      <c r="F94" s="575" t="str">
        <f>IF(ISNUMBER($B94),(VLOOKUP($B94,'Signal, ITMS &amp; Lighting Items'!$A$5:$G$468,3,FALSE)),IF(ISTEXT($B94),(VLOOKUP($B94,'Signal, ITMS &amp; Lighting Items'!$A$5:$G$468,3,FALSE))," "))</f>
        <v xml:space="preserve"> </v>
      </c>
      <c r="G94" s="590" t="str">
        <f>IF(ISNUMBER($B94),(VLOOKUP($B94,'Signal, ITMS &amp; Lighting Items'!$A$5:$G$468,5,FALSE)),IF(ISTEXT($B94),(VLOOKUP($B94,'Signal, ITMS &amp; Lighting Items'!$A$5:$G$468,5,FALSE))," "))</f>
        <v xml:space="preserve"> </v>
      </c>
      <c r="H94" s="590" t="str">
        <f>IF(ISNUMBER($B94),(VLOOKUP($B94,'Signal, ITMS &amp; Lighting Items'!$A$5:$G$468,6,FALSE)),IF(ISTEXT($B94),(VLOOKUP($B94,'Signal, ITMS &amp; Lighting Items'!$A$5:$G$468,6,FALSE))," "))</f>
        <v xml:space="preserve"> </v>
      </c>
      <c r="I94" s="590" t="str">
        <f>IF(ISNUMBER($B94),(VLOOKUP($B94,'Signal, ITMS &amp; Lighting Items'!$A$5:$G$468,7,FALSE)),IF(ISTEXT($B94),(VLOOKUP($B94,'Signal, ITMS &amp; Lighting Items'!$A$5:$G$468,7,FALSE))," "))</f>
        <v xml:space="preserve"> </v>
      </c>
      <c r="J94" s="591" t="str">
        <f>IF(ISNUMBER($D94),($D94*$G94),"")</f>
        <v/>
      </c>
      <c r="K94" s="591" t="str">
        <f>IF(ISNUMBER($D94),($D94*$H94),"")</f>
        <v/>
      </c>
      <c r="L94" s="591" t="str">
        <f>IF(ISNUMBER($D94),($D94*$I94),"")</f>
        <v/>
      </c>
      <c r="M94" s="216"/>
    </row>
    <row r="95" spans="1:13" ht="12.75" customHeight="1">
      <c r="A95" s="577">
        <v>2</v>
      </c>
      <c r="B95" s="572"/>
      <c r="C95" s="588" t="str">
        <f>IF(ISNUMBER($B95),(VLOOKUP($B95,'Signal, ITMS &amp; Lighting Items'!$A$5:$G$468,2,FALSE)),IF(ISTEXT($B95),(VLOOKUP($B95,'Signal, ITMS &amp; Lighting Items'!$A$5:$G$468,2,FALSE))," "))</f>
        <v xml:space="preserve"> </v>
      </c>
      <c r="D95" s="576"/>
      <c r="E95" s="589" t="str">
        <f>IF(ISNUMBER($B95),(VLOOKUP($B95,'Signal, ITMS &amp; Lighting Items'!$A$5:$G$468,4,FALSE)),IF(ISTEXT($B95),(VLOOKUP($B95,'Signal, ITMS &amp; Lighting Items'!$A$5:$G$468,4,FALSE))," "))</f>
        <v xml:space="preserve"> </v>
      </c>
      <c r="F95" s="575" t="str">
        <f>IF(ISNUMBER($B95),(VLOOKUP($B95,'Signal, ITMS &amp; Lighting Items'!$A$5:$G$468,3,FALSE)),IF(ISTEXT($B95),(VLOOKUP($B95,'Signal, ITMS &amp; Lighting Items'!$A$5:$G$468,3,FALSE))," "))</f>
        <v xml:space="preserve"> </v>
      </c>
      <c r="G95" s="590" t="str">
        <f>IF(ISNUMBER($B95),(VLOOKUP($B95,'Signal, ITMS &amp; Lighting Items'!$A$5:$G$468,5,FALSE)),IF(ISTEXT($B95),(VLOOKUP($B95,'Signal, ITMS &amp; Lighting Items'!$A$5:$G$468,5,FALSE))," "))</f>
        <v xml:space="preserve"> </v>
      </c>
      <c r="H95" s="590" t="str">
        <f>IF(ISNUMBER($B95),(VLOOKUP($B95,'Signal, ITMS &amp; Lighting Items'!$A$5:$G$468,6,FALSE)),IF(ISTEXT($B95),(VLOOKUP($B95,'Signal, ITMS &amp; Lighting Items'!$A$5:$G$468,6,FALSE))," "))</f>
        <v xml:space="preserve"> </v>
      </c>
      <c r="I95" s="590" t="str">
        <f>IF(ISNUMBER($B95),(VLOOKUP($B95,'Signal, ITMS &amp; Lighting Items'!$A$5:$G$468,7,FALSE)),IF(ISTEXT($B95),(VLOOKUP($B95,'Signal, ITMS &amp; Lighting Items'!$A$5:$G$468,7,FALSE))," "))</f>
        <v xml:space="preserve"> </v>
      </c>
      <c r="J95" s="591" t="str">
        <f t="shared" ref="J95:J123" si="9">IF(ISNUMBER($D95),($D95*$G95),"")</f>
        <v/>
      </c>
      <c r="K95" s="591" t="str">
        <f t="shared" ref="K95:K123" si="10">IF(ISNUMBER($D95),($D95*$H95),"")</f>
        <v/>
      </c>
      <c r="L95" s="591" t="str">
        <f t="shared" ref="L95:L123" si="11">IF(ISNUMBER($D95),($D95*$I95),"")</f>
        <v/>
      </c>
      <c r="M95" s="216"/>
    </row>
    <row r="96" spans="1:13" ht="12.75" customHeight="1">
      <c r="A96" s="577">
        <v>3</v>
      </c>
      <c r="B96" s="572"/>
      <c r="C96" s="588" t="str">
        <f>IF(ISNUMBER($B96),(VLOOKUP($B96,'Signal, ITMS &amp; Lighting Items'!$A$5:$G$468,2,FALSE)),IF(ISTEXT($B96),(VLOOKUP($B96,'Signal, ITMS &amp; Lighting Items'!$A$5:$G$468,2,FALSE))," "))</f>
        <v xml:space="preserve"> </v>
      </c>
      <c r="D96" s="576"/>
      <c r="E96" s="589" t="str">
        <f>IF(ISNUMBER($B96),(VLOOKUP($B96,'Signal, ITMS &amp; Lighting Items'!$A$5:$G$468,4,FALSE)),IF(ISTEXT($B96),(VLOOKUP($B96,'Signal, ITMS &amp; Lighting Items'!$A$5:$G$468,4,FALSE))," "))</f>
        <v xml:space="preserve"> </v>
      </c>
      <c r="F96" s="575" t="str">
        <f>IF(ISNUMBER($B96),(VLOOKUP($B96,'Signal, ITMS &amp; Lighting Items'!$A$5:$G$468,3,FALSE)),IF(ISTEXT($B96),(VLOOKUP($B96,'Signal, ITMS &amp; Lighting Items'!$A$5:$G$468,3,FALSE))," "))</f>
        <v xml:space="preserve"> </v>
      </c>
      <c r="G96" s="590" t="str">
        <f>IF(ISNUMBER($B96),(VLOOKUP($B96,'Signal, ITMS &amp; Lighting Items'!$A$5:$G$468,5,FALSE)),IF(ISTEXT($B96),(VLOOKUP($B96,'Signal, ITMS &amp; Lighting Items'!$A$5:$G$468,5,FALSE))," "))</f>
        <v xml:space="preserve"> </v>
      </c>
      <c r="H96" s="590" t="str">
        <f>IF(ISNUMBER($B96),(VLOOKUP($B96,'Signal, ITMS &amp; Lighting Items'!$A$5:$G$468,6,FALSE)),IF(ISTEXT($B96),(VLOOKUP($B96,'Signal, ITMS &amp; Lighting Items'!$A$5:$G$468,6,FALSE))," "))</f>
        <v xml:space="preserve"> </v>
      </c>
      <c r="I96" s="590" t="str">
        <f>IF(ISNUMBER($B96),(VLOOKUP($B96,'Signal, ITMS &amp; Lighting Items'!$A$5:$G$468,7,FALSE)),IF(ISTEXT($B96),(VLOOKUP($B96,'Signal, ITMS &amp; Lighting Items'!$A$5:$G$468,7,FALSE))," "))</f>
        <v xml:space="preserve"> </v>
      </c>
      <c r="J96" s="591" t="str">
        <f t="shared" si="9"/>
        <v/>
      </c>
      <c r="K96" s="591" t="str">
        <f t="shared" si="10"/>
        <v/>
      </c>
      <c r="L96" s="591" t="str">
        <f t="shared" si="11"/>
        <v/>
      </c>
      <c r="M96" s="216"/>
    </row>
    <row r="97" spans="1:13" ht="12.75" customHeight="1">
      <c r="A97" s="577">
        <v>4</v>
      </c>
      <c r="B97" s="572"/>
      <c r="C97" s="588" t="str">
        <f>IF(ISNUMBER($B97),(VLOOKUP($B97,'Signal, ITMS &amp; Lighting Items'!$A$5:$G$468,2,FALSE)),IF(ISTEXT($B97),(VLOOKUP($B97,'Signal, ITMS &amp; Lighting Items'!$A$5:$G$468,2,FALSE))," "))</f>
        <v xml:space="preserve"> </v>
      </c>
      <c r="D97" s="576"/>
      <c r="E97" s="589" t="str">
        <f>IF(ISNUMBER($B97),(VLOOKUP($B97,'Signal, ITMS &amp; Lighting Items'!$A$5:$G$468,4,FALSE)),IF(ISTEXT($B97),(VLOOKUP($B97,'Signal, ITMS &amp; Lighting Items'!$A$5:$G$468,4,FALSE))," "))</f>
        <v xml:space="preserve"> </v>
      </c>
      <c r="F97" s="575" t="str">
        <f>IF(ISNUMBER($B97),(VLOOKUP($B97,'Signal, ITMS &amp; Lighting Items'!$A$5:$G$468,3,FALSE)),IF(ISTEXT($B97),(VLOOKUP($B97,'Signal, ITMS &amp; Lighting Items'!$A$5:$G$468,3,FALSE))," "))</f>
        <v xml:space="preserve"> </v>
      </c>
      <c r="G97" s="590" t="str">
        <f>IF(ISNUMBER($B97),(VLOOKUP($B97,'Signal, ITMS &amp; Lighting Items'!$A$5:$G$468,5,FALSE)),IF(ISTEXT($B97),(VLOOKUP($B97,'Signal, ITMS &amp; Lighting Items'!$A$5:$G$468,5,FALSE))," "))</f>
        <v xml:space="preserve"> </v>
      </c>
      <c r="H97" s="590" t="str">
        <f>IF(ISNUMBER($B97),(VLOOKUP($B97,'Signal, ITMS &amp; Lighting Items'!$A$5:$G$468,6,FALSE)),IF(ISTEXT($B97),(VLOOKUP($B97,'Signal, ITMS &amp; Lighting Items'!$A$5:$G$468,6,FALSE))," "))</f>
        <v xml:space="preserve"> </v>
      </c>
      <c r="I97" s="590" t="str">
        <f>IF(ISNUMBER($B97),(VLOOKUP($B97,'Signal, ITMS &amp; Lighting Items'!$A$5:$G$468,7,FALSE)),IF(ISTEXT($B97),(VLOOKUP($B97,'Signal, ITMS &amp; Lighting Items'!$A$5:$G$468,7,FALSE))," "))</f>
        <v xml:space="preserve"> </v>
      </c>
      <c r="J97" s="591" t="str">
        <f t="shared" si="9"/>
        <v/>
      </c>
      <c r="K97" s="591" t="str">
        <f t="shared" si="10"/>
        <v/>
      </c>
      <c r="L97" s="591" t="str">
        <f t="shared" si="11"/>
        <v/>
      </c>
      <c r="M97" s="216"/>
    </row>
    <row r="98" spans="1:13" ht="12.75" customHeight="1">
      <c r="A98" s="577">
        <v>5</v>
      </c>
      <c r="B98" s="572"/>
      <c r="C98" s="588" t="str">
        <f>IF(ISNUMBER($B98),(VLOOKUP($B98,'Signal, ITMS &amp; Lighting Items'!$A$5:$G$468,2,FALSE)),IF(ISTEXT($B98),(VLOOKUP($B98,'Signal, ITMS &amp; Lighting Items'!$A$5:$G$468,2,FALSE))," "))</f>
        <v xml:space="preserve"> </v>
      </c>
      <c r="D98" s="576"/>
      <c r="E98" s="589" t="str">
        <f>IF(ISNUMBER($B98),(VLOOKUP($B98,'Signal, ITMS &amp; Lighting Items'!$A$5:$G$468,4,FALSE)),IF(ISTEXT($B98),(VLOOKUP($B98,'Signal, ITMS &amp; Lighting Items'!$A$5:$G$468,4,FALSE))," "))</f>
        <v xml:space="preserve"> </v>
      </c>
      <c r="F98" s="575" t="str">
        <f>IF(ISNUMBER($B98),(VLOOKUP($B98,'Signal, ITMS &amp; Lighting Items'!$A$5:$G$468,3,FALSE)),IF(ISTEXT($B98),(VLOOKUP($B98,'Signal, ITMS &amp; Lighting Items'!$A$5:$G$468,3,FALSE))," "))</f>
        <v xml:space="preserve"> </v>
      </c>
      <c r="G98" s="590" t="str">
        <f>IF(ISNUMBER($B98),(VLOOKUP($B98,'Signal, ITMS &amp; Lighting Items'!$A$5:$G$468,5,FALSE)),IF(ISTEXT($B98),(VLOOKUP($B98,'Signal, ITMS &amp; Lighting Items'!$A$5:$G$468,5,FALSE))," "))</f>
        <v xml:space="preserve"> </v>
      </c>
      <c r="H98" s="590" t="str">
        <f>IF(ISNUMBER($B98),(VLOOKUP($B98,'Signal, ITMS &amp; Lighting Items'!$A$5:$G$468,6,FALSE)),IF(ISTEXT($B98),(VLOOKUP($B98,'Signal, ITMS &amp; Lighting Items'!$A$5:$G$468,6,FALSE))," "))</f>
        <v xml:space="preserve"> </v>
      </c>
      <c r="I98" s="590" t="str">
        <f>IF(ISNUMBER($B98),(VLOOKUP($B98,'Signal, ITMS &amp; Lighting Items'!$A$5:$G$468,7,FALSE)),IF(ISTEXT($B98),(VLOOKUP($B98,'Signal, ITMS &amp; Lighting Items'!$A$5:$G$468,7,FALSE))," "))</f>
        <v xml:space="preserve"> </v>
      </c>
      <c r="J98" s="591" t="str">
        <f t="shared" si="9"/>
        <v/>
      </c>
      <c r="K98" s="591" t="str">
        <f t="shared" si="10"/>
        <v/>
      </c>
      <c r="L98" s="591" t="str">
        <f t="shared" si="11"/>
        <v/>
      </c>
      <c r="M98" s="216"/>
    </row>
    <row r="99" spans="1:13" ht="12.75" customHeight="1">
      <c r="A99" s="577">
        <v>6</v>
      </c>
      <c r="B99" s="572"/>
      <c r="C99" s="588" t="str">
        <f>IF(ISNUMBER($B99),(VLOOKUP($B99,'Signal, ITMS &amp; Lighting Items'!$A$5:$G$468,2,FALSE)),IF(ISTEXT($B99),(VLOOKUP($B99,'Signal, ITMS &amp; Lighting Items'!$A$5:$G$468,2,FALSE))," "))</f>
        <v xml:space="preserve"> </v>
      </c>
      <c r="D99" s="576"/>
      <c r="E99" s="589" t="str">
        <f>IF(ISNUMBER($B99),(VLOOKUP($B99,'Signal, ITMS &amp; Lighting Items'!$A$5:$G$468,4,FALSE)),IF(ISTEXT($B99),(VLOOKUP($B99,'Signal, ITMS &amp; Lighting Items'!$A$5:$G$468,4,FALSE))," "))</f>
        <v xml:space="preserve"> </v>
      </c>
      <c r="F99" s="575" t="str">
        <f>IF(ISNUMBER($B99),(VLOOKUP($B99,'Signal, ITMS &amp; Lighting Items'!$A$5:$G$468,3,FALSE)),IF(ISTEXT($B99),(VLOOKUP($B99,'Signal, ITMS &amp; Lighting Items'!$A$5:$G$468,3,FALSE))," "))</f>
        <v xml:space="preserve"> </v>
      </c>
      <c r="G99" s="590" t="str">
        <f>IF(ISNUMBER($B99),(VLOOKUP($B99,'Signal, ITMS &amp; Lighting Items'!$A$5:$G$468,5,FALSE)),IF(ISTEXT($B99),(VLOOKUP($B99,'Signal, ITMS &amp; Lighting Items'!$A$5:$G$468,5,FALSE))," "))</f>
        <v xml:space="preserve"> </v>
      </c>
      <c r="H99" s="590" t="str">
        <f>IF(ISNUMBER($B99),(VLOOKUP($B99,'Signal, ITMS &amp; Lighting Items'!$A$5:$G$468,6,FALSE)),IF(ISTEXT($B99),(VLOOKUP($B99,'Signal, ITMS &amp; Lighting Items'!$A$5:$G$468,6,FALSE))," "))</f>
        <v xml:space="preserve"> </v>
      </c>
      <c r="I99" s="590" t="str">
        <f>IF(ISNUMBER($B99),(VLOOKUP($B99,'Signal, ITMS &amp; Lighting Items'!$A$5:$G$468,7,FALSE)),IF(ISTEXT($B99),(VLOOKUP($B99,'Signal, ITMS &amp; Lighting Items'!$A$5:$G$468,7,FALSE))," "))</f>
        <v xml:space="preserve"> </v>
      </c>
      <c r="J99" s="591" t="str">
        <f t="shared" si="9"/>
        <v/>
      </c>
      <c r="K99" s="591" t="str">
        <f t="shared" si="10"/>
        <v/>
      </c>
      <c r="L99" s="591" t="str">
        <f t="shared" si="11"/>
        <v/>
      </c>
      <c r="M99" s="216"/>
    </row>
    <row r="100" spans="1:13" ht="12.75" customHeight="1">
      <c r="A100" s="577">
        <v>7</v>
      </c>
      <c r="B100" s="604"/>
      <c r="C100" s="588" t="str">
        <f>IF(ISNUMBER($B100),(VLOOKUP($B100,'Signal, ITMS &amp; Lighting Items'!$A$5:$G$468,2,FALSE)),IF(ISTEXT($B100),(VLOOKUP($B100,'Signal, ITMS &amp; Lighting Items'!$A$5:$G$468,2,FALSE))," "))</f>
        <v xml:space="preserve"> </v>
      </c>
      <c r="D100" s="576"/>
      <c r="E100" s="589" t="str">
        <f>IF(ISNUMBER($B100),(VLOOKUP($B100,'Signal, ITMS &amp; Lighting Items'!$A$5:$G$468,4,FALSE)),IF(ISTEXT($B100),(VLOOKUP($B100,'Signal, ITMS &amp; Lighting Items'!$A$5:$G$468,4,FALSE))," "))</f>
        <v xml:space="preserve"> </v>
      </c>
      <c r="F100" s="575" t="str">
        <f>IF(ISNUMBER($B100),(VLOOKUP($B100,'Signal, ITMS &amp; Lighting Items'!$A$5:$G$468,3,FALSE)),IF(ISTEXT($B100),(VLOOKUP($B100,'Signal, ITMS &amp; Lighting Items'!$A$5:$G$468,3,FALSE))," "))</f>
        <v xml:space="preserve"> </v>
      </c>
      <c r="G100" s="590" t="str">
        <f>IF(ISNUMBER($B100),(VLOOKUP($B100,'Signal, ITMS &amp; Lighting Items'!$A$5:$G$468,5,FALSE)),IF(ISTEXT($B100),(VLOOKUP($B100,'Signal, ITMS &amp; Lighting Items'!$A$5:$G$468,5,FALSE))," "))</f>
        <v xml:space="preserve"> </v>
      </c>
      <c r="H100" s="590" t="str">
        <f>IF(ISNUMBER($B100),(VLOOKUP($B100,'Signal, ITMS &amp; Lighting Items'!$A$5:$G$468,6,FALSE)),IF(ISTEXT($B100),(VLOOKUP($B100,'Signal, ITMS &amp; Lighting Items'!$A$5:$G$468,6,FALSE))," "))</f>
        <v xml:space="preserve"> </v>
      </c>
      <c r="I100" s="590" t="str">
        <f>IF(ISNUMBER($B100),(VLOOKUP($B100,'Signal, ITMS &amp; Lighting Items'!$A$5:$G$468,7,FALSE)),IF(ISTEXT($B100),(VLOOKUP($B100,'Signal, ITMS &amp; Lighting Items'!$A$5:$G$468,7,FALSE))," "))</f>
        <v xml:space="preserve"> </v>
      </c>
      <c r="J100" s="591" t="str">
        <f t="shared" si="9"/>
        <v/>
      </c>
      <c r="K100" s="591" t="str">
        <f t="shared" si="10"/>
        <v/>
      </c>
      <c r="L100" s="591" t="str">
        <f t="shared" si="11"/>
        <v/>
      </c>
      <c r="M100" s="216"/>
    </row>
    <row r="101" spans="1:13" ht="12.75" customHeight="1">
      <c r="A101" s="572">
        <v>8</v>
      </c>
      <c r="B101" s="605"/>
      <c r="C101" s="588" t="str">
        <f>IF(ISNUMBER($B101),(VLOOKUP($B101,'Signal, ITMS &amp; Lighting Items'!$A$5:$G$468,2,FALSE)),IF(ISTEXT($B101),(VLOOKUP($B101,'Signal, ITMS &amp; Lighting Items'!$A$5:$G$468,2,FALSE))," "))</f>
        <v xml:space="preserve"> </v>
      </c>
      <c r="D101" s="576"/>
      <c r="E101" s="589" t="str">
        <f>IF(ISNUMBER($B101),(VLOOKUP($B101,'Signal, ITMS &amp; Lighting Items'!$A$5:$G$468,4,FALSE)),IF(ISTEXT($B101),(VLOOKUP($B101,'Signal, ITMS &amp; Lighting Items'!$A$5:$G$468,4,FALSE))," "))</f>
        <v xml:space="preserve"> </v>
      </c>
      <c r="F101" s="575" t="str">
        <f>IF(ISNUMBER($B101),(VLOOKUP($B101,'Signal, ITMS &amp; Lighting Items'!$A$5:$G$468,3,FALSE)),IF(ISTEXT($B101),(VLOOKUP($B101,'Signal, ITMS &amp; Lighting Items'!$A$5:$G$468,3,FALSE))," "))</f>
        <v xml:space="preserve"> </v>
      </c>
      <c r="G101" s="590" t="str">
        <f>IF(ISNUMBER($B101),(VLOOKUP($B101,'Signal, ITMS &amp; Lighting Items'!$A$5:$G$468,5,FALSE)),IF(ISTEXT($B101),(VLOOKUP($B101,'Signal, ITMS &amp; Lighting Items'!$A$5:$G$468,5,FALSE))," "))</f>
        <v xml:space="preserve"> </v>
      </c>
      <c r="H101" s="590" t="str">
        <f>IF(ISNUMBER($B101),(VLOOKUP($B101,'Signal, ITMS &amp; Lighting Items'!$A$5:$G$468,6,FALSE)),IF(ISTEXT($B101),(VLOOKUP($B101,'Signal, ITMS &amp; Lighting Items'!$A$5:$G$468,6,FALSE))," "))</f>
        <v xml:space="preserve"> </v>
      </c>
      <c r="I101" s="590" t="str">
        <f>IF(ISNUMBER($B101),(VLOOKUP($B101,'Signal, ITMS &amp; Lighting Items'!$A$5:$G$468,7,FALSE)),IF(ISTEXT($B101),(VLOOKUP($B101,'Signal, ITMS &amp; Lighting Items'!$A$5:$G$468,7,FALSE))," "))</f>
        <v xml:space="preserve"> </v>
      </c>
      <c r="J101" s="591" t="str">
        <f t="shared" si="9"/>
        <v/>
      </c>
      <c r="K101" s="591" t="str">
        <f t="shared" si="10"/>
        <v/>
      </c>
      <c r="L101" s="591" t="str">
        <f t="shared" si="11"/>
        <v/>
      </c>
      <c r="M101" s="216"/>
    </row>
    <row r="102" spans="1:13" ht="12.75" customHeight="1">
      <c r="A102" s="572">
        <v>9</v>
      </c>
      <c r="B102" s="605"/>
      <c r="C102" s="588" t="str">
        <f>IF(ISNUMBER($B102),(VLOOKUP($B102,'Signal, ITMS &amp; Lighting Items'!$A$5:$G$468,2,FALSE)),IF(ISTEXT($B102),(VLOOKUP($B102,'Signal, ITMS &amp; Lighting Items'!$A$5:$G$468,2,FALSE))," "))</f>
        <v xml:space="preserve"> </v>
      </c>
      <c r="D102" s="576"/>
      <c r="E102" s="589" t="str">
        <f>IF(ISNUMBER($B102),(VLOOKUP($B102,'Signal, ITMS &amp; Lighting Items'!$A$5:$G$468,4,FALSE)),IF(ISTEXT($B102),(VLOOKUP($B102,'Signal, ITMS &amp; Lighting Items'!$A$5:$G$468,4,FALSE))," "))</f>
        <v xml:space="preserve"> </v>
      </c>
      <c r="F102" s="575" t="str">
        <f>IF(ISNUMBER($B102),(VLOOKUP($B102,'Signal, ITMS &amp; Lighting Items'!$A$5:$G$468,3,FALSE)),IF(ISTEXT($B102),(VLOOKUP($B102,'Signal, ITMS &amp; Lighting Items'!$A$5:$G$468,3,FALSE))," "))</f>
        <v xml:space="preserve"> </v>
      </c>
      <c r="G102" s="590" t="str">
        <f>IF(ISNUMBER($B102),(VLOOKUP($B102,'Signal, ITMS &amp; Lighting Items'!$A$5:$G$468,5,FALSE)),IF(ISTEXT($B102),(VLOOKUP($B102,'Signal, ITMS &amp; Lighting Items'!$A$5:$G$468,5,FALSE))," "))</f>
        <v xml:space="preserve"> </v>
      </c>
      <c r="H102" s="590" t="str">
        <f>IF(ISNUMBER($B102),(VLOOKUP($B102,'Signal, ITMS &amp; Lighting Items'!$A$5:$G$468,6,FALSE)),IF(ISTEXT($B102),(VLOOKUP($B102,'Signal, ITMS &amp; Lighting Items'!$A$5:$G$468,6,FALSE))," "))</f>
        <v xml:space="preserve"> </v>
      </c>
      <c r="I102" s="590" t="str">
        <f>IF(ISNUMBER($B102),(VLOOKUP($B102,'Signal, ITMS &amp; Lighting Items'!$A$5:$G$468,7,FALSE)),IF(ISTEXT($B102),(VLOOKUP($B102,'Signal, ITMS &amp; Lighting Items'!$A$5:$G$468,7,FALSE))," "))</f>
        <v xml:space="preserve"> </v>
      </c>
      <c r="J102" s="591" t="str">
        <f t="shared" si="9"/>
        <v/>
      </c>
      <c r="K102" s="591" t="str">
        <f t="shared" si="10"/>
        <v/>
      </c>
      <c r="L102" s="591" t="str">
        <f t="shared" si="11"/>
        <v/>
      </c>
      <c r="M102" s="216"/>
    </row>
    <row r="103" spans="1:13" ht="12.75" customHeight="1">
      <c r="A103" s="572">
        <v>10</v>
      </c>
      <c r="B103" s="605"/>
      <c r="C103" s="588" t="str">
        <f>IF(ISNUMBER($B103),(VLOOKUP($B103,'Signal, ITMS &amp; Lighting Items'!$A$5:$G$468,2,FALSE)),IF(ISTEXT($B103),(VLOOKUP($B103,'Signal, ITMS &amp; Lighting Items'!$A$5:$G$468,2,FALSE))," "))</f>
        <v xml:space="preserve"> </v>
      </c>
      <c r="D103" s="576"/>
      <c r="E103" s="589" t="str">
        <f>IF(ISNUMBER($B103),(VLOOKUP($B103,'Signal, ITMS &amp; Lighting Items'!$A$5:$G$468,4,FALSE)),IF(ISTEXT($B103),(VLOOKUP($B103,'Signal, ITMS &amp; Lighting Items'!$A$5:$G$468,4,FALSE))," "))</f>
        <v xml:space="preserve"> </v>
      </c>
      <c r="F103" s="575" t="str">
        <f>IF(ISNUMBER($B103),(VLOOKUP($B103,'Signal, ITMS &amp; Lighting Items'!$A$5:$G$468,3,FALSE)),IF(ISTEXT($B103),(VLOOKUP($B103,'Signal, ITMS &amp; Lighting Items'!$A$5:$G$468,3,FALSE))," "))</f>
        <v xml:space="preserve"> </v>
      </c>
      <c r="G103" s="590" t="str">
        <f>IF(ISNUMBER($B103),(VLOOKUP($B103,'Signal, ITMS &amp; Lighting Items'!$A$5:$G$468,5,FALSE)),IF(ISTEXT($B103),(VLOOKUP($B103,'Signal, ITMS &amp; Lighting Items'!$A$5:$G$468,5,FALSE))," "))</f>
        <v xml:space="preserve"> </v>
      </c>
      <c r="H103" s="590" t="str">
        <f>IF(ISNUMBER($B103),(VLOOKUP($B103,'Signal, ITMS &amp; Lighting Items'!$A$5:$G$468,6,FALSE)),IF(ISTEXT($B103),(VLOOKUP($B103,'Signal, ITMS &amp; Lighting Items'!$A$5:$G$468,6,FALSE))," "))</f>
        <v xml:space="preserve"> </v>
      </c>
      <c r="I103" s="590" t="str">
        <f>IF(ISNUMBER($B103),(VLOOKUP($B103,'Signal, ITMS &amp; Lighting Items'!$A$5:$G$468,7,FALSE)),IF(ISTEXT($B103),(VLOOKUP($B103,'Signal, ITMS &amp; Lighting Items'!$A$5:$G$468,7,FALSE))," "))</f>
        <v xml:space="preserve"> </v>
      </c>
      <c r="J103" s="591" t="str">
        <f t="shared" si="9"/>
        <v/>
      </c>
      <c r="K103" s="591" t="str">
        <f t="shared" si="10"/>
        <v/>
      </c>
      <c r="L103" s="591" t="str">
        <f t="shared" si="11"/>
        <v/>
      </c>
      <c r="M103" s="216"/>
    </row>
    <row r="104" spans="1:13" ht="12.75" customHeight="1">
      <c r="A104" s="572">
        <v>11</v>
      </c>
      <c r="B104" s="605"/>
      <c r="C104" s="588" t="str">
        <f>IF(ISNUMBER($B104),(VLOOKUP($B104,'Signal, ITMS &amp; Lighting Items'!$A$5:$G$468,2,FALSE)),IF(ISTEXT($B104),(VLOOKUP($B104,'Signal, ITMS &amp; Lighting Items'!$A$5:$G$468,2,FALSE))," "))</f>
        <v xml:space="preserve"> </v>
      </c>
      <c r="D104" s="576"/>
      <c r="E104" s="589" t="str">
        <f>IF(ISNUMBER($B104),(VLOOKUP($B104,'Signal, ITMS &amp; Lighting Items'!$A$5:$G$468,4,FALSE)),IF(ISTEXT($B104),(VLOOKUP($B104,'Signal, ITMS &amp; Lighting Items'!$A$5:$G$468,4,FALSE))," "))</f>
        <v xml:space="preserve"> </v>
      </c>
      <c r="F104" s="575" t="str">
        <f>IF(ISNUMBER($B104),(VLOOKUP($B104,'Signal, ITMS &amp; Lighting Items'!$A$5:$G$468,3,FALSE)),IF(ISTEXT($B104),(VLOOKUP($B104,'Signal, ITMS &amp; Lighting Items'!$A$5:$G$468,3,FALSE))," "))</f>
        <v xml:space="preserve"> </v>
      </c>
      <c r="G104" s="590" t="str">
        <f>IF(ISNUMBER($B104),(VLOOKUP($B104,'Signal, ITMS &amp; Lighting Items'!$A$5:$G$468,5,FALSE)),IF(ISTEXT($B104),(VLOOKUP($B104,'Signal, ITMS &amp; Lighting Items'!$A$5:$G$468,5,FALSE))," "))</f>
        <v xml:space="preserve"> </v>
      </c>
      <c r="H104" s="590" t="str">
        <f>IF(ISNUMBER($B104),(VLOOKUP($B104,'Signal, ITMS &amp; Lighting Items'!$A$5:$G$468,6,FALSE)),IF(ISTEXT($B104),(VLOOKUP($B104,'Signal, ITMS &amp; Lighting Items'!$A$5:$G$468,6,FALSE))," "))</f>
        <v xml:space="preserve"> </v>
      </c>
      <c r="I104" s="590" t="str">
        <f>IF(ISNUMBER($B104),(VLOOKUP($B104,'Signal, ITMS &amp; Lighting Items'!$A$5:$G$468,7,FALSE)),IF(ISTEXT($B104),(VLOOKUP($B104,'Signal, ITMS &amp; Lighting Items'!$A$5:$G$468,7,FALSE))," "))</f>
        <v xml:space="preserve"> </v>
      </c>
      <c r="J104" s="591" t="str">
        <f t="shared" si="9"/>
        <v/>
      </c>
      <c r="K104" s="591" t="str">
        <f t="shared" si="10"/>
        <v/>
      </c>
      <c r="L104" s="591" t="str">
        <f t="shared" si="11"/>
        <v/>
      </c>
      <c r="M104" s="216"/>
    </row>
    <row r="105" spans="1:13" ht="12.75" customHeight="1">
      <c r="A105" s="572">
        <v>12</v>
      </c>
      <c r="B105" s="605"/>
      <c r="C105" s="588" t="str">
        <f>IF(ISNUMBER($B105),(VLOOKUP($B105,'Signal, ITMS &amp; Lighting Items'!$A$5:$G$468,2,FALSE)),IF(ISTEXT($B105),(VLOOKUP($B105,'Signal, ITMS &amp; Lighting Items'!$A$5:$G$468,2,FALSE))," "))</f>
        <v xml:space="preserve"> </v>
      </c>
      <c r="D105" s="576"/>
      <c r="E105" s="589" t="str">
        <f>IF(ISNUMBER($B105),(VLOOKUP($B105,'Signal, ITMS &amp; Lighting Items'!$A$5:$G$468,4,FALSE)),IF(ISTEXT($B105),(VLOOKUP($B105,'Signal, ITMS &amp; Lighting Items'!$A$5:$G$468,4,FALSE))," "))</f>
        <v xml:space="preserve"> </v>
      </c>
      <c r="F105" s="575" t="str">
        <f>IF(ISNUMBER($B105),(VLOOKUP($B105,'Signal, ITMS &amp; Lighting Items'!$A$5:$G$468,3,FALSE)),IF(ISTEXT($B105),(VLOOKUP($B105,'Signal, ITMS &amp; Lighting Items'!$A$5:$G$468,3,FALSE))," "))</f>
        <v xml:space="preserve"> </v>
      </c>
      <c r="G105" s="590" t="str">
        <f>IF(ISNUMBER($B105),(VLOOKUP($B105,'Signal, ITMS &amp; Lighting Items'!$A$5:$G$468,5,FALSE)),IF(ISTEXT($B105),(VLOOKUP($B105,'Signal, ITMS &amp; Lighting Items'!$A$5:$G$468,5,FALSE))," "))</f>
        <v xml:space="preserve"> </v>
      </c>
      <c r="H105" s="590" t="str">
        <f>IF(ISNUMBER($B105),(VLOOKUP($B105,'Signal, ITMS &amp; Lighting Items'!$A$5:$G$468,6,FALSE)),IF(ISTEXT($B105),(VLOOKUP($B105,'Signal, ITMS &amp; Lighting Items'!$A$5:$G$468,6,FALSE))," "))</f>
        <v xml:space="preserve"> </v>
      </c>
      <c r="I105" s="590" t="str">
        <f>IF(ISNUMBER($B105),(VLOOKUP($B105,'Signal, ITMS &amp; Lighting Items'!$A$5:$G$468,7,FALSE)),IF(ISTEXT($B105),(VLOOKUP($B105,'Signal, ITMS &amp; Lighting Items'!$A$5:$G$468,7,FALSE))," "))</f>
        <v xml:space="preserve"> </v>
      </c>
      <c r="J105" s="591" t="str">
        <f t="shared" si="9"/>
        <v/>
      </c>
      <c r="K105" s="591" t="str">
        <f t="shared" si="10"/>
        <v/>
      </c>
      <c r="L105" s="591" t="str">
        <f t="shared" si="11"/>
        <v/>
      </c>
      <c r="M105" s="216"/>
    </row>
    <row r="106" spans="1:13" ht="12.75" customHeight="1">
      <c r="A106" s="572">
        <v>13</v>
      </c>
      <c r="B106" s="577"/>
      <c r="C106" s="588" t="str">
        <f>IF(ISNUMBER($B106),(VLOOKUP($B106,'Signal, ITMS &amp; Lighting Items'!$A$5:$G$468,2,FALSE)),IF(ISTEXT($B106),(VLOOKUP($B106,'Signal, ITMS &amp; Lighting Items'!$A$5:$G$468,2,FALSE))," "))</f>
        <v xml:space="preserve"> </v>
      </c>
      <c r="D106" s="576"/>
      <c r="E106" s="589" t="str">
        <f>IF(ISNUMBER($B106),(VLOOKUP($B106,'Signal, ITMS &amp; Lighting Items'!$A$5:$G$468,4,FALSE)),IF(ISTEXT($B106),(VLOOKUP($B106,'Signal, ITMS &amp; Lighting Items'!$A$5:$G$468,4,FALSE))," "))</f>
        <v xml:space="preserve"> </v>
      </c>
      <c r="F106" s="575" t="str">
        <f>IF(ISNUMBER($B106),(VLOOKUP($B106,'Signal, ITMS &amp; Lighting Items'!$A$5:$G$468,3,FALSE)),IF(ISTEXT($B106),(VLOOKUP($B106,'Signal, ITMS &amp; Lighting Items'!$A$5:$G$468,3,FALSE))," "))</f>
        <v xml:space="preserve"> </v>
      </c>
      <c r="G106" s="590" t="str">
        <f>IF(ISNUMBER($B106),(VLOOKUP($B106,'Signal, ITMS &amp; Lighting Items'!$A$5:$G$468,5,FALSE)),IF(ISTEXT($B106),(VLOOKUP($B106,'Signal, ITMS &amp; Lighting Items'!$A$5:$G$468,5,FALSE))," "))</f>
        <v xml:space="preserve"> </v>
      </c>
      <c r="H106" s="590" t="str">
        <f>IF(ISNUMBER($B106),(VLOOKUP($B106,'Signal, ITMS &amp; Lighting Items'!$A$5:$G$468,6,FALSE)),IF(ISTEXT($B106),(VLOOKUP($B106,'Signal, ITMS &amp; Lighting Items'!$A$5:$G$468,6,FALSE))," "))</f>
        <v xml:space="preserve"> </v>
      </c>
      <c r="I106" s="590" t="str">
        <f>IF(ISNUMBER($B106),(VLOOKUP($B106,'Signal, ITMS &amp; Lighting Items'!$A$5:$G$468,7,FALSE)),IF(ISTEXT($B106),(VLOOKUP($B106,'Signal, ITMS &amp; Lighting Items'!$A$5:$G$468,7,FALSE))," "))</f>
        <v xml:space="preserve"> </v>
      </c>
      <c r="J106" s="591" t="str">
        <f t="shared" si="9"/>
        <v/>
      </c>
      <c r="K106" s="591" t="str">
        <f t="shared" si="10"/>
        <v/>
      </c>
      <c r="L106" s="591" t="str">
        <f t="shared" si="11"/>
        <v/>
      </c>
      <c r="M106" s="216"/>
    </row>
    <row r="107" spans="1:13" ht="12.75" customHeight="1">
      <c r="A107" s="577">
        <v>14</v>
      </c>
      <c r="B107" s="572"/>
      <c r="C107" s="588" t="str">
        <f>IF(ISNUMBER($B107),(VLOOKUP($B107,'Signal, ITMS &amp; Lighting Items'!$A$5:$G$468,2,FALSE)),IF(ISTEXT($B107),(VLOOKUP($B107,'Signal, ITMS &amp; Lighting Items'!$A$5:$G$468,2,FALSE))," "))</f>
        <v xml:space="preserve"> </v>
      </c>
      <c r="D107" s="576"/>
      <c r="E107" s="589" t="str">
        <f>IF(ISNUMBER($B107),(VLOOKUP($B107,'Signal, ITMS &amp; Lighting Items'!$A$5:$G$468,4,FALSE)),IF(ISTEXT($B107),(VLOOKUP($B107,'Signal, ITMS &amp; Lighting Items'!$A$5:$G$468,4,FALSE))," "))</f>
        <v xml:space="preserve"> </v>
      </c>
      <c r="F107" s="575" t="str">
        <f>IF(ISNUMBER($B107),(VLOOKUP($B107,'Signal, ITMS &amp; Lighting Items'!$A$5:$G$468,3,FALSE)),IF(ISTEXT($B107),(VLOOKUP($B107,'Signal, ITMS &amp; Lighting Items'!$A$5:$G$468,3,FALSE))," "))</f>
        <v xml:space="preserve"> </v>
      </c>
      <c r="G107" s="590" t="str">
        <f>IF(ISNUMBER($B107),(VLOOKUP($B107,'Signal, ITMS &amp; Lighting Items'!$A$5:$G$468,5,FALSE)),IF(ISTEXT($B107),(VLOOKUP($B107,'Signal, ITMS &amp; Lighting Items'!$A$5:$G$468,5,FALSE))," "))</f>
        <v xml:space="preserve"> </v>
      </c>
      <c r="H107" s="590" t="str">
        <f>IF(ISNUMBER($B107),(VLOOKUP($B107,'Signal, ITMS &amp; Lighting Items'!$A$5:$G$468,6,FALSE)),IF(ISTEXT($B107),(VLOOKUP($B107,'Signal, ITMS &amp; Lighting Items'!$A$5:$G$468,6,FALSE))," "))</f>
        <v xml:space="preserve"> </v>
      </c>
      <c r="I107" s="590" t="str">
        <f>IF(ISNUMBER($B107),(VLOOKUP($B107,'Signal, ITMS &amp; Lighting Items'!$A$5:$G$468,7,FALSE)),IF(ISTEXT($B107),(VLOOKUP($B107,'Signal, ITMS &amp; Lighting Items'!$A$5:$G$468,7,FALSE))," "))</f>
        <v xml:space="preserve"> </v>
      </c>
      <c r="J107" s="591" t="str">
        <f t="shared" si="9"/>
        <v/>
      </c>
      <c r="K107" s="591" t="str">
        <f t="shared" si="10"/>
        <v/>
      </c>
      <c r="L107" s="591" t="str">
        <f t="shared" si="11"/>
        <v/>
      </c>
      <c r="M107" s="216"/>
    </row>
    <row r="108" spans="1:13" ht="12.75" customHeight="1">
      <c r="A108" s="577">
        <v>15</v>
      </c>
      <c r="B108" s="572"/>
      <c r="C108" s="588" t="str">
        <f>IF(ISNUMBER($B108),(VLOOKUP($B108,'Signal, ITMS &amp; Lighting Items'!$A$5:$G$468,2,FALSE)),IF(ISTEXT($B108),(VLOOKUP($B108,'Signal, ITMS &amp; Lighting Items'!$A$5:$G$468,2,FALSE))," "))</f>
        <v xml:space="preserve"> </v>
      </c>
      <c r="D108" s="576"/>
      <c r="E108" s="589" t="str">
        <f>IF(ISNUMBER($B108),(VLOOKUP($B108,'Signal, ITMS &amp; Lighting Items'!$A$5:$G$468,4,FALSE)),IF(ISTEXT($B108),(VLOOKUP($B108,'Signal, ITMS &amp; Lighting Items'!$A$5:$G$468,4,FALSE))," "))</f>
        <v xml:space="preserve"> </v>
      </c>
      <c r="F108" s="575" t="str">
        <f>IF(ISNUMBER($B108),(VLOOKUP($B108,'Signal, ITMS &amp; Lighting Items'!$A$5:$G$468,3,FALSE)),IF(ISTEXT($B108),(VLOOKUP($B108,'Signal, ITMS &amp; Lighting Items'!$A$5:$G$468,3,FALSE))," "))</f>
        <v xml:space="preserve"> </v>
      </c>
      <c r="G108" s="590" t="str">
        <f>IF(ISNUMBER($B108),(VLOOKUP($B108,'Signal, ITMS &amp; Lighting Items'!$A$5:$G$468,5,FALSE)),IF(ISTEXT($B108),(VLOOKUP($B108,'Signal, ITMS &amp; Lighting Items'!$A$5:$G$468,5,FALSE))," "))</f>
        <v xml:space="preserve"> </v>
      </c>
      <c r="H108" s="590" t="str">
        <f>IF(ISNUMBER($B108),(VLOOKUP($B108,'Signal, ITMS &amp; Lighting Items'!$A$5:$G$468,6,FALSE)),IF(ISTEXT($B108),(VLOOKUP($B108,'Signal, ITMS &amp; Lighting Items'!$A$5:$G$468,6,FALSE))," "))</f>
        <v xml:space="preserve"> </v>
      </c>
      <c r="I108" s="590" t="str">
        <f>IF(ISNUMBER($B108),(VLOOKUP($B108,'Signal, ITMS &amp; Lighting Items'!$A$5:$G$468,7,FALSE)),IF(ISTEXT($B108),(VLOOKUP($B108,'Signal, ITMS &amp; Lighting Items'!$A$5:$G$468,7,FALSE))," "))</f>
        <v xml:space="preserve"> </v>
      </c>
      <c r="J108" s="591" t="str">
        <f t="shared" si="9"/>
        <v/>
      </c>
      <c r="K108" s="591" t="str">
        <f t="shared" si="10"/>
        <v/>
      </c>
      <c r="L108" s="591" t="str">
        <f t="shared" si="11"/>
        <v/>
      </c>
      <c r="M108" s="216"/>
    </row>
    <row r="109" spans="1:13" ht="12.75" customHeight="1">
      <c r="A109" s="577">
        <v>16</v>
      </c>
      <c r="B109" s="572"/>
      <c r="C109" s="588" t="str">
        <f>IF(ISNUMBER($B109),(VLOOKUP($B109,'Signal, ITMS &amp; Lighting Items'!$A$5:$G$468,2,FALSE)),IF(ISTEXT($B109),(VLOOKUP($B109,'Signal, ITMS &amp; Lighting Items'!$A$5:$G$468,2,FALSE))," "))</f>
        <v xml:space="preserve"> </v>
      </c>
      <c r="D109" s="576"/>
      <c r="E109" s="589" t="str">
        <f>IF(ISNUMBER($B109),(VLOOKUP($B109,'Signal, ITMS &amp; Lighting Items'!$A$5:$G$468,4,FALSE)),IF(ISTEXT($B109),(VLOOKUP($B109,'Signal, ITMS &amp; Lighting Items'!$A$5:$G$468,4,FALSE))," "))</f>
        <v xml:space="preserve"> </v>
      </c>
      <c r="F109" s="575" t="str">
        <f>IF(ISNUMBER($B109),(VLOOKUP($B109,'Signal, ITMS &amp; Lighting Items'!$A$5:$G$468,3,FALSE)),IF(ISTEXT($B109),(VLOOKUP($B109,'Signal, ITMS &amp; Lighting Items'!$A$5:$G$468,3,FALSE))," "))</f>
        <v xml:space="preserve"> </v>
      </c>
      <c r="G109" s="590" t="str">
        <f>IF(ISNUMBER($B109),(VLOOKUP($B109,'Signal, ITMS &amp; Lighting Items'!$A$5:$G$468,5,FALSE)),IF(ISTEXT($B109),(VLOOKUP($B109,'Signal, ITMS &amp; Lighting Items'!$A$5:$G$468,5,FALSE))," "))</f>
        <v xml:space="preserve"> </v>
      </c>
      <c r="H109" s="590" t="str">
        <f>IF(ISNUMBER($B109),(VLOOKUP($B109,'Signal, ITMS &amp; Lighting Items'!$A$5:$G$468,6,FALSE)),IF(ISTEXT($B109),(VLOOKUP($B109,'Signal, ITMS &amp; Lighting Items'!$A$5:$G$468,6,FALSE))," "))</f>
        <v xml:space="preserve"> </v>
      </c>
      <c r="I109" s="590" t="str">
        <f>IF(ISNUMBER($B109),(VLOOKUP($B109,'Signal, ITMS &amp; Lighting Items'!$A$5:$G$468,7,FALSE)),IF(ISTEXT($B109),(VLOOKUP($B109,'Signal, ITMS &amp; Lighting Items'!$A$5:$G$468,7,FALSE))," "))</f>
        <v xml:space="preserve"> </v>
      </c>
      <c r="J109" s="591" t="str">
        <f t="shared" si="9"/>
        <v/>
      </c>
      <c r="K109" s="591" t="str">
        <f t="shared" si="10"/>
        <v/>
      </c>
      <c r="L109" s="591" t="str">
        <f t="shared" si="11"/>
        <v/>
      </c>
      <c r="M109" s="216"/>
    </row>
    <row r="110" spans="1:13" ht="12.75" customHeight="1">
      <c r="A110" s="577">
        <v>17</v>
      </c>
      <c r="B110" s="572"/>
      <c r="C110" s="588" t="str">
        <f>IF(ISNUMBER($B110),(VLOOKUP($B110,'Signal, ITMS &amp; Lighting Items'!$A$5:$G$468,2,FALSE)),IF(ISTEXT($B110),(VLOOKUP($B110,'Signal, ITMS &amp; Lighting Items'!$A$5:$G$468,2,FALSE))," "))</f>
        <v xml:space="preserve"> </v>
      </c>
      <c r="D110" s="576"/>
      <c r="E110" s="589" t="str">
        <f>IF(ISNUMBER($B110),(VLOOKUP($B110,'Signal, ITMS &amp; Lighting Items'!$A$5:$G$468,4,FALSE)),IF(ISTEXT($B110),(VLOOKUP($B110,'Signal, ITMS &amp; Lighting Items'!$A$5:$G$468,4,FALSE))," "))</f>
        <v xml:space="preserve"> </v>
      </c>
      <c r="F110" s="575" t="str">
        <f>IF(ISNUMBER($B110),(VLOOKUP($B110,'Signal, ITMS &amp; Lighting Items'!$A$5:$G$468,3,FALSE)),IF(ISTEXT($B110),(VLOOKUP($B110,'Signal, ITMS &amp; Lighting Items'!$A$5:$G$468,3,FALSE))," "))</f>
        <v xml:space="preserve"> </v>
      </c>
      <c r="G110" s="590" t="str">
        <f>IF(ISNUMBER($B110),(VLOOKUP($B110,'Signal, ITMS &amp; Lighting Items'!$A$5:$G$468,5,FALSE)),IF(ISTEXT($B110),(VLOOKUP($B110,'Signal, ITMS &amp; Lighting Items'!$A$5:$G$468,5,FALSE))," "))</f>
        <v xml:space="preserve"> </v>
      </c>
      <c r="H110" s="590" t="str">
        <f>IF(ISNUMBER($B110),(VLOOKUP($B110,'Signal, ITMS &amp; Lighting Items'!$A$5:$G$468,6,FALSE)),IF(ISTEXT($B110),(VLOOKUP($B110,'Signal, ITMS &amp; Lighting Items'!$A$5:$G$468,6,FALSE))," "))</f>
        <v xml:space="preserve"> </v>
      </c>
      <c r="I110" s="590" t="str">
        <f>IF(ISNUMBER($B110),(VLOOKUP($B110,'Signal, ITMS &amp; Lighting Items'!$A$5:$G$468,7,FALSE)),IF(ISTEXT($B110),(VLOOKUP($B110,'Signal, ITMS &amp; Lighting Items'!$A$5:$G$468,7,FALSE))," "))</f>
        <v xml:space="preserve"> </v>
      </c>
      <c r="J110" s="591" t="str">
        <f t="shared" si="9"/>
        <v/>
      </c>
      <c r="K110" s="591" t="str">
        <f t="shared" si="10"/>
        <v/>
      </c>
      <c r="L110" s="591" t="str">
        <f t="shared" si="11"/>
        <v/>
      </c>
      <c r="M110" s="216"/>
    </row>
    <row r="111" spans="1:13" ht="12.75" customHeight="1">
      <c r="A111" s="577">
        <v>18</v>
      </c>
      <c r="B111" s="572"/>
      <c r="C111" s="588" t="str">
        <f>IF(ISNUMBER($B111),(VLOOKUP($B111,'Signal, ITMS &amp; Lighting Items'!$A$5:$G$468,2,FALSE)),IF(ISTEXT($B111),(VLOOKUP($B111,'Signal, ITMS &amp; Lighting Items'!$A$5:$G$468,2,FALSE))," "))</f>
        <v xml:space="preserve"> </v>
      </c>
      <c r="D111" s="576"/>
      <c r="E111" s="589" t="str">
        <f>IF(ISNUMBER($B111),(VLOOKUP($B111,'Signal, ITMS &amp; Lighting Items'!$A$5:$G$468,4,FALSE)),IF(ISTEXT($B111),(VLOOKUP($B111,'Signal, ITMS &amp; Lighting Items'!$A$5:$G$468,4,FALSE))," "))</f>
        <v xml:space="preserve"> </v>
      </c>
      <c r="F111" s="575" t="str">
        <f>IF(ISNUMBER($B111),(VLOOKUP($B111,'Signal, ITMS &amp; Lighting Items'!$A$5:$G$468,3,FALSE)),IF(ISTEXT($B111),(VLOOKUP($B111,'Signal, ITMS &amp; Lighting Items'!$A$5:$G$468,3,FALSE))," "))</f>
        <v xml:space="preserve"> </v>
      </c>
      <c r="G111" s="590" t="str">
        <f>IF(ISNUMBER($B111),(VLOOKUP($B111,'Signal, ITMS &amp; Lighting Items'!$A$5:$G$468,5,FALSE)),IF(ISTEXT($B111),(VLOOKUP($B111,'Signal, ITMS &amp; Lighting Items'!$A$5:$G$468,5,FALSE))," "))</f>
        <v xml:space="preserve"> </v>
      </c>
      <c r="H111" s="590" t="str">
        <f>IF(ISNUMBER($B111),(VLOOKUP($B111,'Signal, ITMS &amp; Lighting Items'!$A$5:$G$468,6,FALSE)),IF(ISTEXT($B111),(VLOOKUP($B111,'Signal, ITMS &amp; Lighting Items'!$A$5:$G$468,6,FALSE))," "))</f>
        <v xml:space="preserve"> </v>
      </c>
      <c r="I111" s="590" t="str">
        <f>IF(ISNUMBER($B111),(VLOOKUP($B111,'Signal, ITMS &amp; Lighting Items'!$A$5:$G$468,7,FALSE)),IF(ISTEXT($B111),(VLOOKUP($B111,'Signal, ITMS &amp; Lighting Items'!$A$5:$G$468,7,FALSE))," "))</f>
        <v xml:space="preserve"> </v>
      </c>
      <c r="J111" s="591" t="str">
        <f t="shared" si="9"/>
        <v/>
      </c>
      <c r="K111" s="591" t="str">
        <f t="shared" si="10"/>
        <v/>
      </c>
      <c r="L111" s="591" t="str">
        <f t="shared" si="11"/>
        <v/>
      </c>
      <c r="M111" s="216"/>
    </row>
    <row r="112" spans="1:13" ht="12.75" customHeight="1">
      <c r="A112" s="577">
        <v>19</v>
      </c>
      <c r="B112" s="572"/>
      <c r="C112" s="588" t="str">
        <f>IF(ISNUMBER($B112),(VLOOKUP($B112,'Signal, ITMS &amp; Lighting Items'!$A$5:$G$468,2,FALSE)),IF(ISTEXT($B112),(VLOOKUP($B112,'Signal, ITMS &amp; Lighting Items'!$A$5:$G$468,2,FALSE))," "))</f>
        <v xml:space="preserve"> </v>
      </c>
      <c r="D112" s="576"/>
      <c r="E112" s="589" t="str">
        <f>IF(ISNUMBER($B112),(VLOOKUP($B112,'Signal, ITMS &amp; Lighting Items'!$A$5:$G$468,4,FALSE)),IF(ISTEXT($B112),(VLOOKUP($B112,'Signal, ITMS &amp; Lighting Items'!$A$5:$G$468,4,FALSE))," "))</f>
        <v xml:space="preserve"> </v>
      </c>
      <c r="F112" s="575" t="str">
        <f>IF(ISNUMBER($B112),(VLOOKUP($B112,'Signal, ITMS &amp; Lighting Items'!$A$5:$G$468,3,FALSE)),IF(ISTEXT($B112),(VLOOKUP($B112,'Signal, ITMS &amp; Lighting Items'!$A$5:$G$468,3,FALSE))," "))</f>
        <v xml:space="preserve"> </v>
      </c>
      <c r="G112" s="590" t="str">
        <f>IF(ISNUMBER($B112),(VLOOKUP($B112,'Signal, ITMS &amp; Lighting Items'!$A$5:$G$468,5,FALSE)),IF(ISTEXT($B112),(VLOOKUP($B112,'Signal, ITMS &amp; Lighting Items'!$A$5:$G$468,5,FALSE))," "))</f>
        <v xml:space="preserve"> </v>
      </c>
      <c r="H112" s="590" t="str">
        <f>IF(ISNUMBER($B112),(VLOOKUP($B112,'Signal, ITMS &amp; Lighting Items'!$A$5:$G$468,6,FALSE)),IF(ISTEXT($B112),(VLOOKUP($B112,'Signal, ITMS &amp; Lighting Items'!$A$5:$G$468,6,FALSE))," "))</f>
        <v xml:space="preserve"> </v>
      </c>
      <c r="I112" s="590" t="str">
        <f>IF(ISNUMBER($B112),(VLOOKUP($B112,'Signal, ITMS &amp; Lighting Items'!$A$5:$G$468,7,FALSE)),IF(ISTEXT($B112),(VLOOKUP($B112,'Signal, ITMS &amp; Lighting Items'!$A$5:$G$468,7,FALSE))," "))</f>
        <v xml:space="preserve"> </v>
      </c>
      <c r="J112" s="591" t="str">
        <f t="shared" si="9"/>
        <v/>
      </c>
      <c r="K112" s="591" t="str">
        <f t="shared" si="10"/>
        <v/>
      </c>
      <c r="L112" s="591" t="str">
        <f t="shared" si="11"/>
        <v/>
      </c>
      <c r="M112" s="216"/>
    </row>
    <row r="113" spans="1:13" ht="12.75" customHeight="1">
      <c r="A113" s="577">
        <v>20</v>
      </c>
      <c r="B113" s="572"/>
      <c r="C113" s="588" t="str">
        <f>IF(ISNUMBER($B113),(VLOOKUP($B113,'Signal, ITMS &amp; Lighting Items'!$A$5:$G$468,2,FALSE)),IF(ISTEXT($B113),(VLOOKUP($B113,'Signal, ITMS &amp; Lighting Items'!$A$5:$G$468,2,FALSE))," "))</f>
        <v xml:space="preserve"> </v>
      </c>
      <c r="D113" s="576"/>
      <c r="E113" s="589" t="str">
        <f>IF(ISNUMBER($B113),(VLOOKUP($B113,'Signal, ITMS &amp; Lighting Items'!$A$5:$G$468,4,FALSE)),IF(ISTEXT($B113),(VLOOKUP($B113,'Signal, ITMS &amp; Lighting Items'!$A$5:$G$468,4,FALSE))," "))</f>
        <v xml:space="preserve"> </v>
      </c>
      <c r="F113" s="575" t="str">
        <f>IF(ISNUMBER($B113),(VLOOKUP($B113,'Signal, ITMS &amp; Lighting Items'!$A$5:$G$468,3,FALSE)),IF(ISTEXT($B113),(VLOOKUP($B113,'Signal, ITMS &amp; Lighting Items'!$A$5:$G$468,3,FALSE))," "))</f>
        <v xml:space="preserve"> </v>
      </c>
      <c r="G113" s="590" t="str">
        <f>IF(ISNUMBER($B113),(VLOOKUP($B113,'Signal, ITMS &amp; Lighting Items'!$A$5:$G$468,5,FALSE)),IF(ISTEXT($B113),(VLOOKUP($B113,'Signal, ITMS &amp; Lighting Items'!$A$5:$G$468,5,FALSE))," "))</f>
        <v xml:space="preserve"> </v>
      </c>
      <c r="H113" s="590" t="str">
        <f>IF(ISNUMBER($B113),(VLOOKUP($B113,'Signal, ITMS &amp; Lighting Items'!$A$5:$G$468,6,FALSE)),IF(ISTEXT($B113),(VLOOKUP($B113,'Signal, ITMS &amp; Lighting Items'!$A$5:$G$468,6,FALSE))," "))</f>
        <v xml:space="preserve"> </v>
      </c>
      <c r="I113" s="590" t="str">
        <f>IF(ISNUMBER($B113),(VLOOKUP($B113,'Signal, ITMS &amp; Lighting Items'!$A$5:$G$468,7,FALSE)),IF(ISTEXT($B113),(VLOOKUP($B113,'Signal, ITMS &amp; Lighting Items'!$A$5:$G$468,7,FALSE))," "))</f>
        <v xml:space="preserve"> </v>
      </c>
      <c r="J113" s="591" t="str">
        <f t="shared" si="9"/>
        <v/>
      </c>
      <c r="K113" s="591" t="str">
        <f t="shared" si="10"/>
        <v/>
      </c>
      <c r="L113" s="591" t="str">
        <f t="shared" si="11"/>
        <v/>
      </c>
      <c r="M113" s="216"/>
    </row>
    <row r="114" spans="1:13" ht="12.75" customHeight="1">
      <c r="A114" s="577">
        <v>21</v>
      </c>
      <c r="B114" s="572"/>
      <c r="C114" s="588" t="str">
        <f>IF(ISNUMBER($B114),(VLOOKUP($B114,'Signal, ITMS &amp; Lighting Items'!$A$5:$G$468,2,FALSE)),IF(ISTEXT($B114),(VLOOKUP($B114,'Signal, ITMS &amp; Lighting Items'!$A$5:$G$468,2,FALSE))," "))</f>
        <v xml:space="preserve"> </v>
      </c>
      <c r="D114" s="576"/>
      <c r="E114" s="589" t="str">
        <f>IF(ISNUMBER($B114),(VLOOKUP($B114,'Signal, ITMS &amp; Lighting Items'!$A$5:$G$468,4,FALSE)),IF(ISTEXT($B114),(VLOOKUP($B114,'Signal, ITMS &amp; Lighting Items'!$A$5:$G$468,4,FALSE))," "))</f>
        <v xml:space="preserve"> </v>
      </c>
      <c r="F114" s="575" t="str">
        <f>IF(ISNUMBER($B114),(VLOOKUP($B114,'Signal, ITMS &amp; Lighting Items'!$A$5:$G$468,3,FALSE)),IF(ISTEXT($B114),(VLOOKUP($B114,'Signal, ITMS &amp; Lighting Items'!$A$5:$G$468,3,FALSE))," "))</f>
        <v xml:space="preserve"> </v>
      </c>
      <c r="G114" s="590" t="str">
        <f>IF(ISNUMBER($B114),(VLOOKUP($B114,'Signal, ITMS &amp; Lighting Items'!$A$5:$G$468,5,FALSE)),IF(ISTEXT($B114),(VLOOKUP($B114,'Signal, ITMS &amp; Lighting Items'!$A$5:$G$468,5,FALSE))," "))</f>
        <v xml:space="preserve"> </v>
      </c>
      <c r="H114" s="590" t="str">
        <f>IF(ISNUMBER($B114),(VLOOKUP($B114,'Signal, ITMS &amp; Lighting Items'!$A$5:$G$468,6,FALSE)),IF(ISTEXT($B114),(VLOOKUP($B114,'Signal, ITMS &amp; Lighting Items'!$A$5:$G$468,6,FALSE))," "))</f>
        <v xml:space="preserve"> </v>
      </c>
      <c r="I114" s="590" t="str">
        <f>IF(ISNUMBER($B114),(VLOOKUP($B114,'Signal, ITMS &amp; Lighting Items'!$A$5:$G$468,7,FALSE)),IF(ISTEXT($B114),(VLOOKUP($B114,'Signal, ITMS &amp; Lighting Items'!$A$5:$G$468,7,FALSE))," "))</f>
        <v xml:space="preserve"> </v>
      </c>
      <c r="J114" s="591" t="str">
        <f t="shared" si="9"/>
        <v/>
      </c>
      <c r="K114" s="591" t="str">
        <f t="shared" si="10"/>
        <v/>
      </c>
      <c r="L114" s="591" t="str">
        <f t="shared" si="11"/>
        <v/>
      </c>
      <c r="M114" s="216"/>
    </row>
    <row r="115" spans="1:13" ht="12.75" customHeight="1">
      <c r="A115" s="577">
        <v>22</v>
      </c>
      <c r="B115" s="572"/>
      <c r="C115" s="588" t="str">
        <f>IF(ISNUMBER($B115),(VLOOKUP($B115,'Signal, ITMS &amp; Lighting Items'!$A$5:$G$468,2,FALSE)),IF(ISTEXT($B115),(VLOOKUP($B115,'Signal, ITMS &amp; Lighting Items'!$A$5:$G$468,2,FALSE))," "))</f>
        <v xml:space="preserve"> </v>
      </c>
      <c r="D115" s="576"/>
      <c r="E115" s="589" t="str">
        <f>IF(ISNUMBER($B115),(VLOOKUP($B115,'Signal, ITMS &amp; Lighting Items'!$A$5:$G$468,4,FALSE)),IF(ISTEXT($B115),(VLOOKUP($B115,'Signal, ITMS &amp; Lighting Items'!$A$5:$G$468,4,FALSE))," "))</f>
        <v xml:space="preserve"> </v>
      </c>
      <c r="F115" s="575" t="str">
        <f>IF(ISNUMBER($B115),(VLOOKUP($B115,'Signal, ITMS &amp; Lighting Items'!$A$5:$G$468,3,FALSE)),IF(ISTEXT($B115),(VLOOKUP($B115,'Signal, ITMS &amp; Lighting Items'!$A$5:$G$468,3,FALSE))," "))</f>
        <v xml:space="preserve"> </v>
      </c>
      <c r="G115" s="590" t="str">
        <f>IF(ISNUMBER($B115),(VLOOKUP($B115,'Signal, ITMS &amp; Lighting Items'!$A$5:$G$468,5,FALSE)),IF(ISTEXT($B115),(VLOOKUP($B115,'Signal, ITMS &amp; Lighting Items'!$A$5:$G$468,5,FALSE))," "))</f>
        <v xml:space="preserve"> </v>
      </c>
      <c r="H115" s="590" t="str">
        <f>IF(ISNUMBER($B115),(VLOOKUP($B115,'Signal, ITMS &amp; Lighting Items'!$A$5:$G$468,6,FALSE)),IF(ISTEXT($B115),(VLOOKUP($B115,'Signal, ITMS &amp; Lighting Items'!$A$5:$G$468,6,FALSE))," "))</f>
        <v xml:space="preserve"> </v>
      </c>
      <c r="I115" s="590" t="str">
        <f>IF(ISNUMBER($B115),(VLOOKUP($B115,'Signal, ITMS &amp; Lighting Items'!$A$5:$G$468,7,FALSE)),IF(ISTEXT($B115),(VLOOKUP($B115,'Signal, ITMS &amp; Lighting Items'!$A$5:$G$468,7,FALSE))," "))</f>
        <v xml:space="preserve"> </v>
      </c>
      <c r="J115" s="591" t="str">
        <f t="shared" si="9"/>
        <v/>
      </c>
      <c r="K115" s="591" t="str">
        <f t="shared" si="10"/>
        <v/>
      </c>
      <c r="L115" s="591" t="str">
        <f t="shared" si="11"/>
        <v/>
      </c>
      <c r="M115" s="216"/>
    </row>
    <row r="116" spans="1:13" ht="12.75" customHeight="1">
      <c r="A116" s="577">
        <v>23</v>
      </c>
      <c r="B116" s="572"/>
      <c r="C116" s="588" t="str">
        <f>IF(ISNUMBER($B116),(VLOOKUP($B116,'Signal, ITMS &amp; Lighting Items'!$A$5:$G$468,2,FALSE)),IF(ISTEXT($B116),(VLOOKUP($B116,'Signal, ITMS &amp; Lighting Items'!$A$5:$G$468,2,FALSE))," "))</f>
        <v xml:space="preserve"> </v>
      </c>
      <c r="D116" s="576"/>
      <c r="E116" s="589" t="str">
        <f>IF(ISNUMBER($B116),(VLOOKUP($B116,'Signal, ITMS &amp; Lighting Items'!$A$5:$G$468,4,FALSE)),IF(ISTEXT($B116),(VLOOKUP($B116,'Signal, ITMS &amp; Lighting Items'!$A$5:$G$468,4,FALSE))," "))</f>
        <v xml:space="preserve"> </v>
      </c>
      <c r="F116" s="575" t="str">
        <f>IF(ISNUMBER($B116),(VLOOKUP($B116,'Signal, ITMS &amp; Lighting Items'!$A$5:$G$468,3,FALSE)),IF(ISTEXT($B116),(VLOOKUP($B116,'Signal, ITMS &amp; Lighting Items'!$A$5:$G$468,3,FALSE))," "))</f>
        <v xml:space="preserve"> </v>
      </c>
      <c r="G116" s="590" t="str">
        <f>IF(ISNUMBER($B116),(VLOOKUP($B116,'Signal, ITMS &amp; Lighting Items'!$A$5:$G$468,5,FALSE)),IF(ISTEXT($B116),(VLOOKUP($B116,'Signal, ITMS &amp; Lighting Items'!$A$5:$G$468,5,FALSE))," "))</f>
        <v xml:space="preserve"> </v>
      </c>
      <c r="H116" s="590" t="str">
        <f>IF(ISNUMBER($B116),(VLOOKUP($B116,'Signal, ITMS &amp; Lighting Items'!$A$5:$G$468,6,FALSE)),IF(ISTEXT($B116),(VLOOKUP($B116,'Signal, ITMS &amp; Lighting Items'!$A$5:$G$468,6,FALSE))," "))</f>
        <v xml:space="preserve"> </v>
      </c>
      <c r="I116" s="590" t="str">
        <f>IF(ISNUMBER($B116),(VLOOKUP($B116,'Signal, ITMS &amp; Lighting Items'!$A$5:$G$468,7,FALSE)),IF(ISTEXT($B116),(VLOOKUP($B116,'Signal, ITMS &amp; Lighting Items'!$A$5:$G$468,7,FALSE))," "))</f>
        <v xml:space="preserve"> </v>
      </c>
      <c r="J116" s="591" t="str">
        <f t="shared" si="9"/>
        <v/>
      </c>
      <c r="K116" s="591" t="str">
        <f t="shared" si="10"/>
        <v/>
      </c>
      <c r="L116" s="591" t="str">
        <f t="shared" si="11"/>
        <v/>
      </c>
      <c r="M116" s="216"/>
    </row>
    <row r="117" spans="1:13" ht="12.75" customHeight="1">
      <c r="A117" s="577">
        <v>24</v>
      </c>
      <c r="B117" s="572"/>
      <c r="C117" s="588" t="str">
        <f>IF(ISNUMBER($B117),(VLOOKUP($B117,'Signal, ITMS &amp; Lighting Items'!$A$5:$G$468,2,FALSE)),IF(ISTEXT($B117),(VLOOKUP($B117,'Signal, ITMS &amp; Lighting Items'!$A$5:$G$468,2,FALSE))," "))</f>
        <v xml:space="preserve"> </v>
      </c>
      <c r="D117" s="576"/>
      <c r="E117" s="589" t="str">
        <f>IF(ISNUMBER($B117),(VLOOKUP($B117,'Signal, ITMS &amp; Lighting Items'!$A$5:$G$468,4,FALSE)),IF(ISTEXT($B117),(VLOOKUP($B117,'Signal, ITMS &amp; Lighting Items'!$A$5:$G$468,4,FALSE))," "))</f>
        <v xml:space="preserve"> </v>
      </c>
      <c r="F117" s="575" t="str">
        <f>IF(ISNUMBER($B117),(VLOOKUP($B117,'Signal, ITMS &amp; Lighting Items'!$A$5:$G$468,3,FALSE)),IF(ISTEXT($B117),(VLOOKUP($B117,'Signal, ITMS &amp; Lighting Items'!$A$5:$G$468,3,FALSE))," "))</f>
        <v xml:space="preserve"> </v>
      </c>
      <c r="G117" s="590" t="str">
        <f>IF(ISNUMBER($B117),(VLOOKUP($B117,'Signal, ITMS &amp; Lighting Items'!$A$5:$G$468,5,FALSE)),IF(ISTEXT($B117),(VLOOKUP($B117,'Signal, ITMS &amp; Lighting Items'!$A$5:$G$468,5,FALSE))," "))</f>
        <v xml:space="preserve"> </v>
      </c>
      <c r="H117" s="590" t="str">
        <f>IF(ISNUMBER($B117),(VLOOKUP($B117,'Signal, ITMS &amp; Lighting Items'!$A$5:$G$468,6,FALSE)),IF(ISTEXT($B117),(VLOOKUP($B117,'Signal, ITMS &amp; Lighting Items'!$A$5:$G$468,6,FALSE))," "))</f>
        <v xml:space="preserve"> </v>
      </c>
      <c r="I117" s="590" t="str">
        <f>IF(ISNUMBER($B117),(VLOOKUP($B117,'Signal, ITMS &amp; Lighting Items'!$A$5:$G$468,7,FALSE)),IF(ISTEXT($B117),(VLOOKUP($B117,'Signal, ITMS &amp; Lighting Items'!$A$5:$G$468,7,FALSE))," "))</f>
        <v xml:space="preserve"> </v>
      </c>
      <c r="J117" s="591" t="str">
        <f t="shared" si="9"/>
        <v/>
      </c>
      <c r="K117" s="591" t="str">
        <f t="shared" si="10"/>
        <v/>
      </c>
      <c r="L117" s="591" t="str">
        <f t="shared" si="11"/>
        <v/>
      </c>
      <c r="M117" s="216"/>
    </row>
    <row r="118" spans="1:13" ht="12.75" customHeight="1">
      <c r="A118" s="577">
        <v>25</v>
      </c>
      <c r="B118" s="572"/>
      <c r="C118" s="588" t="str">
        <f>IF(ISNUMBER($B118),(VLOOKUP($B118,'Signal, ITMS &amp; Lighting Items'!$A$5:$G$468,2,FALSE)),IF(ISTEXT($B118),(VLOOKUP($B118,'Signal, ITMS &amp; Lighting Items'!$A$5:$G$468,2,FALSE))," "))</f>
        <v xml:space="preserve"> </v>
      </c>
      <c r="D118" s="576"/>
      <c r="E118" s="589" t="str">
        <f>IF(ISNUMBER($B118),(VLOOKUP($B118,'Signal, ITMS &amp; Lighting Items'!$A$5:$G$468,4,FALSE)),IF(ISTEXT($B118),(VLOOKUP($B118,'Signal, ITMS &amp; Lighting Items'!$A$5:$G$468,4,FALSE))," "))</f>
        <v xml:space="preserve"> </v>
      </c>
      <c r="F118" s="575" t="str">
        <f>IF(ISNUMBER($B118),(VLOOKUP($B118,'Signal, ITMS &amp; Lighting Items'!$A$5:$G$468,3,FALSE)),IF(ISTEXT($B118),(VLOOKUP($B118,'Signal, ITMS &amp; Lighting Items'!$A$5:$G$468,3,FALSE))," "))</f>
        <v xml:space="preserve"> </v>
      </c>
      <c r="G118" s="590" t="str">
        <f>IF(ISNUMBER($B118),(VLOOKUP($B118,'Signal, ITMS &amp; Lighting Items'!$A$5:$G$468,5,FALSE)),IF(ISTEXT($B118),(VLOOKUP($B118,'Signal, ITMS &amp; Lighting Items'!$A$5:$G$468,5,FALSE))," "))</f>
        <v xml:space="preserve"> </v>
      </c>
      <c r="H118" s="590" t="str">
        <f>IF(ISNUMBER($B118),(VLOOKUP($B118,'Signal, ITMS &amp; Lighting Items'!$A$5:$G$468,6,FALSE)),IF(ISTEXT($B118),(VLOOKUP($B118,'Signal, ITMS &amp; Lighting Items'!$A$5:$G$468,6,FALSE))," "))</f>
        <v xml:space="preserve"> </v>
      </c>
      <c r="I118" s="590" t="str">
        <f>IF(ISNUMBER($B118),(VLOOKUP($B118,'Signal, ITMS &amp; Lighting Items'!$A$5:$G$468,7,FALSE)),IF(ISTEXT($B118),(VLOOKUP($B118,'Signal, ITMS &amp; Lighting Items'!$A$5:$G$468,7,FALSE))," "))</f>
        <v xml:space="preserve"> </v>
      </c>
      <c r="J118" s="591" t="str">
        <f t="shared" si="9"/>
        <v/>
      </c>
      <c r="K118" s="591" t="str">
        <f t="shared" si="10"/>
        <v/>
      </c>
      <c r="L118" s="591" t="str">
        <f t="shared" si="11"/>
        <v/>
      </c>
      <c r="M118" s="216"/>
    </row>
    <row r="119" spans="1:13" ht="12.75" customHeight="1">
      <c r="A119" s="577">
        <v>26</v>
      </c>
      <c r="B119" s="572"/>
      <c r="C119" s="588" t="str">
        <f>IF(ISNUMBER($B119),(VLOOKUP($B119,'Signal, ITMS &amp; Lighting Items'!$A$5:$G$468,2,FALSE)),IF(ISTEXT($B119),(VLOOKUP($B119,'Signal, ITMS &amp; Lighting Items'!$A$5:$G$468,2,FALSE))," "))</f>
        <v xml:space="preserve"> </v>
      </c>
      <c r="D119" s="576"/>
      <c r="E119" s="589" t="str">
        <f>IF(ISNUMBER($B119),(VLOOKUP($B119,'Signal, ITMS &amp; Lighting Items'!$A$5:$G$468,4,FALSE)),IF(ISTEXT($B119),(VLOOKUP($B119,'Signal, ITMS &amp; Lighting Items'!$A$5:$G$468,4,FALSE))," "))</f>
        <v xml:space="preserve"> </v>
      </c>
      <c r="F119" s="575" t="str">
        <f>IF(ISNUMBER($B119),(VLOOKUP($B119,'Signal, ITMS &amp; Lighting Items'!$A$5:$G$468,3,FALSE)),IF(ISTEXT($B119),(VLOOKUP($B119,'Signal, ITMS &amp; Lighting Items'!$A$5:$G$468,3,FALSE))," "))</f>
        <v xml:space="preserve"> </v>
      </c>
      <c r="G119" s="590" t="str">
        <f>IF(ISNUMBER($B119),(VLOOKUP($B119,'Signal, ITMS &amp; Lighting Items'!$A$5:$G$468,5,FALSE)),IF(ISTEXT($B119),(VLOOKUP($B119,'Signal, ITMS &amp; Lighting Items'!$A$5:$G$468,5,FALSE))," "))</f>
        <v xml:space="preserve"> </v>
      </c>
      <c r="H119" s="590" t="str">
        <f>IF(ISNUMBER($B119),(VLOOKUP($B119,'Signal, ITMS &amp; Lighting Items'!$A$5:$G$468,6,FALSE)),IF(ISTEXT($B119),(VLOOKUP($B119,'Signal, ITMS &amp; Lighting Items'!$A$5:$G$468,6,FALSE))," "))</f>
        <v xml:space="preserve"> </v>
      </c>
      <c r="I119" s="590" t="str">
        <f>IF(ISNUMBER($B119),(VLOOKUP($B119,'Signal, ITMS &amp; Lighting Items'!$A$5:$G$468,7,FALSE)),IF(ISTEXT($B119),(VLOOKUP($B119,'Signal, ITMS &amp; Lighting Items'!$A$5:$G$468,7,FALSE))," "))</f>
        <v xml:space="preserve"> </v>
      </c>
      <c r="J119" s="591" t="str">
        <f t="shared" si="9"/>
        <v/>
      </c>
      <c r="K119" s="591" t="str">
        <f t="shared" si="10"/>
        <v/>
      </c>
      <c r="L119" s="591" t="str">
        <f t="shared" si="11"/>
        <v/>
      </c>
      <c r="M119" s="216"/>
    </row>
    <row r="120" spans="1:13" ht="12.75" customHeight="1">
      <c r="A120" s="577">
        <v>27</v>
      </c>
      <c r="B120" s="572"/>
      <c r="C120" s="588" t="str">
        <f>IF(ISNUMBER($B120),(VLOOKUP($B120,'Signal, ITMS &amp; Lighting Items'!$A$5:$G$468,2,FALSE)),IF(ISTEXT($B120),(VLOOKUP($B120,'Signal, ITMS &amp; Lighting Items'!$A$5:$G$468,2,FALSE))," "))</f>
        <v xml:space="preserve"> </v>
      </c>
      <c r="D120" s="576"/>
      <c r="E120" s="589" t="str">
        <f>IF(ISNUMBER($B120),(VLOOKUP($B120,'Signal, ITMS &amp; Lighting Items'!$A$5:$G$468,4,FALSE)),IF(ISTEXT($B120),(VLOOKUP($B120,'Signal, ITMS &amp; Lighting Items'!$A$5:$G$468,4,FALSE))," "))</f>
        <v xml:space="preserve"> </v>
      </c>
      <c r="F120" s="575" t="str">
        <f>IF(ISNUMBER($B120),(VLOOKUP($B120,'Signal, ITMS &amp; Lighting Items'!$A$5:$G$468,3,FALSE)),IF(ISTEXT($B120),(VLOOKUP($B120,'Signal, ITMS &amp; Lighting Items'!$A$5:$G$468,3,FALSE))," "))</f>
        <v xml:space="preserve"> </v>
      </c>
      <c r="G120" s="590" t="str">
        <f>IF(ISNUMBER($B120),(VLOOKUP($B120,'Signal, ITMS &amp; Lighting Items'!$A$5:$G$468,5,FALSE)),IF(ISTEXT($B120),(VLOOKUP($B120,'Signal, ITMS &amp; Lighting Items'!$A$5:$G$468,5,FALSE))," "))</f>
        <v xml:space="preserve"> </v>
      </c>
      <c r="H120" s="590" t="str">
        <f>IF(ISNUMBER($B120),(VLOOKUP($B120,'Signal, ITMS &amp; Lighting Items'!$A$5:$G$468,6,FALSE)),IF(ISTEXT($B120),(VLOOKUP($B120,'Signal, ITMS &amp; Lighting Items'!$A$5:$G$468,6,FALSE))," "))</f>
        <v xml:space="preserve"> </v>
      </c>
      <c r="I120" s="590" t="str">
        <f>IF(ISNUMBER($B120),(VLOOKUP($B120,'Signal, ITMS &amp; Lighting Items'!$A$5:$G$468,7,FALSE)),IF(ISTEXT($B120),(VLOOKUP($B120,'Signal, ITMS &amp; Lighting Items'!$A$5:$G$468,7,FALSE))," "))</f>
        <v xml:space="preserve"> </v>
      </c>
      <c r="J120" s="591" t="str">
        <f t="shared" si="9"/>
        <v/>
      </c>
      <c r="K120" s="591" t="str">
        <f t="shared" si="10"/>
        <v/>
      </c>
      <c r="L120" s="591" t="str">
        <f t="shared" si="11"/>
        <v/>
      </c>
      <c r="M120" s="216"/>
    </row>
    <row r="121" spans="1:13" ht="12.75" customHeight="1">
      <c r="A121" s="577">
        <v>28</v>
      </c>
      <c r="B121" s="572"/>
      <c r="C121" s="588" t="str">
        <f>IF(ISNUMBER($B121),(VLOOKUP($B121,'Signal, ITMS &amp; Lighting Items'!$A$5:$G$468,2,FALSE)),IF(ISTEXT($B121),(VLOOKUP($B121,'Signal, ITMS &amp; Lighting Items'!$A$5:$G$468,2,FALSE))," "))</f>
        <v xml:space="preserve"> </v>
      </c>
      <c r="D121" s="576"/>
      <c r="E121" s="589" t="str">
        <f>IF(ISNUMBER($B121),(VLOOKUP($B121,'Signal, ITMS &amp; Lighting Items'!$A$5:$G$468,4,FALSE)),IF(ISTEXT($B121),(VLOOKUP($B121,'Signal, ITMS &amp; Lighting Items'!$A$5:$G$468,4,FALSE))," "))</f>
        <v xml:space="preserve"> </v>
      </c>
      <c r="F121" s="575" t="str">
        <f>IF(ISNUMBER($B121),(VLOOKUP($B121,'Signal, ITMS &amp; Lighting Items'!$A$5:$G$468,3,FALSE)),IF(ISTEXT($B121),(VLOOKUP($B121,'Signal, ITMS &amp; Lighting Items'!$A$5:$G$468,3,FALSE))," "))</f>
        <v xml:space="preserve"> </v>
      </c>
      <c r="G121" s="590" t="str">
        <f>IF(ISNUMBER($B121),(VLOOKUP($B121,'Signal, ITMS &amp; Lighting Items'!$A$5:$G$468,5,FALSE)),IF(ISTEXT($B121),(VLOOKUP($B121,'Signal, ITMS &amp; Lighting Items'!$A$5:$G$468,5,FALSE))," "))</f>
        <v xml:space="preserve"> </v>
      </c>
      <c r="H121" s="590" t="str">
        <f>IF(ISNUMBER($B121),(VLOOKUP($B121,'Signal, ITMS &amp; Lighting Items'!$A$5:$G$468,6,FALSE)),IF(ISTEXT($B121),(VLOOKUP($B121,'Signal, ITMS &amp; Lighting Items'!$A$5:$G$468,6,FALSE))," "))</f>
        <v xml:space="preserve"> </v>
      </c>
      <c r="I121" s="590" t="str">
        <f>IF(ISNUMBER($B121),(VLOOKUP($B121,'Signal, ITMS &amp; Lighting Items'!$A$5:$G$468,7,FALSE)),IF(ISTEXT($B121),(VLOOKUP($B121,'Signal, ITMS &amp; Lighting Items'!$A$5:$G$468,7,FALSE))," "))</f>
        <v xml:space="preserve"> </v>
      </c>
      <c r="J121" s="591" t="str">
        <f t="shared" si="9"/>
        <v/>
      </c>
      <c r="K121" s="591" t="str">
        <f t="shared" si="10"/>
        <v/>
      </c>
      <c r="L121" s="591" t="str">
        <f t="shared" si="11"/>
        <v/>
      </c>
      <c r="M121" s="216"/>
    </row>
    <row r="122" spans="1:13" ht="12.75" customHeight="1">
      <c r="A122" s="577">
        <v>29</v>
      </c>
      <c r="B122" s="572"/>
      <c r="C122" s="588" t="str">
        <f>IF(ISNUMBER($B122),(VLOOKUP($B122,'Signal, ITMS &amp; Lighting Items'!$A$5:$G$468,2,FALSE)),IF(ISTEXT($B122),(VLOOKUP($B122,'Signal, ITMS &amp; Lighting Items'!$A$5:$G$468,2,FALSE))," "))</f>
        <v xml:space="preserve"> </v>
      </c>
      <c r="D122" s="576"/>
      <c r="E122" s="589" t="str">
        <f>IF(ISNUMBER($B122),(VLOOKUP($B122,'Signal, ITMS &amp; Lighting Items'!$A$5:$G$468,4,FALSE)),IF(ISTEXT($B122),(VLOOKUP($B122,'Signal, ITMS &amp; Lighting Items'!$A$5:$G$468,4,FALSE))," "))</f>
        <v xml:space="preserve"> </v>
      </c>
      <c r="F122" s="575" t="str">
        <f>IF(ISNUMBER($B122),(VLOOKUP($B122,'Signal, ITMS &amp; Lighting Items'!$A$5:$G$468,3,FALSE)),IF(ISTEXT($B122),(VLOOKUP($B122,'Signal, ITMS &amp; Lighting Items'!$A$5:$G$468,3,FALSE))," "))</f>
        <v xml:space="preserve"> </v>
      </c>
      <c r="G122" s="590" t="str">
        <f>IF(ISNUMBER($B122),(VLOOKUP($B122,'Signal, ITMS &amp; Lighting Items'!$A$5:$G$468,5,FALSE)),IF(ISTEXT($B122),(VLOOKUP($B122,'Signal, ITMS &amp; Lighting Items'!$A$5:$G$468,5,FALSE))," "))</f>
        <v xml:space="preserve"> </v>
      </c>
      <c r="H122" s="590" t="str">
        <f>IF(ISNUMBER($B122),(VLOOKUP($B122,'Signal, ITMS &amp; Lighting Items'!$A$5:$G$468,6,FALSE)),IF(ISTEXT($B122),(VLOOKUP($B122,'Signal, ITMS &amp; Lighting Items'!$A$5:$G$468,6,FALSE))," "))</f>
        <v xml:space="preserve"> </v>
      </c>
      <c r="I122" s="590" t="str">
        <f>IF(ISNUMBER($B122),(VLOOKUP($B122,'Signal, ITMS &amp; Lighting Items'!$A$5:$G$468,7,FALSE)),IF(ISTEXT($B122),(VLOOKUP($B122,'Signal, ITMS &amp; Lighting Items'!$A$5:$G$468,7,FALSE))," "))</f>
        <v xml:space="preserve"> </v>
      </c>
      <c r="J122" s="591" t="str">
        <f t="shared" si="9"/>
        <v/>
      </c>
      <c r="K122" s="591" t="str">
        <f t="shared" si="10"/>
        <v/>
      </c>
      <c r="L122" s="591" t="str">
        <f t="shared" si="11"/>
        <v/>
      </c>
      <c r="M122" s="216"/>
    </row>
    <row r="123" spans="1:13" ht="12.75" customHeight="1" thickBot="1">
      <c r="A123" s="600">
        <v>30</v>
      </c>
      <c r="B123" s="592"/>
      <c r="C123" s="593" t="str">
        <f>IF(ISNUMBER($B123),(VLOOKUP($B123,'Signal, ITMS &amp; Lighting Items'!$A$5:$G$468,2,FALSE)),IF(ISTEXT($B123),(VLOOKUP($B123,'Signal, ITMS &amp; Lighting Items'!$A$5:$G$468,2,FALSE))," "))</f>
        <v xml:space="preserve"> </v>
      </c>
      <c r="D123" s="594"/>
      <c r="E123" s="595" t="str">
        <f>IF(ISNUMBER($B123),(VLOOKUP($B123,'Signal, ITMS &amp; Lighting Items'!$A$5:$G$468,4,FALSE)),IF(ISTEXT($B123),(VLOOKUP($B123,'Signal, ITMS &amp; Lighting Items'!$A$5:$G$468,4,FALSE))," "))</f>
        <v xml:space="preserve"> </v>
      </c>
      <c r="F123" s="596" t="str">
        <f>IF(ISNUMBER($B123),(VLOOKUP($B123,'Signal, ITMS &amp; Lighting Items'!$A$5:$G$468,3,FALSE)),IF(ISTEXT($B123),(VLOOKUP($B123,'Signal, ITMS &amp; Lighting Items'!$A$5:$G$468,3,FALSE))," "))</f>
        <v xml:space="preserve"> </v>
      </c>
      <c r="G123" s="597" t="str">
        <f>IF(ISNUMBER($B123),(VLOOKUP($B123,'Signal, ITMS &amp; Lighting Items'!$A$5:$G$468,5,FALSE)),IF(ISTEXT($B123),(VLOOKUP($B123,'Signal, ITMS &amp; Lighting Items'!$A$5:$G$468,5,FALSE))," "))</f>
        <v xml:space="preserve"> </v>
      </c>
      <c r="H123" s="597" t="str">
        <f>IF(ISNUMBER($B123),(VLOOKUP($B123,'Signal, ITMS &amp; Lighting Items'!$A$5:$G$468,6,FALSE)),IF(ISTEXT($B123),(VLOOKUP($B123,'Signal, ITMS &amp; Lighting Items'!$A$5:$G$468,6,FALSE))," "))</f>
        <v xml:space="preserve"> </v>
      </c>
      <c r="I123" s="597" t="str">
        <f>IF(ISNUMBER($B123),(VLOOKUP($B123,'Signal, ITMS &amp; Lighting Items'!$A$5:$G$468,7,FALSE)),IF(ISTEXT($B123),(VLOOKUP($B123,'Signal, ITMS &amp; Lighting Items'!$A$5:$G$468,7,FALSE))," "))</f>
        <v xml:space="preserve"> </v>
      </c>
      <c r="J123" s="598" t="str">
        <f t="shared" si="9"/>
        <v/>
      </c>
      <c r="K123" s="598" t="str">
        <f t="shared" si="10"/>
        <v/>
      </c>
      <c r="L123" s="598" t="str">
        <f t="shared" si="11"/>
        <v/>
      </c>
      <c r="M123" s="216"/>
    </row>
    <row r="124" spans="1:13" ht="12.75" customHeight="1" thickTop="1">
      <c r="A124" s="615"/>
      <c r="B124" s="615"/>
      <c r="C124" s="611" t="s">
        <v>576</v>
      </c>
      <c r="D124" s="615"/>
      <c r="E124" s="621"/>
      <c r="F124" s="619" t="s">
        <v>435</v>
      </c>
      <c r="G124" s="204" t="s">
        <v>202</v>
      </c>
      <c r="H124" s="204" t="s">
        <v>202</v>
      </c>
      <c r="I124" s="614"/>
      <c r="J124" s="607">
        <f>SUM(J94:J123)</f>
        <v>0</v>
      </c>
      <c r="K124" s="607">
        <f>SUM(K94:K123)</f>
        <v>0</v>
      </c>
      <c r="L124" s="603">
        <f>SUM(L94:L123)</f>
        <v>0</v>
      </c>
      <c r="M124" s="194"/>
    </row>
    <row r="125" spans="1:13" ht="12.75" customHeight="1">
      <c r="A125" s="615"/>
      <c r="B125" s="615"/>
      <c r="C125" s="611"/>
      <c r="D125" s="615"/>
      <c r="E125" s="621"/>
      <c r="F125" s="622"/>
      <c r="G125" s="622"/>
      <c r="H125" s="622"/>
      <c r="I125" s="622"/>
      <c r="J125" s="623"/>
      <c r="K125" s="623"/>
      <c r="L125" s="623"/>
    </row>
    <row r="126" spans="1:13" ht="12.75" customHeight="1">
      <c r="A126" s="615"/>
      <c r="B126" s="615"/>
      <c r="C126" s="611"/>
      <c r="D126" s="611"/>
      <c r="E126" s="612"/>
      <c r="F126" s="619" t="s">
        <v>440</v>
      </c>
      <c r="G126" s="204" t="s">
        <v>203</v>
      </c>
      <c r="H126" s="204" t="s">
        <v>203</v>
      </c>
      <c r="I126" s="614"/>
      <c r="J126" s="608">
        <f>J56</f>
        <v>0</v>
      </c>
      <c r="K126" s="608">
        <f>K56</f>
        <v>0</v>
      </c>
      <c r="L126" s="608">
        <f>L56</f>
        <v>0</v>
      </c>
      <c r="M126" s="194"/>
    </row>
    <row r="127" spans="1:13" ht="12.75" customHeight="1">
      <c r="A127" s="615"/>
      <c r="B127" s="615"/>
      <c r="C127" s="611"/>
      <c r="D127" s="611"/>
      <c r="E127" s="612"/>
      <c r="F127" s="619" t="s">
        <v>437</v>
      </c>
      <c r="G127" s="204" t="s">
        <v>203</v>
      </c>
      <c r="H127" s="204" t="s">
        <v>203</v>
      </c>
      <c r="I127" s="614"/>
      <c r="J127" s="591">
        <f>J90</f>
        <v>0</v>
      </c>
      <c r="K127" s="591">
        <f>K90</f>
        <v>0</v>
      </c>
      <c r="L127" s="591">
        <f>L90</f>
        <v>0</v>
      </c>
      <c r="M127" s="194"/>
    </row>
    <row r="128" spans="1:13" ht="12.75" customHeight="1">
      <c r="A128" s="615"/>
      <c r="B128" s="615"/>
      <c r="C128" s="611"/>
      <c r="D128" s="611"/>
      <c r="E128" s="612"/>
      <c r="F128" s="619" t="s">
        <v>435</v>
      </c>
      <c r="G128" s="204" t="s">
        <v>203</v>
      </c>
      <c r="H128" s="204" t="s">
        <v>203</v>
      </c>
      <c r="I128" s="614"/>
      <c r="J128" s="591">
        <f>J124</f>
        <v>0</v>
      </c>
      <c r="K128" s="591">
        <f>K124</f>
        <v>0</v>
      </c>
      <c r="L128" s="591">
        <f>L124</f>
        <v>0</v>
      </c>
      <c r="M128" s="194"/>
    </row>
    <row r="129" spans="1:13" ht="12.75" customHeight="1" thickBot="1">
      <c r="A129" s="615"/>
      <c r="B129" s="615"/>
      <c r="C129" s="611"/>
      <c r="D129" s="611"/>
      <c r="E129" s="612"/>
      <c r="F129" s="620" t="s">
        <v>578</v>
      </c>
      <c r="G129" s="204" t="s">
        <v>203</v>
      </c>
      <c r="H129" s="204" t="s">
        <v>203</v>
      </c>
      <c r="I129" s="614"/>
      <c r="J129" s="591">
        <f>(J126+J127+J128)*$P$1</f>
        <v>0</v>
      </c>
      <c r="K129" s="591">
        <f>(K126+K127+K128)*$P$1</f>
        <v>0</v>
      </c>
      <c r="L129" s="591">
        <f>(L126+L127+L128)*$P$1</f>
        <v>0</v>
      </c>
      <c r="M129" s="194"/>
    </row>
    <row r="130" spans="1:13" ht="12.75" customHeight="1" thickTop="1">
      <c r="A130" s="615"/>
      <c r="B130" s="615"/>
      <c r="C130" s="611"/>
      <c r="D130" s="611"/>
      <c r="E130" s="612"/>
      <c r="F130" s="613" t="s">
        <v>579</v>
      </c>
      <c r="G130" s="204" t="s">
        <v>203</v>
      </c>
      <c r="H130" s="204" t="s">
        <v>203</v>
      </c>
      <c r="I130" s="614"/>
      <c r="J130" s="609">
        <f>(J126+J127+J128+J129)</f>
        <v>0</v>
      </c>
      <c r="K130" s="609">
        <f>(K126+K127+K128+K129)</f>
        <v>0</v>
      </c>
      <c r="L130" s="609">
        <f>(L126+L127+L128+L129)</f>
        <v>0</v>
      </c>
      <c r="M130" s="194"/>
    </row>
  </sheetData>
  <mergeCells count="9">
    <mergeCell ref="G92:H92"/>
    <mergeCell ref="J92:L92"/>
    <mergeCell ref="A7:L7"/>
    <mergeCell ref="A9:L9"/>
    <mergeCell ref="A11:L11"/>
    <mergeCell ref="G24:H24"/>
    <mergeCell ref="J24:L24"/>
    <mergeCell ref="G58:H58"/>
    <mergeCell ref="J58:L58"/>
  </mergeCells>
  <printOptions horizontalCentered="1" verticalCentered="1"/>
  <pageMargins left="0.33" right="0.28999999999999998" top="1" bottom="1.23" header="0.5" footer="0.5"/>
  <pageSetup scale="73" fitToHeight="0" orientation="landscape" horizontalDpi="4294967292" verticalDpi="4294967292" r:id="rId1"/>
  <headerFooter alignWithMargins="0">
    <oddFooter>&amp;L&amp;F&amp;C&amp;D&amp;RPage &amp;P</oddFooter>
  </headerFooter>
  <rowBreaks count="3" manualBreakCount="3">
    <brk id="23" max="9" man="1"/>
    <brk id="57" max="9" man="1"/>
    <brk id="9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78"/>
  <sheetViews>
    <sheetView showGridLines="0" zoomScaleNormal="100" zoomScaleSheetLayoutView="50" workbookViewId="0">
      <pane ySplit="2" topLeftCell="A3" activePane="bottomLeft" state="frozen"/>
      <selection pane="bottomLeft"/>
    </sheetView>
  </sheetViews>
  <sheetFormatPr defaultRowHeight="12.75"/>
  <cols>
    <col min="1" max="1" width="6.140625" style="420" customWidth="1"/>
    <col min="2" max="2" width="8.5703125" style="715" bestFit="1" customWidth="1"/>
    <col min="3" max="3" width="103.28515625" style="724" customWidth="1"/>
    <col min="4" max="4" width="8" style="715" customWidth="1"/>
    <col min="5" max="5" width="13.5703125" style="739" bestFit="1" customWidth="1"/>
    <col min="6" max="7" width="12" style="739" customWidth="1"/>
    <col min="8" max="8" width="31.42578125" style="97" hidden="1" customWidth="1"/>
    <col min="9" max="9" width="8.5703125" style="424" bestFit="1" customWidth="1"/>
    <col min="10" max="10" width="64" style="715" bestFit="1" customWidth="1"/>
    <col min="11" max="11" width="12" style="97" bestFit="1" customWidth="1"/>
    <col min="12" max="16384" width="9.140625" style="97"/>
  </cols>
  <sheetData>
    <row r="1" spans="1:10" s="404" customFormat="1">
      <c r="A1" s="402" t="s">
        <v>10</v>
      </c>
      <c r="B1" s="401" t="s">
        <v>210</v>
      </c>
      <c r="C1" s="401" t="s">
        <v>608</v>
      </c>
      <c r="D1" s="402" t="s">
        <v>9</v>
      </c>
      <c r="E1" s="403" t="s">
        <v>212</v>
      </c>
      <c r="F1" s="403" t="s">
        <v>212</v>
      </c>
      <c r="G1" s="403" t="s">
        <v>212</v>
      </c>
      <c r="I1" s="401" t="s">
        <v>4635</v>
      </c>
      <c r="J1" s="754" t="s">
        <v>4661</v>
      </c>
    </row>
    <row r="2" spans="1:10" ht="18">
      <c r="A2" s="857" t="s">
        <v>544</v>
      </c>
      <c r="B2" s="858"/>
      <c r="C2" s="858"/>
      <c r="D2" s="858"/>
      <c r="E2" s="858"/>
      <c r="F2" s="858"/>
      <c r="G2" s="858"/>
      <c r="H2" s="404"/>
      <c r="I2" s="803"/>
      <c r="J2" s="754" t="s">
        <v>4663</v>
      </c>
    </row>
    <row r="3" spans="1:10" s="404" customFormat="1" ht="15">
      <c r="A3" s="717"/>
      <c r="B3" s="405"/>
      <c r="C3" s="406" t="s">
        <v>540</v>
      </c>
      <c r="D3" s="407" t="s">
        <v>4668</v>
      </c>
      <c r="E3" s="408" t="s">
        <v>352</v>
      </c>
      <c r="F3" s="408" t="s">
        <v>351</v>
      </c>
      <c r="G3" s="408" t="s">
        <v>4692</v>
      </c>
      <c r="H3" s="794"/>
      <c r="I3" s="405"/>
      <c r="J3" s="446"/>
    </row>
    <row r="4" spans="1:10" ht="15">
      <c r="A4" s="427"/>
      <c r="B4" s="425"/>
      <c r="C4" s="722" t="s">
        <v>441</v>
      </c>
      <c r="D4" s="425"/>
      <c r="E4" s="725"/>
      <c r="F4" s="725"/>
      <c r="G4" s="725"/>
      <c r="H4" s="795"/>
      <c r="I4" s="425"/>
      <c r="J4" s="805"/>
    </row>
    <row r="5" spans="1:10" customFormat="1" ht="15">
      <c r="A5" s="718">
        <v>5</v>
      </c>
      <c r="B5" s="530">
        <v>835001</v>
      </c>
      <c r="C5" s="528" t="s">
        <v>4549</v>
      </c>
      <c r="D5" s="430" t="s">
        <v>710</v>
      </c>
      <c r="E5" s="780">
        <v>1400</v>
      </c>
      <c r="F5" s="780">
        <v>1200</v>
      </c>
      <c r="G5" s="780">
        <v>3400</v>
      </c>
      <c r="H5" s="796"/>
      <c r="I5" s="426">
        <v>747514</v>
      </c>
      <c r="J5" s="791"/>
    </row>
    <row r="6" spans="1:10" customFormat="1" ht="15">
      <c r="A6" s="718">
        <v>10</v>
      </c>
      <c r="B6" s="530">
        <v>835002</v>
      </c>
      <c r="C6" s="528" t="s">
        <v>4550</v>
      </c>
      <c r="D6" s="430" t="s">
        <v>710</v>
      </c>
      <c r="E6" s="780">
        <v>1200</v>
      </c>
      <c r="F6" s="780">
        <v>1200</v>
      </c>
      <c r="G6" s="780">
        <v>3400</v>
      </c>
      <c r="H6" s="796"/>
      <c r="I6" s="426">
        <v>747515</v>
      </c>
      <c r="J6" s="791"/>
    </row>
    <row r="7" spans="1:10" customFormat="1" ht="15">
      <c r="A7" s="718">
        <v>15</v>
      </c>
      <c r="B7" s="530">
        <v>835003</v>
      </c>
      <c r="C7" s="528" t="s">
        <v>4551</v>
      </c>
      <c r="D7" s="430" t="s">
        <v>710</v>
      </c>
      <c r="E7" s="780">
        <v>1200</v>
      </c>
      <c r="F7" s="780">
        <v>1200</v>
      </c>
      <c r="G7" s="780">
        <v>3400</v>
      </c>
      <c r="H7" s="796"/>
      <c r="I7" s="426">
        <v>747516</v>
      </c>
      <c r="J7" s="791"/>
    </row>
    <row r="8" spans="1:10" customFormat="1" ht="15">
      <c r="A8" s="718">
        <v>20</v>
      </c>
      <c r="B8" s="530">
        <v>835004</v>
      </c>
      <c r="C8" s="528" t="s">
        <v>4552</v>
      </c>
      <c r="D8" s="430" t="s">
        <v>710</v>
      </c>
      <c r="E8" s="780">
        <v>1200</v>
      </c>
      <c r="F8" s="780">
        <v>1200</v>
      </c>
      <c r="G8" s="780">
        <v>3400</v>
      </c>
      <c r="H8" s="796"/>
      <c r="I8" s="426">
        <v>747517</v>
      </c>
      <c r="J8" s="791"/>
    </row>
    <row r="9" spans="1:10" customFormat="1" ht="15">
      <c r="A9" s="718">
        <v>25</v>
      </c>
      <c r="B9" s="530">
        <v>835502</v>
      </c>
      <c r="C9" s="528" t="s">
        <v>4693</v>
      </c>
      <c r="D9" s="430" t="s">
        <v>710</v>
      </c>
      <c r="E9" s="780">
        <v>900</v>
      </c>
      <c r="F9" s="780">
        <v>1200</v>
      </c>
      <c r="G9" s="780">
        <v>3400</v>
      </c>
      <c r="H9" s="796"/>
      <c r="I9" s="433"/>
      <c r="J9" s="791"/>
    </row>
    <row r="10" spans="1:10" customFormat="1" ht="15">
      <c r="A10" s="718">
        <v>30</v>
      </c>
      <c r="B10" s="530">
        <v>847004</v>
      </c>
      <c r="C10" s="528" t="s">
        <v>4694</v>
      </c>
      <c r="D10" s="430" t="s">
        <v>710</v>
      </c>
      <c r="E10" s="780">
        <v>13500</v>
      </c>
      <c r="F10" s="780">
        <v>9100</v>
      </c>
      <c r="G10" s="780">
        <v>17500</v>
      </c>
      <c r="H10" s="796"/>
      <c r="I10" s="430">
        <v>747513</v>
      </c>
      <c r="J10" s="791"/>
    </row>
    <row r="11" spans="1:10" ht="15">
      <c r="A11" s="427"/>
      <c r="B11" s="425"/>
      <c r="C11" s="437" t="s">
        <v>442</v>
      </c>
      <c r="D11" s="425"/>
      <c r="E11" s="726"/>
      <c r="F11" s="725"/>
      <c r="G11" s="725"/>
      <c r="H11" s="795"/>
      <c r="I11" s="425"/>
      <c r="J11" s="446"/>
    </row>
    <row r="12" spans="1:10" customFormat="1" ht="15">
      <c r="A12" s="718">
        <v>35</v>
      </c>
      <c r="B12" s="530">
        <v>832001</v>
      </c>
      <c r="C12" s="528" t="s">
        <v>5031</v>
      </c>
      <c r="D12" s="430" t="s">
        <v>706</v>
      </c>
      <c r="E12" s="780">
        <v>10.1</v>
      </c>
      <c r="F12" s="780">
        <v>7.7</v>
      </c>
      <c r="G12" s="780">
        <v>10</v>
      </c>
      <c r="H12" s="796"/>
      <c r="I12" s="426">
        <v>746919</v>
      </c>
      <c r="J12" s="791"/>
    </row>
    <row r="13" spans="1:10" customFormat="1" ht="15">
      <c r="A13" s="718">
        <v>40</v>
      </c>
      <c r="B13" s="530">
        <v>832002</v>
      </c>
      <c r="C13" s="528" t="s">
        <v>5032</v>
      </c>
      <c r="D13" s="430" t="s">
        <v>706</v>
      </c>
      <c r="E13" s="780">
        <v>8.1</v>
      </c>
      <c r="F13" s="780">
        <v>6.4</v>
      </c>
      <c r="G13" s="780">
        <v>8</v>
      </c>
      <c r="H13" s="796"/>
      <c r="I13" s="426"/>
      <c r="J13" s="791"/>
    </row>
    <row r="14" spans="1:10" customFormat="1" ht="15">
      <c r="A14" s="718">
        <v>45</v>
      </c>
      <c r="B14" s="530">
        <v>832003</v>
      </c>
      <c r="C14" s="528" t="s">
        <v>5033</v>
      </c>
      <c r="D14" s="430" t="s">
        <v>706</v>
      </c>
      <c r="E14" s="780">
        <v>6.75</v>
      </c>
      <c r="F14" s="780">
        <v>5.55</v>
      </c>
      <c r="G14" s="780">
        <v>6</v>
      </c>
      <c r="H14" s="796"/>
      <c r="I14" s="426">
        <v>746918</v>
      </c>
      <c r="J14" s="791"/>
    </row>
    <row r="15" spans="1:10" customFormat="1" ht="15">
      <c r="A15" s="718">
        <v>50</v>
      </c>
      <c r="B15" s="530">
        <v>832506</v>
      </c>
      <c r="C15" s="528" t="s">
        <v>4699</v>
      </c>
      <c r="D15" s="430" t="s">
        <v>706</v>
      </c>
      <c r="E15" s="780">
        <v>3.5</v>
      </c>
      <c r="F15" s="780">
        <v>4.9000000000000004</v>
      </c>
      <c r="G15" s="780">
        <v>4</v>
      </c>
      <c r="H15" s="796"/>
      <c r="I15" s="566"/>
      <c r="J15" s="202"/>
    </row>
    <row r="16" spans="1:10" customFormat="1" ht="15">
      <c r="A16" s="718">
        <v>55</v>
      </c>
      <c r="B16" s="530">
        <v>832006</v>
      </c>
      <c r="C16" s="528" t="s">
        <v>4930</v>
      </c>
      <c r="D16" s="430" t="s">
        <v>706</v>
      </c>
      <c r="E16" s="780">
        <v>3.65</v>
      </c>
      <c r="F16" s="780">
        <v>3.9</v>
      </c>
      <c r="G16" s="780">
        <v>4</v>
      </c>
      <c r="H16" s="796"/>
      <c r="I16" s="426">
        <v>746907</v>
      </c>
      <c r="J16" s="791"/>
    </row>
    <row r="17" spans="1:10" customFormat="1" ht="15">
      <c r="A17" s="718">
        <v>60</v>
      </c>
      <c r="B17" s="530">
        <v>832007</v>
      </c>
      <c r="C17" s="528" t="s">
        <v>4931</v>
      </c>
      <c r="D17" s="430" t="s">
        <v>706</v>
      </c>
      <c r="E17" s="780">
        <v>3</v>
      </c>
      <c r="F17" s="780">
        <v>3.25</v>
      </c>
      <c r="G17" s="780">
        <v>3.5</v>
      </c>
      <c r="H17" s="796"/>
      <c r="I17" s="426">
        <v>746908</v>
      </c>
      <c r="J17" s="791"/>
    </row>
    <row r="18" spans="1:10" customFormat="1" ht="15">
      <c r="A18" s="718">
        <v>65</v>
      </c>
      <c r="B18" s="530">
        <v>832008</v>
      </c>
      <c r="C18" s="528" t="s">
        <v>4932</v>
      </c>
      <c r="D18" s="430" t="s">
        <v>706</v>
      </c>
      <c r="E18" s="780">
        <v>2.2999999999999998</v>
      </c>
      <c r="F18" s="780">
        <v>2.2999999999999998</v>
      </c>
      <c r="G18" s="780">
        <v>2.5</v>
      </c>
      <c r="H18" s="796"/>
      <c r="I18" s="426">
        <v>746909</v>
      </c>
      <c r="J18" s="791"/>
    </row>
    <row r="19" spans="1:10" customFormat="1" ht="15">
      <c r="A19" s="718">
        <v>70</v>
      </c>
      <c r="B19" s="530">
        <v>832009</v>
      </c>
      <c r="C19" s="528" t="s">
        <v>4933</v>
      </c>
      <c r="D19" s="430" t="s">
        <v>706</v>
      </c>
      <c r="E19" s="780">
        <v>1.9</v>
      </c>
      <c r="F19" s="780">
        <v>2.1</v>
      </c>
      <c r="G19" s="780">
        <v>2</v>
      </c>
      <c r="H19" s="796"/>
      <c r="I19" s="426">
        <v>746910</v>
      </c>
      <c r="J19" s="791"/>
    </row>
    <row r="20" spans="1:10" customFormat="1" ht="15">
      <c r="A20" s="718">
        <v>75</v>
      </c>
      <c r="B20" s="530">
        <v>832010</v>
      </c>
      <c r="C20" s="528" t="s">
        <v>4934</v>
      </c>
      <c r="D20" s="430" t="s">
        <v>706</v>
      </c>
      <c r="E20" s="780">
        <v>1.65</v>
      </c>
      <c r="F20" s="780">
        <v>1.1000000000000001</v>
      </c>
      <c r="G20" s="780">
        <v>0.5</v>
      </c>
      <c r="H20" s="796"/>
      <c r="I20" s="426">
        <v>746911</v>
      </c>
      <c r="J20" s="791"/>
    </row>
    <row r="21" spans="1:10" s="529" customFormat="1" ht="15">
      <c r="A21" s="718">
        <v>80</v>
      </c>
      <c r="B21" s="530">
        <v>832025</v>
      </c>
      <c r="C21" s="528" t="s">
        <v>4935</v>
      </c>
      <c r="D21" s="430" t="s">
        <v>706</v>
      </c>
      <c r="E21" s="780">
        <v>2.5</v>
      </c>
      <c r="F21" s="780">
        <v>2.85</v>
      </c>
      <c r="G21" s="780">
        <v>2</v>
      </c>
      <c r="H21" s="796"/>
      <c r="I21" s="426">
        <v>746906</v>
      </c>
      <c r="J21" s="791"/>
    </row>
    <row r="22" spans="1:10" s="529" customFormat="1" ht="15">
      <c r="A22" s="718">
        <v>85</v>
      </c>
      <c r="B22" s="530">
        <v>832026</v>
      </c>
      <c r="C22" s="528" t="s">
        <v>4929</v>
      </c>
      <c r="D22" s="430" t="s">
        <v>706</v>
      </c>
      <c r="E22" s="780">
        <v>1.22</v>
      </c>
      <c r="F22" s="780">
        <v>0.95</v>
      </c>
      <c r="G22" s="780">
        <v>2</v>
      </c>
      <c r="H22" s="796"/>
      <c r="I22" s="426">
        <v>746907</v>
      </c>
      <c r="J22" s="791"/>
    </row>
    <row r="23" spans="1:10" s="529" customFormat="1" ht="15">
      <c r="A23" s="718">
        <v>90</v>
      </c>
      <c r="B23" s="530">
        <v>832027</v>
      </c>
      <c r="C23" s="436" t="s">
        <v>5080</v>
      </c>
      <c r="D23" s="430" t="s">
        <v>706</v>
      </c>
      <c r="E23" s="780">
        <v>2.5</v>
      </c>
      <c r="F23" s="780">
        <v>2.2000000000000002</v>
      </c>
      <c r="G23" s="780">
        <v>2</v>
      </c>
      <c r="H23" s="796" t="s">
        <v>5079</v>
      </c>
      <c r="I23" s="433">
        <v>746913</v>
      </c>
      <c r="J23" s="806"/>
    </row>
    <row r="24" spans="1:10" s="529" customFormat="1" ht="15">
      <c r="A24" s="718">
        <v>95</v>
      </c>
      <c r="B24" s="530">
        <v>832029</v>
      </c>
      <c r="C24" s="528" t="s">
        <v>5034</v>
      </c>
      <c r="D24" s="430" t="s">
        <v>706</v>
      </c>
      <c r="E24" s="780">
        <v>4.55</v>
      </c>
      <c r="F24" s="780">
        <v>4.95</v>
      </c>
      <c r="G24" s="780">
        <v>5</v>
      </c>
      <c r="H24" s="796"/>
      <c r="I24" s="426">
        <v>746915</v>
      </c>
      <c r="J24" s="791"/>
    </row>
    <row r="25" spans="1:10" s="529" customFormat="1" ht="15">
      <c r="A25" s="718">
        <v>100</v>
      </c>
      <c r="B25" s="530">
        <v>832031</v>
      </c>
      <c r="C25" s="528" t="s">
        <v>4695</v>
      </c>
      <c r="D25" s="430" t="s">
        <v>706</v>
      </c>
      <c r="E25" s="780">
        <v>5.8</v>
      </c>
      <c r="F25" s="780">
        <v>4.1500000000000004</v>
      </c>
      <c r="G25" s="780">
        <v>2</v>
      </c>
      <c r="H25" s="796"/>
      <c r="I25" s="433"/>
      <c r="J25" s="791"/>
    </row>
    <row r="26" spans="1:10" s="529" customFormat="1" ht="15">
      <c r="A26" s="718">
        <v>105</v>
      </c>
      <c r="B26" s="530">
        <v>832032</v>
      </c>
      <c r="C26" s="528" t="s">
        <v>4925</v>
      </c>
      <c r="D26" s="430" t="s">
        <v>706</v>
      </c>
      <c r="E26" s="780">
        <v>2.5</v>
      </c>
      <c r="F26" s="780">
        <v>2.6</v>
      </c>
      <c r="G26" s="780">
        <v>5</v>
      </c>
      <c r="H26" s="796"/>
      <c r="I26" s="426">
        <v>746920</v>
      </c>
      <c r="J26" s="791"/>
    </row>
    <row r="27" spans="1:10" customFormat="1" ht="15">
      <c r="A27" s="718">
        <v>110</v>
      </c>
      <c r="B27" s="530">
        <v>832507</v>
      </c>
      <c r="C27" s="528" t="s">
        <v>4588</v>
      </c>
      <c r="D27" s="430" t="s">
        <v>706</v>
      </c>
      <c r="E27" s="780">
        <v>2.65</v>
      </c>
      <c r="F27" s="780">
        <v>2.75</v>
      </c>
      <c r="G27" s="780">
        <v>4</v>
      </c>
      <c r="H27" s="796"/>
      <c r="I27" s="543">
        <v>746923</v>
      </c>
      <c r="J27" s="202"/>
    </row>
    <row r="28" spans="1:10" s="529" customFormat="1" ht="15">
      <c r="A28" s="718">
        <v>115</v>
      </c>
      <c r="B28" s="530">
        <v>832033</v>
      </c>
      <c r="C28" s="528" t="s">
        <v>4926</v>
      </c>
      <c r="D28" s="430" t="s">
        <v>706</v>
      </c>
      <c r="E28" s="780">
        <v>3.2</v>
      </c>
      <c r="F28" s="780">
        <v>3.2</v>
      </c>
      <c r="G28" s="780">
        <v>5</v>
      </c>
      <c r="H28" s="796"/>
      <c r="I28" s="426">
        <v>746921</v>
      </c>
      <c r="J28" s="791"/>
    </row>
    <row r="29" spans="1:10" s="529" customFormat="1" ht="15">
      <c r="A29" s="718">
        <v>120</v>
      </c>
      <c r="B29" s="530">
        <v>832034</v>
      </c>
      <c r="C29" s="528" t="s">
        <v>4927</v>
      </c>
      <c r="D29" s="430" t="s">
        <v>706</v>
      </c>
      <c r="E29" s="780">
        <v>4.25</v>
      </c>
      <c r="F29" s="780">
        <v>4.0999999999999996</v>
      </c>
      <c r="G29" s="780">
        <v>5</v>
      </c>
      <c r="H29" s="796"/>
      <c r="I29" s="426">
        <v>746922</v>
      </c>
      <c r="J29" s="791"/>
    </row>
    <row r="30" spans="1:10" customFormat="1" ht="15">
      <c r="A30" s="718">
        <v>125</v>
      </c>
      <c r="B30" s="530">
        <v>832504</v>
      </c>
      <c r="C30" s="528" t="s">
        <v>4982</v>
      </c>
      <c r="D30" s="430" t="s">
        <v>706</v>
      </c>
      <c r="E30" s="780">
        <v>1.55</v>
      </c>
      <c r="F30" s="780">
        <v>2</v>
      </c>
      <c r="G30" s="780">
        <v>1</v>
      </c>
      <c r="H30" s="796"/>
      <c r="I30" s="566"/>
      <c r="J30" s="202"/>
    </row>
    <row r="31" spans="1:10" customFormat="1" ht="15">
      <c r="A31" s="718">
        <v>130</v>
      </c>
      <c r="B31" s="530">
        <v>832505</v>
      </c>
      <c r="C31" s="436" t="s">
        <v>5035</v>
      </c>
      <c r="D31" s="430" t="s">
        <v>706</v>
      </c>
      <c r="E31" s="780">
        <v>1.6</v>
      </c>
      <c r="F31" s="780">
        <v>1.6</v>
      </c>
      <c r="G31" s="780">
        <v>2</v>
      </c>
      <c r="H31" s="796"/>
      <c r="I31" s="566"/>
      <c r="J31" s="202"/>
    </row>
    <row r="32" spans="1:10" customFormat="1" ht="15">
      <c r="A32" s="718">
        <v>135</v>
      </c>
      <c r="B32" s="530">
        <v>846001</v>
      </c>
      <c r="C32" s="528" t="s">
        <v>5036</v>
      </c>
      <c r="D32" s="430" t="s">
        <v>706</v>
      </c>
      <c r="E32" s="780">
        <v>15</v>
      </c>
      <c r="F32" s="780">
        <v>14.15</v>
      </c>
      <c r="G32" s="780">
        <v>30</v>
      </c>
      <c r="H32" s="796"/>
      <c r="I32" s="543">
        <v>746924</v>
      </c>
      <c r="J32" s="791"/>
    </row>
    <row r="33" spans="1:10" customFormat="1" ht="15">
      <c r="A33" s="718">
        <v>140</v>
      </c>
      <c r="B33" s="530">
        <v>846002</v>
      </c>
      <c r="C33" s="528" t="s">
        <v>5037</v>
      </c>
      <c r="D33" s="430" t="s">
        <v>706</v>
      </c>
      <c r="E33" s="780">
        <v>15</v>
      </c>
      <c r="F33" s="780">
        <v>27</v>
      </c>
      <c r="G33" s="780">
        <v>38</v>
      </c>
      <c r="H33" s="796"/>
      <c r="I33" s="566"/>
      <c r="J33" s="791"/>
    </row>
    <row r="34" spans="1:10" customFormat="1" ht="15">
      <c r="A34" s="718">
        <v>145</v>
      </c>
      <c r="B34" s="530">
        <v>832500</v>
      </c>
      <c r="C34" s="528" t="s">
        <v>4696</v>
      </c>
      <c r="D34" s="430" t="s">
        <v>710</v>
      </c>
      <c r="E34" s="781">
        <v>140</v>
      </c>
      <c r="F34" s="780">
        <v>87</v>
      </c>
      <c r="G34" s="780">
        <v>75</v>
      </c>
      <c r="H34" s="796"/>
      <c r="I34" s="566"/>
      <c r="J34" s="792"/>
    </row>
    <row r="35" spans="1:10" customFormat="1" ht="15">
      <c r="A35" s="718">
        <v>150</v>
      </c>
      <c r="B35" s="530">
        <v>832501</v>
      </c>
      <c r="C35" s="528" t="s">
        <v>4697</v>
      </c>
      <c r="D35" s="430" t="s">
        <v>710</v>
      </c>
      <c r="E35" s="781">
        <v>125</v>
      </c>
      <c r="F35" s="780">
        <v>92</v>
      </c>
      <c r="G35" s="780">
        <v>75</v>
      </c>
      <c r="H35" s="796"/>
      <c r="I35" s="566"/>
      <c r="J35" s="792"/>
    </row>
    <row r="36" spans="1:10" customFormat="1" ht="15">
      <c r="A36" s="718">
        <v>155</v>
      </c>
      <c r="B36" s="530">
        <v>832502</v>
      </c>
      <c r="C36" s="528" t="s">
        <v>4698</v>
      </c>
      <c r="D36" s="430" t="s">
        <v>710</v>
      </c>
      <c r="E36" s="781">
        <v>200</v>
      </c>
      <c r="F36" s="780">
        <v>90</v>
      </c>
      <c r="G36" s="780">
        <v>75</v>
      </c>
      <c r="H36" s="796"/>
      <c r="I36" s="566"/>
      <c r="J36" s="792"/>
    </row>
    <row r="37" spans="1:10" ht="15">
      <c r="A37" s="427"/>
      <c r="B37" s="429"/>
      <c r="C37" s="437" t="s">
        <v>4565</v>
      </c>
      <c r="D37" s="425"/>
      <c r="E37" s="725"/>
      <c r="F37" s="725"/>
      <c r="G37" s="725"/>
      <c r="H37" s="795"/>
      <c r="I37" s="425"/>
      <c r="J37" s="446"/>
    </row>
    <row r="38" spans="1:10" customFormat="1" ht="15">
      <c r="A38" s="718">
        <v>160</v>
      </c>
      <c r="B38" s="530">
        <v>209005</v>
      </c>
      <c r="C38" s="528" t="s">
        <v>5038</v>
      </c>
      <c r="D38" s="430" t="s">
        <v>11</v>
      </c>
      <c r="E38" s="780">
        <v>48</v>
      </c>
      <c r="F38" s="780">
        <v>78</v>
      </c>
      <c r="G38" s="780">
        <v>40</v>
      </c>
      <c r="H38" s="796"/>
      <c r="I38" s="433"/>
      <c r="J38" s="202"/>
    </row>
    <row r="39" spans="1:10" customFormat="1" ht="15">
      <c r="A39" s="718">
        <v>165</v>
      </c>
      <c r="B39" s="530">
        <v>301001</v>
      </c>
      <c r="C39" s="528" t="s">
        <v>254</v>
      </c>
      <c r="D39" s="430" t="s">
        <v>11</v>
      </c>
      <c r="E39" s="780">
        <v>123.5</v>
      </c>
      <c r="F39" s="780">
        <v>115</v>
      </c>
      <c r="G39" s="780">
        <v>175</v>
      </c>
      <c r="H39" s="796"/>
      <c r="I39" s="433">
        <v>302007</v>
      </c>
      <c r="J39" s="202"/>
    </row>
    <row r="40" spans="1:10" customFormat="1" ht="15">
      <c r="A40" s="718">
        <v>170</v>
      </c>
      <c r="B40" s="530">
        <v>301002</v>
      </c>
      <c r="C40" s="528" t="s">
        <v>255</v>
      </c>
      <c r="D40" s="430" t="s">
        <v>11</v>
      </c>
      <c r="E40" s="780">
        <v>123.5</v>
      </c>
      <c r="F40" s="780">
        <v>115</v>
      </c>
      <c r="G40" s="780">
        <v>345</v>
      </c>
      <c r="H40" s="796"/>
      <c r="I40" s="433">
        <v>302008</v>
      </c>
      <c r="J40" s="202"/>
    </row>
    <row r="41" spans="1:10" customFormat="1" ht="15">
      <c r="A41" s="718">
        <v>175</v>
      </c>
      <c r="B41" s="530">
        <v>401026</v>
      </c>
      <c r="C41" s="528" t="s">
        <v>4497</v>
      </c>
      <c r="D41" s="430" t="s">
        <v>256</v>
      </c>
      <c r="E41" s="780">
        <v>260</v>
      </c>
      <c r="F41" s="780">
        <v>300</v>
      </c>
      <c r="G41" s="780">
        <v>287</v>
      </c>
      <c r="H41" s="796"/>
      <c r="I41" s="565">
        <v>401821</v>
      </c>
      <c r="J41" s="202"/>
    </row>
    <row r="42" spans="1:10" customFormat="1" ht="15">
      <c r="A42" s="718">
        <v>180</v>
      </c>
      <c r="B42" s="530">
        <v>401027</v>
      </c>
      <c r="C42" s="528" t="s">
        <v>4928</v>
      </c>
      <c r="D42" s="430" t="s">
        <v>256</v>
      </c>
      <c r="E42" s="780">
        <v>260</v>
      </c>
      <c r="F42" s="780">
        <v>300</v>
      </c>
      <c r="G42" s="780">
        <v>287</v>
      </c>
      <c r="H42" s="796"/>
      <c r="I42" s="565">
        <v>401822</v>
      </c>
      <c r="J42" s="202"/>
    </row>
    <row r="43" spans="1:10" customFormat="1" ht="15">
      <c r="A43" s="718">
        <v>185</v>
      </c>
      <c r="B43" s="530">
        <v>401028</v>
      </c>
      <c r="C43" s="528" t="s">
        <v>4700</v>
      </c>
      <c r="D43" s="430" t="s">
        <v>256</v>
      </c>
      <c r="E43" s="780">
        <v>260</v>
      </c>
      <c r="F43" s="780">
        <v>300</v>
      </c>
      <c r="G43" s="780">
        <v>587</v>
      </c>
      <c r="H43" s="796"/>
      <c r="I43" s="565">
        <v>401823</v>
      </c>
      <c r="J43" s="202"/>
    </row>
    <row r="44" spans="1:10" customFormat="1" ht="15">
      <c r="A44" s="718">
        <v>190</v>
      </c>
      <c r="B44" s="530">
        <v>503001</v>
      </c>
      <c r="C44" s="528" t="s">
        <v>4496</v>
      </c>
      <c r="D44" s="430" t="s">
        <v>12</v>
      </c>
      <c r="E44" s="780">
        <v>520</v>
      </c>
      <c r="F44" s="780">
        <v>480</v>
      </c>
      <c r="G44" s="780">
        <v>400</v>
      </c>
      <c r="H44" s="796"/>
      <c r="I44" s="433">
        <v>503001</v>
      </c>
      <c r="J44" s="202"/>
    </row>
    <row r="45" spans="1:10" customFormat="1" ht="15">
      <c r="A45" s="718">
        <v>195</v>
      </c>
      <c r="B45" s="530">
        <v>503002</v>
      </c>
      <c r="C45" s="528" t="s">
        <v>4701</v>
      </c>
      <c r="D45" s="430" t="s">
        <v>12</v>
      </c>
      <c r="E45" s="780">
        <v>455</v>
      </c>
      <c r="F45" s="780">
        <v>420</v>
      </c>
      <c r="G45" s="780">
        <v>400</v>
      </c>
      <c r="H45" s="796"/>
      <c r="I45" s="433"/>
      <c r="J45" s="202"/>
    </row>
    <row r="46" spans="1:10" customFormat="1" ht="15">
      <c r="A46" s="718">
        <v>200</v>
      </c>
      <c r="B46" s="530">
        <v>503006</v>
      </c>
      <c r="C46" s="528" t="s">
        <v>4495</v>
      </c>
      <c r="D46" s="430" t="s">
        <v>710</v>
      </c>
      <c r="E46" s="780">
        <v>70</v>
      </c>
      <c r="F46" s="780">
        <v>55</v>
      </c>
      <c r="G46" s="780">
        <v>35</v>
      </c>
      <c r="H46" s="796"/>
      <c r="I46" s="433">
        <v>503006</v>
      </c>
      <c r="J46" s="202"/>
    </row>
    <row r="47" spans="1:10" customFormat="1" ht="15">
      <c r="A47" s="718">
        <v>205</v>
      </c>
      <c r="B47" s="530">
        <v>701011</v>
      </c>
      <c r="C47" s="528" t="s">
        <v>4493</v>
      </c>
      <c r="D47" s="430" t="s">
        <v>706</v>
      </c>
      <c r="E47" s="780">
        <v>90</v>
      </c>
      <c r="F47" s="780">
        <v>95</v>
      </c>
      <c r="G47" s="780">
        <v>69</v>
      </c>
      <c r="H47" s="796"/>
      <c r="I47" s="433">
        <v>701012</v>
      </c>
      <c r="J47" s="202"/>
    </row>
    <row r="48" spans="1:10" customFormat="1" ht="15">
      <c r="A48" s="718">
        <v>210</v>
      </c>
      <c r="B48" s="530">
        <v>701013</v>
      </c>
      <c r="C48" s="528" t="s">
        <v>4936</v>
      </c>
      <c r="D48" s="430" t="s">
        <v>706</v>
      </c>
      <c r="E48" s="780">
        <v>91</v>
      </c>
      <c r="F48" s="780">
        <v>95</v>
      </c>
      <c r="G48" s="780">
        <v>69</v>
      </c>
      <c r="H48" s="796"/>
      <c r="I48" s="433">
        <v>701010</v>
      </c>
      <c r="J48" s="202"/>
    </row>
    <row r="49" spans="1:10" customFormat="1" ht="15">
      <c r="A49" s="718">
        <v>215</v>
      </c>
      <c r="B49" s="530">
        <v>701014</v>
      </c>
      <c r="C49" s="528" t="s">
        <v>4494</v>
      </c>
      <c r="D49" s="430" t="s">
        <v>706</v>
      </c>
      <c r="E49" s="780">
        <v>91</v>
      </c>
      <c r="F49" s="780">
        <v>95</v>
      </c>
      <c r="G49" s="780">
        <v>69</v>
      </c>
      <c r="H49" s="796"/>
      <c r="I49" s="433">
        <v>701011</v>
      </c>
      <c r="J49" s="202"/>
    </row>
    <row r="50" spans="1:10" customFormat="1" ht="15">
      <c r="A50" s="718">
        <v>220</v>
      </c>
      <c r="B50" s="530">
        <v>701018</v>
      </c>
      <c r="C50" s="528" t="s">
        <v>4492</v>
      </c>
      <c r="D50" s="430" t="s">
        <v>706</v>
      </c>
      <c r="E50" s="780">
        <v>98</v>
      </c>
      <c r="F50" s="780">
        <v>95</v>
      </c>
      <c r="G50" s="780">
        <v>80</v>
      </c>
      <c r="H50" s="796"/>
      <c r="I50" s="433">
        <v>701020</v>
      </c>
      <c r="J50" s="202"/>
    </row>
    <row r="51" spans="1:10" customFormat="1" ht="15">
      <c r="A51" s="718">
        <v>225</v>
      </c>
      <c r="B51" s="530">
        <v>701019</v>
      </c>
      <c r="C51" s="528" t="s">
        <v>4941</v>
      </c>
      <c r="D51" s="430" t="s">
        <v>706</v>
      </c>
      <c r="E51" s="780">
        <v>103</v>
      </c>
      <c r="F51" s="780">
        <v>120</v>
      </c>
      <c r="G51" s="780">
        <v>92</v>
      </c>
      <c r="H51" s="796"/>
      <c r="I51" s="433">
        <v>701021</v>
      </c>
      <c r="J51" s="202"/>
    </row>
    <row r="52" spans="1:10" customFormat="1" ht="15">
      <c r="A52" s="718">
        <v>230</v>
      </c>
      <c r="B52" s="530">
        <v>701022</v>
      </c>
      <c r="C52" s="528" t="s">
        <v>4942</v>
      </c>
      <c r="D52" s="430" t="s">
        <v>706</v>
      </c>
      <c r="E52" s="780">
        <v>91</v>
      </c>
      <c r="F52" s="780">
        <v>95</v>
      </c>
      <c r="G52" s="780">
        <v>92</v>
      </c>
      <c r="H52" s="796"/>
      <c r="I52" s="433">
        <v>701023</v>
      </c>
      <c r="J52" s="202"/>
    </row>
    <row r="53" spans="1:10" customFormat="1" ht="15">
      <c r="A53" s="718">
        <v>235</v>
      </c>
      <c r="B53" s="530">
        <v>701023</v>
      </c>
      <c r="C53" s="528" t="s">
        <v>4943</v>
      </c>
      <c r="D53" s="430" t="s">
        <v>706</v>
      </c>
      <c r="E53" s="780">
        <v>91</v>
      </c>
      <c r="F53" s="780">
        <v>95</v>
      </c>
      <c r="G53" s="780">
        <v>92</v>
      </c>
      <c r="H53" s="796"/>
      <c r="I53" s="433">
        <v>701022</v>
      </c>
      <c r="J53" s="202"/>
    </row>
    <row r="54" spans="1:10" customFormat="1" ht="15">
      <c r="A54" s="718">
        <v>240</v>
      </c>
      <c r="B54" s="530">
        <v>702000</v>
      </c>
      <c r="C54" s="528" t="s">
        <v>4485</v>
      </c>
      <c r="D54" s="430" t="s">
        <v>711</v>
      </c>
      <c r="E54" s="780">
        <v>65</v>
      </c>
      <c r="F54" s="780">
        <v>74</v>
      </c>
      <c r="G54" s="780">
        <v>92</v>
      </c>
      <c r="H54" s="796"/>
      <c r="I54" s="433">
        <v>702000</v>
      </c>
      <c r="J54" s="202"/>
    </row>
    <row r="55" spans="1:10" customFormat="1" ht="15">
      <c r="A55" s="718">
        <v>245</v>
      </c>
      <c r="B55" s="530">
        <v>705001</v>
      </c>
      <c r="C55" s="528" t="s">
        <v>4491</v>
      </c>
      <c r="D55" s="430" t="s">
        <v>711</v>
      </c>
      <c r="E55" s="780">
        <v>23</v>
      </c>
      <c r="F55" s="780">
        <v>35</v>
      </c>
      <c r="G55" s="780">
        <v>14</v>
      </c>
      <c r="H55" s="796"/>
      <c r="I55" s="433">
        <v>705001</v>
      </c>
      <c r="J55" s="202"/>
    </row>
    <row r="56" spans="1:10" customFormat="1" ht="15">
      <c r="A56" s="718">
        <v>250</v>
      </c>
      <c r="B56" s="530">
        <v>705002</v>
      </c>
      <c r="C56" s="528" t="s">
        <v>4490</v>
      </c>
      <c r="D56" s="430" t="s">
        <v>711</v>
      </c>
      <c r="E56" s="780">
        <v>28</v>
      </c>
      <c r="F56" s="780">
        <v>38</v>
      </c>
      <c r="G56" s="780">
        <v>21</v>
      </c>
      <c r="H56" s="796"/>
      <c r="I56" s="433">
        <v>705002</v>
      </c>
      <c r="J56" s="202"/>
    </row>
    <row r="57" spans="1:10" customFormat="1" ht="15">
      <c r="A57" s="718">
        <v>255</v>
      </c>
      <c r="B57" s="530">
        <v>705007</v>
      </c>
      <c r="C57" s="528" t="s">
        <v>4489</v>
      </c>
      <c r="D57" s="430" t="s">
        <v>711</v>
      </c>
      <c r="E57" s="780">
        <v>57</v>
      </c>
      <c r="F57" s="780">
        <v>65</v>
      </c>
      <c r="G57" s="780">
        <v>57</v>
      </c>
      <c r="H57" s="796"/>
      <c r="I57" s="433">
        <v>705007</v>
      </c>
      <c r="J57" s="202"/>
    </row>
    <row r="58" spans="1:10" customFormat="1" ht="15">
      <c r="A58" s="718">
        <v>260</v>
      </c>
      <c r="B58" s="530">
        <v>705008</v>
      </c>
      <c r="C58" s="528" t="s">
        <v>4488</v>
      </c>
      <c r="D58" s="430" t="s">
        <v>711</v>
      </c>
      <c r="E58" s="780">
        <v>33</v>
      </c>
      <c r="F58" s="780">
        <v>45</v>
      </c>
      <c r="G58" s="780">
        <v>92</v>
      </c>
      <c r="H58" s="796"/>
      <c r="I58" s="433">
        <v>705008</v>
      </c>
      <c r="J58" s="202"/>
    </row>
    <row r="59" spans="1:10" customFormat="1" ht="15">
      <c r="A59" s="718">
        <v>265</v>
      </c>
      <c r="B59" s="530">
        <v>705009</v>
      </c>
      <c r="C59" s="528" t="s">
        <v>4487</v>
      </c>
      <c r="D59" s="430" t="s">
        <v>711</v>
      </c>
      <c r="E59" s="780">
        <v>33</v>
      </c>
      <c r="F59" s="780">
        <v>45</v>
      </c>
      <c r="G59" s="780">
        <v>92</v>
      </c>
      <c r="H59" s="796"/>
      <c r="I59" s="433">
        <v>705009</v>
      </c>
      <c r="J59" s="202"/>
    </row>
    <row r="60" spans="1:10" customFormat="1" ht="15">
      <c r="A60" s="718">
        <v>270</v>
      </c>
      <c r="B60" s="530">
        <v>705010</v>
      </c>
      <c r="C60" s="528" t="s">
        <v>4486</v>
      </c>
      <c r="D60" s="430" t="s">
        <v>711</v>
      </c>
      <c r="E60" s="780">
        <v>40</v>
      </c>
      <c r="F60" s="780">
        <v>45</v>
      </c>
      <c r="G60" s="780">
        <v>92</v>
      </c>
      <c r="H60" s="796"/>
      <c r="I60" s="433">
        <v>705010</v>
      </c>
      <c r="J60" s="202"/>
    </row>
    <row r="61" spans="1:10" customFormat="1" ht="15">
      <c r="A61" s="718">
        <v>275</v>
      </c>
      <c r="B61" s="530">
        <v>211001</v>
      </c>
      <c r="C61" s="528" t="s">
        <v>4702</v>
      </c>
      <c r="D61" s="430" t="s">
        <v>12</v>
      </c>
      <c r="E61" s="780">
        <v>110</v>
      </c>
      <c r="F61" s="780">
        <v>185</v>
      </c>
      <c r="G61" s="780">
        <v>115</v>
      </c>
      <c r="H61" s="796"/>
      <c r="I61" s="566">
        <v>758000</v>
      </c>
      <c r="J61" s="791"/>
    </row>
    <row r="62" spans="1:10" customFormat="1" ht="15">
      <c r="A62" s="718">
        <v>280</v>
      </c>
      <c r="B62" s="530">
        <v>762000</v>
      </c>
      <c r="C62" s="528" t="s">
        <v>4703</v>
      </c>
      <c r="D62" s="430" t="s">
        <v>706</v>
      </c>
      <c r="E62" s="780">
        <v>7</v>
      </c>
      <c r="F62" s="780">
        <v>9.5</v>
      </c>
      <c r="G62" s="780">
        <v>3</v>
      </c>
      <c r="H62" s="796"/>
      <c r="I62" s="566">
        <v>762001</v>
      </c>
      <c r="J62" s="791"/>
    </row>
    <row r="63" spans="1:10" customFormat="1" ht="15">
      <c r="A63" s="718">
        <v>285</v>
      </c>
      <c r="B63" s="530">
        <v>762001</v>
      </c>
      <c r="C63" s="528" t="s">
        <v>464</v>
      </c>
      <c r="D63" s="430" t="s">
        <v>706</v>
      </c>
      <c r="E63" s="780">
        <v>10</v>
      </c>
      <c r="F63" s="780">
        <v>13.8</v>
      </c>
      <c r="G63" s="780">
        <v>6</v>
      </c>
      <c r="H63" s="796"/>
      <c r="I63" s="566">
        <v>762001</v>
      </c>
      <c r="J63" s="791"/>
    </row>
    <row r="64" spans="1:10" ht="15">
      <c r="A64" s="427"/>
      <c r="B64" s="429"/>
      <c r="C64" s="437" t="s">
        <v>443</v>
      </c>
      <c r="D64" s="425"/>
      <c r="E64" s="725"/>
      <c r="F64" s="725"/>
      <c r="G64" s="725"/>
      <c r="H64" s="795"/>
      <c r="I64" s="425"/>
      <c r="J64" s="446"/>
    </row>
    <row r="65" spans="1:10" customFormat="1" ht="15">
      <c r="A65" s="718">
        <v>290</v>
      </c>
      <c r="B65" s="530">
        <v>831542</v>
      </c>
      <c r="C65" s="528" t="s">
        <v>5039</v>
      </c>
      <c r="D65" s="430" t="s">
        <v>706</v>
      </c>
      <c r="E65" s="780">
        <v>26.5</v>
      </c>
      <c r="F65" s="780">
        <v>33</v>
      </c>
      <c r="G65" s="780">
        <v>24</v>
      </c>
      <c r="H65" s="797"/>
      <c r="I65" s="566">
        <v>831002</v>
      </c>
      <c r="J65" s="791"/>
    </row>
    <row r="66" spans="1:10" customFormat="1" ht="15">
      <c r="A66" s="718">
        <v>295</v>
      </c>
      <c r="B66" s="530">
        <v>831543</v>
      </c>
      <c r="C66" s="528" t="s">
        <v>5040</v>
      </c>
      <c r="D66" s="430" t="s">
        <v>706</v>
      </c>
      <c r="E66" s="780">
        <v>27</v>
      </c>
      <c r="F66" s="780">
        <v>33</v>
      </c>
      <c r="G66" s="780">
        <v>24</v>
      </c>
      <c r="H66" s="797"/>
      <c r="I66" s="566">
        <v>831002</v>
      </c>
      <c r="J66" s="791"/>
    </row>
    <row r="67" spans="1:10" customFormat="1" ht="15">
      <c r="A67" s="718">
        <v>300</v>
      </c>
      <c r="B67" s="530">
        <v>831544</v>
      </c>
      <c r="C67" s="528" t="s">
        <v>5041</v>
      </c>
      <c r="D67" s="430" t="s">
        <v>706</v>
      </c>
      <c r="E67" s="780">
        <v>28</v>
      </c>
      <c r="F67" s="780">
        <v>34</v>
      </c>
      <c r="G67" s="780">
        <v>24</v>
      </c>
      <c r="H67" s="797"/>
      <c r="I67" s="566">
        <v>831002</v>
      </c>
      <c r="J67" s="791"/>
    </row>
    <row r="68" spans="1:10" customFormat="1" ht="15">
      <c r="A68" s="718">
        <v>305</v>
      </c>
      <c r="B68" s="530">
        <v>831545</v>
      </c>
      <c r="C68" s="528" t="s">
        <v>5042</v>
      </c>
      <c r="D68" s="430" t="s">
        <v>706</v>
      </c>
      <c r="E68" s="780">
        <v>29</v>
      </c>
      <c r="F68" s="780">
        <v>34</v>
      </c>
      <c r="G68" s="780">
        <v>24</v>
      </c>
      <c r="H68" s="797"/>
      <c r="I68" s="566">
        <v>831002</v>
      </c>
      <c r="J68" s="791"/>
    </row>
    <row r="69" spans="1:10" customFormat="1" ht="15">
      <c r="A69" s="718">
        <v>310</v>
      </c>
      <c r="B69" s="530">
        <v>831505</v>
      </c>
      <c r="C69" s="528" t="s">
        <v>4983</v>
      </c>
      <c r="D69" s="430" t="s">
        <v>706</v>
      </c>
      <c r="E69" s="780">
        <v>105</v>
      </c>
      <c r="F69" s="780">
        <v>95</v>
      </c>
      <c r="G69" s="780">
        <v>57.5</v>
      </c>
      <c r="H69" s="797"/>
      <c r="I69" s="566">
        <v>831003</v>
      </c>
      <c r="J69" s="791"/>
    </row>
    <row r="70" spans="1:10" customFormat="1" ht="15">
      <c r="A70" s="718">
        <v>315</v>
      </c>
      <c r="B70" s="530">
        <v>831560</v>
      </c>
      <c r="C70" s="528" t="s">
        <v>5043</v>
      </c>
      <c r="D70" s="430" t="s">
        <v>706</v>
      </c>
      <c r="E70" s="780">
        <v>105</v>
      </c>
      <c r="F70" s="780">
        <v>95</v>
      </c>
      <c r="G70" s="780">
        <v>57.5</v>
      </c>
      <c r="H70" s="797"/>
      <c r="I70" s="566">
        <v>831003</v>
      </c>
      <c r="J70" s="791"/>
    </row>
    <row r="71" spans="1:10" customFormat="1" ht="15">
      <c r="A71" s="718">
        <v>320</v>
      </c>
      <c r="B71" s="530">
        <v>831504</v>
      </c>
      <c r="C71" s="528" t="s">
        <v>4984</v>
      </c>
      <c r="D71" s="430" t="s">
        <v>706</v>
      </c>
      <c r="E71" s="780">
        <v>105</v>
      </c>
      <c r="F71" s="780">
        <v>95</v>
      </c>
      <c r="G71" s="780">
        <v>57.5</v>
      </c>
      <c r="H71" s="797"/>
      <c r="I71" s="566">
        <v>831003</v>
      </c>
      <c r="J71" s="791"/>
    </row>
    <row r="72" spans="1:10" customFormat="1" ht="15">
      <c r="A72" s="718">
        <v>325</v>
      </c>
      <c r="B72" s="530">
        <v>831503</v>
      </c>
      <c r="C72" s="528" t="s">
        <v>5044</v>
      </c>
      <c r="D72" s="430" t="s">
        <v>706</v>
      </c>
      <c r="E72" s="780">
        <v>105</v>
      </c>
      <c r="F72" s="780">
        <v>97</v>
      </c>
      <c r="G72" s="780">
        <v>57.5</v>
      </c>
      <c r="H72" s="797"/>
      <c r="I72" s="566">
        <v>831003</v>
      </c>
      <c r="J72" s="791"/>
    </row>
    <row r="73" spans="1:10" customFormat="1" ht="15">
      <c r="A73" s="718">
        <v>330</v>
      </c>
      <c r="B73" s="530">
        <v>831502</v>
      </c>
      <c r="C73" s="528" t="s">
        <v>4985</v>
      </c>
      <c r="D73" s="430" t="s">
        <v>706</v>
      </c>
      <c r="E73" s="780">
        <v>105</v>
      </c>
      <c r="F73" s="780">
        <v>97</v>
      </c>
      <c r="G73" s="780">
        <v>57.5</v>
      </c>
      <c r="H73" s="797"/>
      <c r="I73" s="566">
        <v>831003</v>
      </c>
      <c r="J73" s="791"/>
    </row>
    <row r="74" spans="1:10" customFormat="1" ht="15">
      <c r="A74" s="718">
        <v>335</v>
      </c>
      <c r="B74" s="530">
        <v>831501</v>
      </c>
      <c r="C74" s="528" t="s">
        <v>4986</v>
      </c>
      <c r="D74" s="430" t="s">
        <v>706</v>
      </c>
      <c r="E74" s="780">
        <v>105</v>
      </c>
      <c r="F74" s="780">
        <v>97</v>
      </c>
      <c r="G74" s="780">
        <v>57.5</v>
      </c>
      <c r="H74" s="797"/>
      <c r="I74" s="566">
        <v>831003</v>
      </c>
      <c r="J74" s="791"/>
    </row>
    <row r="75" spans="1:10" customFormat="1" ht="15">
      <c r="A75" s="718">
        <v>340</v>
      </c>
      <c r="B75" s="530">
        <v>831512</v>
      </c>
      <c r="C75" s="528" t="s">
        <v>4988</v>
      </c>
      <c r="D75" s="430" t="s">
        <v>706</v>
      </c>
      <c r="E75" s="780">
        <v>9.83</v>
      </c>
      <c r="F75" s="780">
        <v>12.65</v>
      </c>
      <c r="G75" s="780">
        <v>14</v>
      </c>
      <c r="H75" s="797"/>
      <c r="I75" s="566">
        <v>831004</v>
      </c>
      <c r="J75" s="791"/>
    </row>
    <row r="76" spans="1:10" customFormat="1" ht="15">
      <c r="A76" s="718">
        <v>345</v>
      </c>
      <c r="B76" s="530">
        <v>831561</v>
      </c>
      <c r="C76" s="528" t="s">
        <v>5045</v>
      </c>
      <c r="D76" s="430" t="s">
        <v>706</v>
      </c>
      <c r="E76" s="780">
        <v>10.3</v>
      </c>
      <c r="F76" s="780">
        <v>12.65</v>
      </c>
      <c r="G76" s="780">
        <v>14</v>
      </c>
      <c r="H76" s="797"/>
      <c r="I76" s="566">
        <v>831004</v>
      </c>
      <c r="J76" s="791"/>
    </row>
    <row r="77" spans="1:10" customFormat="1" ht="15">
      <c r="A77" s="718">
        <v>350</v>
      </c>
      <c r="B77" s="530">
        <v>831513</v>
      </c>
      <c r="C77" s="528" t="s">
        <v>4987</v>
      </c>
      <c r="D77" s="430" t="s">
        <v>706</v>
      </c>
      <c r="E77" s="780">
        <v>10.7</v>
      </c>
      <c r="F77" s="780">
        <v>12.65</v>
      </c>
      <c r="G77" s="780">
        <v>32</v>
      </c>
      <c r="H77" s="797"/>
      <c r="I77" s="566">
        <v>831004</v>
      </c>
      <c r="J77" s="791"/>
    </row>
    <row r="78" spans="1:10" customFormat="1" ht="15">
      <c r="A78" s="718">
        <v>355</v>
      </c>
      <c r="B78" s="530">
        <v>831514</v>
      </c>
      <c r="C78" s="528" t="s">
        <v>5046</v>
      </c>
      <c r="D78" s="430" t="s">
        <v>706</v>
      </c>
      <c r="E78" s="780">
        <v>11.5</v>
      </c>
      <c r="F78" s="780">
        <v>13</v>
      </c>
      <c r="G78" s="780">
        <v>14</v>
      </c>
      <c r="H78" s="797"/>
      <c r="I78" s="566">
        <v>831004</v>
      </c>
      <c r="J78" s="791"/>
    </row>
    <row r="79" spans="1:10" customFormat="1" ht="15">
      <c r="A79" s="718">
        <v>360</v>
      </c>
      <c r="B79" s="530">
        <v>831515</v>
      </c>
      <c r="C79" s="528" t="s">
        <v>4989</v>
      </c>
      <c r="D79" s="430" t="s">
        <v>706</v>
      </c>
      <c r="E79" s="780">
        <v>12</v>
      </c>
      <c r="F79" s="780">
        <v>13</v>
      </c>
      <c r="G79" s="780">
        <v>15</v>
      </c>
      <c r="H79" s="797"/>
      <c r="I79" s="566">
        <v>831004</v>
      </c>
      <c r="J79" s="791"/>
    </row>
    <row r="80" spans="1:10" customFormat="1" ht="15">
      <c r="A80" s="718">
        <v>365</v>
      </c>
      <c r="B80" s="530">
        <v>831516</v>
      </c>
      <c r="C80" s="528" t="s">
        <v>4990</v>
      </c>
      <c r="D80" s="430" t="s">
        <v>706</v>
      </c>
      <c r="E80" s="780">
        <v>13.5</v>
      </c>
      <c r="F80" s="780">
        <v>13</v>
      </c>
      <c r="G80" s="780">
        <v>15</v>
      </c>
      <c r="H80" s="797"/>
      <c r="I80" s="566">
        <v>831004</v>
      </c>
      <c r="J80" s="791"/>
    </row>
    <row r="81" spans="1:10" customFormat="1" ht="15">
      <c r="A81" s="718">
        <v>370</v>
      </c>
      <c r="B81" s="530">
        <v>831517</v>
      </c>
      <c r="C81" s="528" t="s">
        <v>4991</v>
      </c>
      <c r="D81" s="430" t="s">
        <v>706</v>
      </c>
      <c r="E81" s="780">
        <v>13</v>
      </c>
      <c r="F81" s="780">
        <v>31</v>
      </c>
      <c r="G81" s="780">
        <v>16</v>
      </c>
      <c r="H81" s="797"/>
      <c r="I81" s="566">
        <v>831005</v>
      </c>
      <c r="J81" s="791"/>
    </row>
    <row r="82" spans="1:10" customFormat="1" ht="15">
      <c r="A82" s="718">
        <v>375</v>
      </c>
      <c r="B82" s="530">
        <v>831562</v>
      </c>
      <c r="C82" s="528" t="s">
        <v>5047</v>
      </c>
      <c r="D82" s="430" t="s">
        <v>706</v>
      </c>
      <c r="E82" s="780">
        <v>13.3</v>
      </c>
      <c r="F82" s="780">
        <v>31</v>
      </c>
      <c r="G82" s="780">
        <v>16</v>
      </c>
      <c r="H82" s="797"/>
      <c r="I82" s="566">
        <v>831005</v>
      </c>
      <c r="J82" s="791"/>
    </row>
    <row r="83" spans="1:10" customFormat="1" ht="15">
      <c r="A83" s="718">
        <v>380</v>
      </c>
      <c r="B83" s="530">
        <v>831518</v>
      </c>
      <c r="C83" s="528" t="s">
        <v>4992</v>
      </c>
      <c r="D83" s="430" t="s">
        <v>706</v>
      </c>
      <c r="E83" s="780">
        <v>13.75</v>
      </c>
      <c r="F83" s="780">
        <v>31</v>
      </c>
      <c r="G83" s="780">
        <v>20</v>
      </c>
      <c r="H83" s="797"/>
      <c r="I83" s="566">
        <v>831005</v>
      </c>
      <c r="J83" s="791"/>
    </row>
    <row r="84" spans="1:10" customFormat="1" ht="15">
      <c r="A84" s="718">
        <v>385</v>
      </c>
      <c r="B84" s="530">
        <v>831519</v>
      </c>
      <c r="C84" s="528" t="s">
        <v>5048</v>
      </c>
      <c r="D84" s="430" t="s">
        <v>706</v>
      </c>
      <c r="E84" s="780">
        <v>14.5</v>
      </c>
      <c r="F84" s="780">
        <v>33</v>
      </c>
      <c r="G84" s="780">
        <v>19</v>
      </c>
      <c r="H84" s="797"/>
      <c r="I84" s="566">
        <v>831005</v>
      </c>
      <c r="J84" s="791"/>
    </row>
    <row r="85" spans="1:10" customFormat="1" ht="15">
      <c r="A85" s="718">
        <v>390</v>
      </c>
      <c r="B85" s="530">
        <v>831520</v>
      </c>
      <c r="C85" s="528" t="s">
        <v>4993</v>
      </c>
      <c r="D85" s="430" t="s">
        <v>706</v>
      </c>
      <c r="E85" s="780">
        <v>15</v>
      </c>
      <c r="F85" s="780">
        <v>33</v>
      </c>
      <c r="G85" s="780">
        <v>22</v>
      </c>
      <c r="H85" s="797"/>
      <c r="I85" s="566">
        <v>831005</v>
      </c>
      <c r="J85" s="791"/>
    </row>
    <row r="86" spans="1:10" customFormat="1" ht="15">
      <c r="A86" s="718">
        <v>395</v>
      </c>
      <c r="B86" s="530">
        <v>831521</v>
      </c>
      <c r="C86" s="528" t="s">
        <v>4994</v>
      </c>
      <c r="D86" s="430" t="s">
        <v>706</v>
      </c>
      <c r="E86" s="780">
        <v>16.5</v>
      </c>
      <c r="F86" s="780">
        <v>33</v>
      </c>
      <c r="G86" s="780">
        <v>26</v>
      </c>
      <c r="H86" s="797"/>
      <c r="I86" s="566">
        <v>831005</v>
      </c>
      <c r="J86" s="791"/>
    </row>
    <row r="87" spans="1:10" customFormat="1" ht="15">
      <c r="A87" s="718">
        <v>400</v>
      </c>
      <c r="B87" s="530">
        <v>831532</v>
      </c>
      <c r="C87" s="528" t="s">
        <v>4995</v>
      </c>
      <c r="D87" s="430" t="s">
        <v>706</v>
      </c>
      <c r="E87" s="780">
        <v>105</v>
      </c>
      <c r="F87" s="780">
        <v>98</v>
      </c>
      <c r="G87" s="780">
        <v>78</v>
      </c>
      <c r="H87" s="797"/>
      <c r="I87" s="566">
        <v>831008</v>
      </c>
      <c r="J87" s="791"/>
    </row>
    <row r="88" spans="1:10" customFormat="1" ht="15">
      <c r="A88" s="718">
        <v>405</v>
      </c>
      <c r="B88" s="530">
        <v>831563</v>
      </c>
      <c r="C88" s="528" t="s">
        <v>5049</v>
      </c>
      <c r="D88" s="430" t="s">
        <v>706</v>
      </c>
      <c r="E88" s="780">
        <v>110</v>
      </c>
      <c r="F88" s="780">
        <v>98</v>
      </c>
      <c r="G88" s="780">
        <v>78</v>
      </c>
      <c r="H88" s="797"/>
      <c r="I88" s="566">
        <v>831008</v>
      </c>
      <c r="J88" s="791"/>
    </row>
    <row r="89" spans="1:10" customFormat="1" ht="15">
      <c r="A89" s="718">
        <v>410</v>
      </c>
      <c r="B89" s="530">
        <v>831533</v>
      </c>
      <c r="C89" s="528" t="s">
        <v>4996</v>
      </c>
      <c r="D89" s="430" t="s">
        <v>706</v>
      </c>
      <c r="E89" s="780">
        <v>110</v>
      </c>
      <c r="F89" s="780">
        <v>98</v>
      </c>
      <c r="G89" s="780">
        <v>78</v>
      </c>
      <c r="H89" s="797"/>
      <c r="I89" s="566">
        <v>831008</v>
      </c>
      <c r="J89" s="791"/>
    </row>
    <row r="90" spans="1:10" customFormat="1" ht="15">
      <c r="A90" s="718">
        <v>415</v>
      </c>
      <c r="B90" s="530">
        <v>831534</v>
      </c>
      <c r="C90" s="528" t="s">
        <v>5050</v>
      </c>
      <c r="D90" s="430" t="s">
        <v>706</v>
      </c>
      <c r="E90" s="780">
        <v>120</v>
      </c>
      <c r="F90" s="780">
        <v>107</v>
      </c>
      <c r="G90" s="780">
        <v>78</v>
      </c>
      <c r="H90" s="797"/>
      <c r="I90" s="566">
        <v>831008</v>
      </c>
      <c r="J90" s="791"/>
    </row>
    <row r="91" spans="1:10" customFormat="1" ht="15">
      <c r="A91" s="718">
        <v>420</v>
      </c>
      <c r="B91" s="530">
        <v>831535</v>
      </c>
      <c r="C91" s="528" t="s">
        <v>4997</v>
      </c>
      <c r="D91" s="430" t="s">
        <v>706</v>
      </c>
      <c r="E91" s="780">
        <v>120</v>
      </c>
      <c r="F91" s="780">
        <v>109</v>
      </c>
      <c r="G91" s="780">
        <v>78</v>
      </c>
      <c r="H91" s="797"/>
      <c r="I91" s="566">
        <v>831008</v>
      </c>
      <c r="J91" s="791"/>
    </row>
    <row r="92" spans="1:10" customFormat="1" ht="15">
      <c r="A92" s="718">
        <v>425</v>
      </c>
      <c r="B92" s="530">
        <v>831536</v>
      </c>
      <c r="C92" s="528" t="s">
        <v>4998</v>
      </c>
      <c r="D92" s="430" t="s">
        <v>706</v>
      </c>
      <c r="E92" s="780">
        <v>130</v>
      </c>
      <c r="F92" s="780">
        <v>115</v>
      </c>
      <c r="G92" s="780">
        <v>78</v>
      </c>
      <c r="H92" s="797"/>
      <c r="I92" s="566">
        <v>831008</v>
      </c>
      <c r="J92" s="791"/>
    </row>
    <row r="93" spans="1:10" customFormat="1" ht="15">
      <c r="A93" s="718">
        <v>430</v>
      </c>
      <c r="B93" s="530">
        <v>831522</v>
      </c>
      <c r="C93" s="528" t="s">
        <v>4999</v>
      </c>
      <c r="D93" s="430" t="s">
        <v>706</v>
      </c>
      <c r="E93" s="780">
        <v>13.75</v>
      </c>
      <c r="F93" s="780">
        <v>20.2</v>
      </c>
      <c r="G93" s="780">
        <v>18</v>
      </c>
      <c r="H93" s="797"/>
      <c r="I93" s="566">
        <v>831006</v>
      </c>
      <c r="J93" s="791"/>
    </row>
    <row r="94" spans="1:10" customFormat="1" ht="15">
      <c r="A94" s="718">
        <v>435</v>
      </c>
      <c r="B94" s="530">
        <v>831564</v>
      </c>
      <c r="C94" s="528" t="s">
        <v>5051</v>
      </c>
      <c r="D94" s="430" t="s">
        <v>706</v>
      </c>
      <c r="E94" s="780">
        <v>16.649999999999999</v>
      </c>
      <c r="F94" s="780">
        <v>20.2</v>
      </c>
      <c r="G94" s="780">
        <v>20</v>
      </c>
      <c r="H94" s="797"/>
      <c r="I94" s="566">
        <v>831006</v>
      </c>
      <c r="J94" s="791"/>
    </row>
    <row r="95" spans="1:10" customFormat="1" ht="15">
      <c r="A95" s="718">
        <v>440</v>
      </c>
      <c r="B95" s="530">
        <v>831523</v>
      </c>
      <c r="C95" s="528" t="s">
        <v>5000</v>
      </c>
      <c r="D95" s="430" t="s">
        <v>706</v>
      </c>
      <c r="E95" s="780">
        <v>18.5</v>
      </c>
      <c r="F95" s="780">
        <v>20.2</v>
      </c>
      <c r="G95" s="780">
        <v>22.5</v>
      </c>
      <c r="H95" s="797"/>
      <c r="I95" s="566">
        <v>831006</v>
      </c>
      <c r="J95" s="791"/>
    </row>
    <row r="96" spans="1:10" customFormat="1" ht="15">
      <c r="A96" s="718">
        <v>445</v>
      </c>
      <c r="B96" s="530">
        <v>831524</v>
      </c>
      <c r="C96" s="528" t="s">
        <v>5052</v>
      </c>
      <c r="D96" s="430" t="s">
        <v>706</v>
      </c>
      <c r="E96" s="780">
        <v>27</v>
      </c>
      <c r="F96" s="780">
        <v>30</v>
      </c>
      <c r="G96" s="780">
        <v>28</v>
      </c>
      <c r="H96" s="797"/>
      <c r="I96" s="566">
        <v>831006</v>
      </c>
      <c r="J96" s="791"/>
    </row>
    <row r="97" spans="1:10" customFormat="1" ht="15">
      <c r="A97" s="718">
        <v>450</v>
      </c>
      <c r="B97" s="530">
        <v>831525</v>
      </c>
      <c r="C97" s="528" t="s">
        <v>5001</v>
      </c>
      <c r="D97" s="430" t="s">
        <v>706</v>
      </c>
      <c r="E97" s="780">
        <v>29.5</v>
      </c>
      <c r="F97" s="780">
        <v>34.25</v>
      </c>
      <c r="G97" s="780">
        <v>30</v>
      </c>
      <c r="H97" s="797"/>
      <c r="I97" s="566">
        <v>831006</v>
      </c>
      <c r="J97" s="791"/>
    </row>
    <row r="98" spans="1:10" customFormat="1" ht="15">
      <c r="A98" s="718">
        <v>455</v>
      </c>
      <c r="B98" s="530">
        <v>831526</v>
      </c>
      <c r="C98" s="528" t="s">
        <v>5002</v>
      </c>
      <c r="D98" s="430" t="s">
        <v>706</v>
      </c>
      <c r="E98" s="780">
        <v>37</v>
      </c>
      <c r="F98" s="780">
        <v>34.25</v>
      </c>
      <c r="G98" s="780">
        <v>37</v>
      </c>
      <c r="H98" s="797"/>
      <c r="I98" s="566">
        <v>831006</v>
      </c>
      <c r="J98" s="791"/>
    </row>
    <row r="99" spans="1:10" customFormat="1" ht="15">
      <c r="A99" s="718">
        <v>460</v>
      </c>
      <c r="B99" s="530">
        <v>831527</v>
      </c>
      <c r="C99" s="528" t="s">
        <v>5003</v>
      </c>
      <c r="D99" s="430" t="s">
        <v>706</v>
      </c>
      <c r="E99" s="780">
        <v>30</v>
      </c>
      <c r="F99" s="780">
        <v>35</v>
      </c>
      <c r="G99" s="780">
        <v>46</v>
      </c>
      <c r="H99" s="797"/>
      <c r="I99" s="566">
        <v>831007</v>
      </c>
      <c r="J99" s="791"/>
    </row>
    <row r="100" spans="1:10" customFormat="1" ht="15">
      <c r="A100" s="718">
        <v>465</v>
      </c>
      <c r="B100" s="530">
        <v>831565</v>
      </c>
      <c r="C100" s="528" t="s">
        <v>5053</v>
      </c>
      <c r="D100" s="430" t="s">
        <v>706</v>
      </c>
      <c r="E100" s="780">
        <v>33</v>
      </c>
      <c r="F100" s="780">
        <v>35</v>
      </c>
      <c r="G100" s="780">
        <v>46</v>
      </c>
      <c r="H100" s="797"/>
      <c r="I100" s="566">
        <v>831007</v>
      </c>
      <c r="J100" s="791"/>
    </row>
    <row r="101" spans="1:10" customFormat="1" ht="15">
      <c r="A101" s="718">
        <v>470</v>
      </c>
      <c r="B101" s="530">
        <v>831528</v>
      </c>
      <c r="C101" s="528" t="s">
        <v>5004</v>
      </c>
      <c r="D101" s="430" t="s">
        <v>706</v>
      </c>
      <c r="E101" s="780">
        <v>35</v>
      </c>
      <c r="F101" s="780">
        <v>35</v>
      </c>
      <c r="G101" s="780">
        <v>46</v>
      </c>
      <c r="H101" s="797"/>
      <c r="I101" s="566">
        <v>831007</v>
      </c>
      <c r="J101" s="791"/>
    </row>
    <row r="102" spans="1:10" customFormat="1" ht="15">
      <c r="A102" s="718">
        <v>475</v>
      </c>
      <c r="B102" s="530">
        <v>831529</v>
      </c>
      <c r="C102" s="528" t="s">
        <v>5054</v>
      </c>
      <c r="D102" s="430" t="s">
        <v>706</v>
      </c>
      <c r="E102" s="780">
        <v>43</v>
      </c>
      <c r="F102" s="780">
        <v>43</v>
      </c>
      <c r="G102" s="780">
        <v>46</v>
      </c>
      <c r="H102" s="797"/>
      <c r="I102" s="566">
        <v>831007</v>
      </c>
      <c r="J102" s="791"/>
    </row>
    <row r="103" spans="1:10" customFormat="1" ht="15">
      <c r="A103" s="718">
        <v>480</v>
      </c>
      <c r="B103" s="530">
        <v>831530</v>
      </c>
      <c r="C103" s="528" t="s">
        <v>5005</v>
      </c>
      <c r="D103" s="430" t="s">
        <v>706</v>
      </c>
      <c r="E103" s="780">
        <v>45.5</v>
      </c>
      <c r="F103" s="780">
        <v>44.8</v>
      </c>
      <c r="G103" s="780">
        <v>46</v>
      </c>
      <c r="H103" s="797"/>
      <c r="I103" s="566">
        <v>831007</v>
      </c>
      <c r="J103" s="791"/>
    </row>
    <row r="104" spans="1:10" customFormat="1" ht="15">
      <c r="A104" s="718">
        <v>485</v>
      </c>
      <c r="B104" s="530">
        <v>831531</v>
      </c>
      <c r="C104" s="528" t="s">
        <v>5006</v>
      </c>
      <c r="D104" s="430" t="s">
        <v>706</v>
      </c>
      <c r="E104" s="780">
        <v>53</v>
      </c>
      <c r="F104" s="780">
        <v>51</v>
      </c>
      <c r="G104" s="780">
        <v>46</v>
      </c>
      <c r="H104" s="797"/>
      <c r="I104" s="566">
        <v>831007</v>
      </c>
      <c r="J104" s="791"/>
    </row>
    <row r="105" spans="1:10" customFormat="1" ht="15">
      <c r="A105" s="718">
        <v>490</v>
      </c>
      <c r="B105" s="530">
        <v>831537</v>
      </c>
      <c r="C105" s="528" t="s">
        <v>5007</v>
      </c>
      <c r="D105" s="430" t="s">
        <v>706</v>
      </c>
      <c r="E105" s="780">
        <v>16.75</v>
      </c>
      <c r="F105" s="780">
        <v>38.35</v>
      </c>
      <c r="G105" s="780">
        <v>20</v>
      </c>
      <c r="H105" s="797"/>
      <c r="I105" s="566">
        <v>831009</v>
      </c>
      <c r="J105" s="791"/>
    </row>
    <row r="106" spans="1:10" customFormat="1" ht="15">
      <c r="A106" s="718">
        <v>495</v>
      </c>
      <c r="B106" s="530">
        <v>831566</v>
      </c>
      <c r="C106" s="528" t="s">
        <v>5055</v>
      </c>
      <c r="D106" s="430" t="s">
        <v>706</v>
      </c>
      <c r="E106" s="780">
        <v>20</v>
      </c>
      <c r="F106" s="780">
        <v>38.35</v>
      </c>
      <c r="G106" s="780">
        <v>22</v>
      </c>
      <c r="H106" s="797"/>
      <c r="I106" s="566">
        <v>831009</v>
      </c>
      <c r="J106" s="791"/>
    </row>
    <row r="107" spans="1:10" customFormat="1" ht="15">
      <c r="A107" s="718">
        <v>500</v>
      </c>
      <c r="B107" s="530">
        <v>831538</v>
      </c>
      <c r="C107" s="528" t="s">
        <v>5008</v>
      </c>
      <c r="D107" s="430" t="s">
        <v>706</v>
      </c>
      <c r="E107" s="780">
        <v>21.5</v>
      </c>
      <c r="F107" s="780">
        <v>38.35</v>
      </c>
      <c r="G107" s="780">
        <v>29</v>
      </c>
      <c r="H107" s="797"/>
      <c r="I107" s="566">
        <v>831009</v>
      </c>
      <c r="J107" s="791"/>
    </row>
    <row r="108" spans="1:10" customFormat="1" ht="15">
      <c r="A108" s="718">
        <v>505</v>
      </c>
      <c r="B108" s="530">
        <v>831539</v>
      </c>
      <c r="C108" s="528" t="s">
        <v>5056</v>
      </c>
      <c r="D108" s="430" t="s">
        <v>706</v>
      </c>
      <c r="E108" s="780">
        <v>30</v>
      </c>
      <c r="F108" s="780">
        <v>44.8</v>
      </c>
      <c r="G108" s="780">
        <v>28</v>
      </c>
      <c r="H108" s="797"/>
      <c r="I108" s="566">
        <v>831009</v>
      </c>
      <c r="J108" s="791"/>
    </row>
    <row r="109" spans="1:10" customFormat="1" ht="15">
      <c r="A109" s="718">
        <v>510</v>
      </c>
      <c r="B109" s="530">
        <v>831540</v>
      </c>
      <c r="C109" s="528" t="s">
        <v>5009</v>
      </c>
      <c r="D109" s="430" t="s">
        <v>706</v>
      </c>
      <c r="E109" s="780">
        <v>32.5</v>
      </c>
      <c r="F109" s="780">
        <v>46.9</v>
      </c>
      <c r="G109" s="780">
        <v>30</v>
      </c>
      <c r="H109" s="797"/>
      <c r="I109" s="566">
        <v>831009</v>
      </c>
      <c r="J109" s="791"/>
    </row>
    <row r="110" spans="1:10" customFormat="1" ht="15">
      <c r="A110" s="718">
        <v>515</v>
      </c>
      <c r="B110" s="530">
        <v>831541</v>
      </c>
      <c r="C110" s="528" t="s">
        <v>5010</v>
      </c>
      <c r="D110" s="430" t="s">
        <v>706</v>
      </c>
      <c r="E110" s="780">
        <v>40</v>
      </c>
      <c r="F110" s="780">
        <v>52.95</v>
      </c>
      <c r="G110" s="780">
        <v>40</v>
      </c>
      <c r="H110" s="797"/>
      <c r="I110" s="566">
        <v>831009</v>
      </c>
      <c r="J110" s="791"/>
    </row>
    <row r="111" spans="1:10" customFormat="1" ht="15">
      <c r="A111" s="718">
        <v>520</v>
      </c>
      <c r="B111" s="530">
        <v>831569</v>
      </c>
      <c r="C111" s="528" t="s">
        <v>5011</v>
      </c>
      <c r="D111" s="430" t="s">
        <v>706</v>
      </c>
      <c r="E111" s="780">
        <v>2</v>
      </c>
      <c r="F111" s="780">
        <v>2.7</v>
      </c>
      <c r="G111" s="780">
        <v>0.7</v>
      </c>
      <c r="H111" s="797"/>
      <c r="I111" s="566"/>
      <c r="J111" s="791"/>
    </row>
    <row r="112" spans="1:10" customFormat="1" ht="15">
      <c r="A112" s="718">
        <v>525</v>
      </c>
      <c r="B112" s="530">
        <v>831570</v>
      </c>
      <c r="C112" s="528" t="s">
        <v>5057</v>
      </c>
      <c r="D112" s="430" t="s">
        <v>706</v>
      </c>
      <c r="E112" s="780">
        <v>2.2999999999999998</v>
      </c>
      <c r="F112" s="780">
        <v>2.7</v>
      </c>
      <c r="G112" s="780">
        <v>1</v>
      </c>
      <c r="H112" s="797"/>
      <c r="I112" s="566"/>
      <c r="J112" s="791"/>
    </row>
    <row r="113" spans="1:10" customFormat="1" ht="15">
      <c r="A113" s="718">
        <v>530</v>
      </c>
      <c r="B113" s="530">
        <v>831571</v>
      </c>
      <c r="C113" s="528" t="s">
        <v>5012</v>
      </c>
      <c r="D113" s="430" t="s">
        <v>706</v>
      </c>
      <c r="E113" s="780">
        <v>2.65</v>
      </c>
      <c r="F113" s="780">
        <v>2.7</v>
      </c>
      <c r="G113" s="780">
        <v>2</v>
      </c>
      <c r="H113" s="797"/>
      <c r="I113" s="566"/>
      <c r="J113" s="791"/>
    </row>
    <row r="114" spans="1:10" customFormat="1" ht="15">
      <c r="A114" s="718">
        <v>535</v>
      </c>
      <c r="B114" s="530">
        <v>831572</v>
      </c>
      <c r="C114" s="528" t="s">
        <v>5058</v>
      </c>
      <c r="D114" s="430" t="s">
        <v>706</v>
      </c>
      <c r="E114" s="780">
        <v>3.5</v>
      </c>
      <c r="F114" s="780">
        <v>4.1500000000000004</v>
      </c>
      <c r="G114" s="780">
        <v>2</v>
      </c>
      <c r="H114" s="797"/>
      <c r="I114" s="566"/>
      <c r="J114" s="791"/>
    </row>
    <row r="115" spans="1:10" customFormat="1" ht="15">
      <c r="A115" s="718">
        <v>540</v>
      </c>
      <c r="B115" s="530">
        <v>831573</v>
      </c>
      <c r="C115" s="528" t="s">
        <v>5013</v>
      </c>
      <c r="D115" s="430" t="s">
        <v>706</v>
      </c>
      <c r="E115" s="780">
        <v>4</v>
      </c>
      <c r="F115" s="780">
        <v>4.1500000000000004</v>
      </c>
      <c r="G115" s="780">
        <v>2.5</v>
      </c>
      <c r="H115" s="797"/>
      <c r="I115" s="566"/>
      <c r="J115" s="791"/>
    </row>
    <row r="116" spans="1:10" customFormat="1" ht="15">
      <c r="A116" s="718">
        <v>545</v>
      </c>
      <c r="B116" s="530">
        <v>831574</v>
      </c>
      <c r="C116" s="528" t="s">
        <v>5014</v>
      </c>
      <c r="D116" s="430" t="s">
        <v>706</v>
      </c>
      <c r="E116" s="780">
        <v>5.5</v>
      </c>
      <c r="F116" s="780">
        <v>5.3</v>
      </c>
      <c r="G116" s="780">
        <v>3.5</v>
      </c>
      <c r="H116" s="797"/>
      <c r="I116" s="566"/>
      <c r="J116" s="791"/>
    </row>
    <row r="117" spans="1:10" customFormat="1" ht="15">
      <c r="A117" s="718">
        <v>550</v>
      </c>
      <c r="B117" s="530">
        <v>831575</v>
      </c>
      <c r="C117" s="528" t="s">
        <v>5081</v>
      </c>
      <c r="D117" s="430" t="s">
        <v>706</v>
      </c>
      <c r="E117" s="780">
        <v>12.3</v>
      </c>
      <c r="F117" s="780">
        <v>18</v>
      </c>
      <c r="G117" s="780">
        <v>6</v>
      </c>
      <c r="H117" s="797"/>
      <c r="I117" s="566"/>
      <c r="J117" s="791"/>
    </row>
    <row r="118" spans="1:10" customFormat="1" ht="15">
      <c r="A118" s="718">
        <v>555</v>
      </c>
      <c r="B118" s="530">
        <v>831576</v>
      </c>
      <c r="C118" s="528" t="s">
        <v>5082</v>
      </c>
      <c r="D118" s="430" t="s">
        <v>706</v>
      </c>
      <c r="E118" s="780">
        <v>13</v>
      </c>
      <c r="F118" s="780">
        <v>18</v>
      </c>
      <c r="G118" s="780">
        <v>6.5</v>
      </c>
      <c r="H118" s="797"/>
      <c r="I118" s="566"/>
      <c r="J118" s="791"/>
    </row>
    <row r="119" spans="1:10" customFormat="1" ht="15">
      <c r="A119" s="718">
        <v>560</v>
      </c>
      <c r="B119" s="530">
        <v>831577</v>
      </c>
      <c r="C119" s="528" t="s">
        <v>5015</v>
      </c>
      <c r="D119" s="430" t="s">
        <v>706</v>
      </c>
      <c r="E119" s="780">
        <v>14</v>
      </c>
      <c r="F119" s="780">
        <v>18.850000000000001</v>
      </c>
      <c r="G119" s="780">
        <v>8</v>
      </c>
      <c r="H119" s="797"/>
      <c r="I119" s="566"/>
      <c r="J119" s="791"/>
    </row>
    <row r="120" spans="1:10" customFormat="1" ht="15">
      <c r="A120" s="718">
        <v>565</v>
      </c>
      <c r="B120" s="530">
        <v>831578</v>
      </c>
      <c r="C120" s="528" t="s">
        <v>5016</v>
      </c>
      <c r="D120" s="430" t="s">
        <v>706</v>
      </c>
      <c r="E120" s="780">
        <v>15</v>
      </c>
      <c r="F120" s="780">
        <v>18.5</v>
      </c>
      <c r="G120" s="780">
        <v>11.5</v>
      </c>
      <c r="H120" s="797"/>
      <c r="I120" s="566"/>
      <c r="J120" s="791"/>
    </row>
    <row r="121" spans="1:10" customFormat="1" ht="15">
      <c r="A121" s="718">
        <v>570</v>
      </c>
      <c r="B121" s="530">
        <v>831579</v>
      </c>
      <c r="C121" s="528" t="s">
        <v>5017</v>
      </c>
      <c r="D121" s="430" t="s">
        <v>706</v>
      </c>
      <c r="E121" s="780">
        <v>7.75</v>
      </c>
      <c r="F121" s="780">
        <v>7</v>
      </c>
      <c r="G121" s="780">
        <v>6</v>
      </c>
      <c r="H121" s="797"/>
      <c r="I121" s="566"/>
      <c r="J121" s="791"/>
    </row>
    <row r="122" spans="1:10" customFormat="1" ht="15">
      <c r="A122" s="718">
        <v>575</v>
      </c>
      <c r="B122" s="530">
        <v>831580</v>
      </c>
      <c r="C122" s="528" t="s">
        <v>5059</v>
      </c>
      <c r="D122" s="430" t="s">
        <v>706</v>
      </c>
      <c r="E122" s="780">
        <v>10.65</v>
      </c>
      <c r="F122" s="780">
        <v>16</v>
      </c>
      <c r="G122" s="780">
        <v>9</v>
      </c>
      <c r="H122" s="797"/>
      <c r="I122" s="566"/>
      <c r="J122" s="791"/>
    </row>
    <row r="123" spans="1:10" customFormat="1" ht="15">
      <c r="A123" s="718">
        <v>580</v>
      </c>
      <c r="B123" s="530">
        <v>831581</v>
      </c>
      <c r="C123" s="528" t="s">
        <v>5018</v>
      </c>
      <c r="D123" s="430" t="s">
        <v>706</v>
      </c>
      <c r="E123" s="780">
        <v>12.65</v>
      </c>
      <c r="F123" s="780">
        <v>16</v>
      </c>
      <c r="G123" s="780">
        <v>10</v>
      </c>
      <c r="H123" s="797"/>
      <c r="I123" s="566"/>
      <c r="J123" s="791"/>
    </row>
    <row r="124" spans="1:10" customFormat="1" ht="15">
      <c r="A124" s="718">
        <v>585</v>
      </c>
      <c r="B124" s="530">
        <v>831582</v>
      </c>
      <c r="C124" s="528" t="s">
        <v>5060</v>
      </c>
      <c r="D124" s="430" t="s">
        <v>706</v>
      </c>
      <c r="E124" s="780">
        <v>21</v>
      </c>
      <c r="F124" s="780">
        <v>28.2</v>
      </c>
      <c r="G124" s="780">
        <v>17</v>
      </c>
      <c r="H124" s="797"/>
      <c r="I124" s="566"/>
      <c r="J124" s="791"/>
    </row>
    <row r="125" spans="1:10" customFormat="1" ht="15">
      <c r="A125" s="718">
        <v>590</v>
      </c>
      <c r="B125" s="530">
        <v>831583</v>
      </c>
      <c r="C125" s="528" t="s">
        <v>5019</v>
      </c>
      <c r="D125" s="430" t="s">
        <v>706</v>
      </c>
      <c r="E125" s="780">
        <v>23.5</v>
      </c>
      <c r="F125" s="780">
        <v>28.2</v>
      </c>
      <c r="G125" s="780">
        <v>19</v>
      </c>
      <c r="H125" s="797"/>
      <c r="I125" s="566"/>
      <c r="J125" s="791"/>
    </row>
    <row r="126" spans="1:10" customFormat="1" ht="15">
      <c r="A126" s="718">
        <v>595</v>
      </c>
      <c r="B126" s="530">
        <v>831584</v>
      </c>
      <c r="C126" s="528" t="s">
        <v>5020</v>
      </c>
      <c r="D126" s="430" t="s">
        <v>706</v>
      </c>
      <c r="E126" s="780">
        <v>31</v>
      </c>
      <c r="F126" s="780">
        <v>28.2</v>
      </c>
      <c r="G126" s="780">
        <v>25</v>
      </c>
      <c r="H126" s="797"/>
      <c r="I126" s="566"/>
      <c r="J126" s="791"/>
    </row>
    <row r="127" spans="1:10" customFormat="1" ht="15">
      <c r="A127" s="718">
        <v>600</v>
      </c>
      <c r="B127" s="530">
        <v>831585</v>
      </c>
      <c r="C127" s="528" t="s">
        <v>5068</v>
      </c>
      <c r="D127" s="430" t="s">
        <v>706</v>
      </c>
      <c r="E127" s="780">
        <v>15.75</v>
      </c>
      <c r="F127" s="780">
        <v>18.5</v>
      </c>
      <c r="G127" s="780">
        <v>6</v>
      </c>
      <c r="H127" s="797"/>
      <c r="I127" s="566"/>
      <c r="J127" s="791"/>
    </row>
    <row r="128" spans="1:10" customFormat="1" ht="15">
      <c r="A128" s="718">
        <v>605</v>
      </c>
      <c r="B128" s="530">
        <v>831586</v>
      </c>
      <c r="C128" s="528" t="s">
        <v>5069</v>
      </c>
      <c r="D128" s="430" t="s">
        <v>706</v>
      </c>
      <c r="E128" s="780">
        <v>18.649999999999999</v>
      </c>
      <c r="F128" s="780">
        <v>22.7</v>
      </c>
      <c r="G128" s="780">
        <v>9</v>
      </c>
      <c r="H128" s="797"/>
      <c r="I128" s="566"/>
      <c r="J128" s="791"/>
    </row>
    <row r="129" spans="1:10" customFormat="1" ht="15">
      <c r="A129" s="718">
        <v>610</v>
      </c>
      <c r="B129" s="530">
        <v>831587</v>
      </c>
      <c r="C129" s="528" t="s">
        <v>5070</v>
      </c>
      <c r="D129" s="430" t="s">
        <v>706</v>
      </c>
      <c r="E129" s="780">
        <v>20.65</v>
      </c>
      <c r="F129" s="780">
        <v>22.7</v>
      </c>
      <c r="G129" s="780">
        <v>10.5</v>
      </c>
      <c r="H129" s="797"/>
      <c r="I129" s="566"/>
      <c r="J129" s="791"/>
    </row>
    <row r="130" spans="1:10" customFormat="1" ht="15">
      <c r="A130" s="718">
        <v>615</v>
      </c>
      <c r="B130" s="530">
        <v>831588</v>
      </c>
      <c r="C130" s="528" t="s">
        <v>5071</v>
      </c>
      <c r="D130" s="430" t="s">
        <v>706</v>
      </c>
      <c r="E130" s="780">
        <v>29</v>
      </c>
      <c r="F130" s="780">
        <v>38</v>
      </c>
      <c r="G130" s="780">
        <v>17.5</v>
      </c>
      <c r="H130" s="797"/>
      <c r="I130" s="566"/>
      <c r="J130" s="791"/>
    </row>
    <row r="131" spans="1:10" customFormat="1" ht="15">
      <c r="A131" s="718">
        <v>620</v>
      </c>
      <c r="B131" s="530">
        <v>831589</v>
      </c>
      <c r="C131" s="528" t="s">
        <v>5072</v>
      </c>
      <c r="D131" s="430" t="s">
        <v>706</v>
      </c>
      <c r="E131" s="780">
        <v>31.5</v>
      </c>
      <c r="F131" s="780">
        <v>38</v>
      </c>
      <c r="G131" s="780">
        <v>19</v>
      </c>
      <c r="H131" s="797"/>
      <c r="I131" s="566"/>
      <c r="J131" s="791"/>
    </row>
    <row r="132" spans="1:10" customFormat="1" ht="15">
      <c r="A132" s="718">
        <v>625</v>
      </c>
      <c r="B132" s="530">
        <v>831590</v>
      </c>
      <c r="C132" s="528" t="s">
        <v>5073</v>
      </c>
      <c r="D132" s="430" t="s">
        <v>706</v>
      </c>
      <c r="E132" s="780">
        <v>39</v>
      </c>
      <c r="F132" s="780">
        <v>38</v>
      </c>
      <c r="G132" s="780">
        <v>25</v>
      </c>
      <c r="H132" s="797"/>
      <c r="I132" s="566"/>
      <c r="J132" s="791"/>
    </row>
    <row r="133" spans="1:10" ht="15">
      <c r="A133" s="427"/>
      <c r="B133" s="429"/>
      <c r="C133" s="437" t="s">
        <v>444</v>
      </c>
      <c r="D133" s="425"/>
      <c r="E133" s="725"/>
      <c r="F133" s="725"/>
      <c r="G133" s="725"/>
      <c r="H133" s="795"/>
      <c r="I133" s="425"/>
      <c r="J133" s="446"/>
    </row>
    <row r="134" spans="1:10" customFormat="1" ht="15">
      <c r="A134" s="718">
        <v>630</v>
      </c>
      <c r="B134" s="530">
        <v>842005</v>
      </c>
      <c r="C134" s="528" t="s">
        <v>4704</v>
      </c>
      <c r="D134" s="430" t="s">
        <v>710</v>
      </c>
      <c r="E134" s="780">
        <v>350</v>
      </c>
      <c r="F134" s="780">
        <v>270</v>
      </c>
      <c r="G134" s="780">
        <v>272</v>
      </c>
      <c r="H134" s="797"/>
      <c r="I134" s="566"/>
      <c r="J134" s="202"/>
    </row>
    <row r="135" spans="1:10" customFormat="1" ht="15">
      <c r="A135" s="718">
        <v>635</v>
      </c>
      <c r="B135" s="530">
        <v>842501</v>
      </c>
      <c r="C135" s="436" t="s">
        <v>5083</v>
      </c>
      <c r="D135" s="430" t="s">
        <v>710</v>
      </c>
      <c r="E135" s="780">
        <v>1800</v>
      </c>
      <c r="F135" s="780">
        <v>3180</v>
      </c>
      <c r="G135" s="780">
        <v>2525</v>
      </c>
      <c r="H135" s="797"/>
      <c r="I135" s="566"/>
      <c r="J135" s="202"/>
    </row>
    <row r="136" spans="1:10" customFormat="1" ht="15">
      <c r="A136" s="718">
        <v>640</v>
      </c>
      <c r="B136" s="530">
        <v>842502</v>
      </c>
      <c r="C136" s="436" t="s">
        <v>5084</v>
      </c>
      <c r="D136" s="430" t="s">
        <v>710</v>
      </c>
      <c r="E136" s="780">
        <v>2000</v>
      </c>
      <c r="F136" s="780">
        <v>3955</v>
      </c>
      <c r="G136" s="780">
        <v>4800</v>
      </c>
      <c r="H136" s="797"/>
      <c r="I136" s="566"/>
      <c r="J136" s="202"/>
    </row>
    <row r="137" spans="1:10" customFormat="1" ht="15">
      <c r="A137" s="718">
        <v>645</v>
      </c>
      <c r="B137" s="530">
        <v>835500</v>
      </c>
      <c r="C137" s="528" t="s">
        <v>4705</v>
      </c>
      <c r="D137" s="430" t="s">
        <v>710</v>
      </c>
      <c r="E137" s="780">
        <v>2000</v>
      </c>
      <c r="F137" s="780">
        <v>3800</v>
      </c>
      <c r="G137" s="780">
        <v>1300</v>
      </c>
      <c r="H137" s="797"/>
      <c r="I137" s="566"/>
      <c r="J137" s="202"/>
    </row>
    <row r="138" spans="1:10" ht="15">
      <c r="A138" s="719"/>
      <c r="B138" s="429"/>
      <c r="C138" s="437" t="s">
        <v>445</v>
      </c>
      <c r="D138" s="429"/>
      <c r="E138" s="727"/>
      <c r="F138" s="727"/>
      <c r="G138" s="727"/>
      <c r="H138" s="798"/>
      <c r="I138" s="429"/>
      <c r="J138" s="446"/>
    </row>
    <row r="139" spans="1:10" customFormat="1" ht="15">
      <c r="A139" s="718">
        <v>650</v>
      </c>
      <c r="B139" s="530">
        <v>830001</v>
      </c>
      <c r="C139" s="528" t="s">
        <v>4937</v>
      </c>
      <c r="D139" s="430" t="s">
        <v>710</v>
      </c>
      <c r="E139" s="780">
        <v>1100</v>
      </c>
      <c r="F139" s="780">
        <v>1100</v>
      </c>
      <c r="G139" s="780">
        <v>1300</v>
      </c>
      <c r="H139" s="797"/>
      <c r="I139" s="530">
        <v>830001</v>
      </c>
      <c r="J139" s="202"/>
    </row>
    <row r="140" spans="1:10" customFormat="1" ht="15">
      <c r="A140" s="718">
        <v>655</v>
      </c>
      <c r="B140" s="530">
        <v>830002</v>
      </c>
      <c r="C140" s="528" t="s">
        <v>5061</v>
      </c>
      <c r="D140" s="430" t="s">
        <v>710</v>
      </c>
      <c r="E140" s="780">
        <v>1400</v>
      </c>
      <c r="F140" s="780">
        <v>1300</v>
      </c>
      <c r="G140" s="780">
        <v>1825</v>
      </c>
      <c r="H140" s="797"/>
      <c r="I140" s="530">
        <v>830002</v>
      </c>
      <c r="J140" s="202"/>
    </row>
    <row r="141" spans="1:10" customFormat="1" ht="15">
      <c r="A141" s="718">
        <v>660</v>
      </c>
      <c r="B141" s="530">
        <v>830003</v>
      </c>
      <c r="C141" s="528" t="s">
        <v>4938</v>
      </c>
      <c r="D141" s="430" t="s">
        <v>710</v>
      </c>
      <c r="E141" s="780">
        <v>1100</v>
      </c>
      <c r="F141" s="780">
        <v>1300</v>
      </c>
      <c r="G141" s="780">
        <v>1500</v>
      </c>
      <c r="H141" s="797"/>
      <c r="I141" s="530">
        <v>830003</v>
      </c>
      <c r="J141" s="202"/>
    </row>
    <row r="142" spans="1:10" customFormat="1" ht="15">
      <c r="A142" s="718">
        <v>665</v>
      </c>
      <c r="B142" s="530">
        <v>830004</v>
      </c>
      <c r="C142" s="528" t="s">
        <v>4939</v>
      </c>
      <c r="D142" s="430" t="s">
        <v>710</v>
      </c>
      <c r="E142" s="780">
        <v>2000</v>
      </c>
      <c r="F142" s="780">
        <v>1850</v>
      </c>
      <c r="G142" s="780">
        <v>4256</v>
      </c>
      <c r="H142" s="797"/>
      <c r="I142" s="530">
        <v>830004</v>
      </c>
      <c r="J142" s="202"/>
    </row>
    <row r="143" spans="1:10" customFormat="1" ht="15">
      <c r="A143" s="718">
        <v>670</v>
      </c>
      <c r="B143" s="530">
        <v>830008</v>
      </c>
      <c r="C143" s="528" t="s">
        <v>4518</v>
      </c>
      <c r="D143" s="430" t="s">
        <v>710</v>
      </c>
      <c r="E143" s="781">
        <v>500</v>
      </c>
      <c r="F143" s="780">
        <v>375</v>
      </c>
      <c r="G143" s="780">
        <v>400</v>
      </c>
      <c r="H143" s="797"/>
      <c r="I143" s="530">
        <v>830008</v>
      </c>
      <c r="J143" s="792"/>
    </row>
    <row r="144" spans="1:10" customFormat="1" ht="15">
      <c r="A144" s="718">
        <v>675</v>
      </c>
      <c r="B144" s="530">
        <v>830009</v>
      </c>
      <c r="C144" s="528" t="s">
        <v>4706</v>
      </c>
      <c r="D144" s="430" t="s">
        <v>710</v>
      </c>
      <c r="E144" s="780">
        <v>600</v>
      </c>
      <c r="F144" s="780">
        <v>805</v>
      </c>
      <c r="G144" s="780">
        <v>1725</v>
      </c>
      <c r="H144" s="797"/>
      <c r="I144" s="566"/>
      <c r="J144" s="202"/>
    </row>
    <row r="145" spans="1:11" customFormat="1" ht="15">
      <c r="A145" s="718">
        <v>680</v>
      </c>
      <c r="B145" s="530">
        <v>830011</v>
      </c>
      <c r="C145" s="528" t="s">
        <v>4522</v>
      </c>
      <c r="D145" s="430" t="s">
        <v>710</v>
      </c>
      <c r="E145" s="780">
        <v>800</v>
      </c>
      <c r="F145" s="780">
        <v>760</v>
      </c>
      <c r="G145" s="780">
        <v>400</v>
      </c>
      <c r="H145" s="797"/>
      <c r="I145" s="530">
        <v>830011</v>
      </c>
      <c r="J145" s="791"/>
    </row>
    <row r="146" spans="1:11" customFormat="1" ht="15">
      <c r="A146" s="718">
        <v>685</v>
      </c>
      <c r="B146" s="530">
        <v>830012</v>
      </c>
      <c r="C146" s="528" t="s">
        <v>4521</v>
      </c>
      <c r="D146" s="430" t="s">
        <v>710</v>
      </c>
      <c r="E146" s="780">
        <v>1100</v>
      </c>
      <c r="F146" s="780">
        <v>1100</v>
      </c>
      <c r="G146" s="780">
        <v>400</v>
      </c>
      <c r="H146" s="797"/>
      <c r="I146" s="530">
        <v>830012</v>
      </c>
      <c r="J146" s="791"/>
    </row>
    <row r="147" spans="1:11" customFormat="1" ht="15">
      <c r="A147" s="718">
        <v>690</v>
      </c>
      <c r="B147" s="530">
        <v>830013</v>
      </c>
      <c r="C147" s="528" t="s">
        <v>4520</v>
      </c>
      <c r="D147" s="430" t="s">
        <v>710</v>
      </c>
      <c r="E147" s="780">
        <v>800</v>
      </c>
      <c r="F147" s="780">
        <v>820</v>
      </c>
      <c r="G147" s="780">
        <v>400</v>
      </c>
      <c r="H147" s="797"/>
      <c r="I147" s="530">
        <v>830013</v>
      </c>
      <c r="J147" s="791"/>
    </row>
    <row r="148" spans="1:11" customFormat="1" ht="15">
      <c r="A148" s="718">
        <v>695</v>
      </c>
      <c r="B148" s="530">
        <v>830015</v>
      </c>
      <c r="C148" s="528" t="s">
        <v>4519</v>
      </c>
      <c r="D148" s="430" t="s">
        <v>710</v>
      </c>
      <c r="E148" s="780">
        <v>850</v>
      </c>
      <c r="F148" s="780">
        <v>620</v>
      </c>
      <c r="G148" s="780">
        <v>1820</v>
      </c>
      <c r="H148" s="797"/>
      <c r="I148" s="530">
        <v>830015</v>
      </c>
      <c r="J148" s="791"/>
    </row>
    <row r="149" spans="1:11" customFormat="1" ht="15">
      <c r="A149" s="718">
        <v>700</v>
      </c>
      <c r="B149" s="530">
        <v>833001</v>
      </c>
      <c r="C149" s="528" t="s">
        <v>4517</v>
      </c>
      <c r="D149" s="430" t="s">
        <v>710</v>
      </c>
      <c r="E149" s="780">
        <v>400</v>
      </c>
      <c r="F149" s="780">
        <v>415</v>
      </c>
      <c r="G149" s="780">
        <v>200</v>
      </c>
      <c r="H149" s="797"/>
      <c r="I149" s="543">
        <v>833001</v>
      </c>
      <c r="J149" s="202"/>
    </row>
    <row r="150" spans="1:11" ht="15">
      <c r="A150" s="719"/>
      <c r="B150" s="429"/>
      <c r="C150" s="437" t="s">
        <v>532</v>
      </c>
      <c r="D150" s="429"/>
      <c r="E150" s="727"/>
      <c r="F150" s="727"/>
      <c r="G150" s="727"/>
      <c r="H150" s="798"/>
      <c r="I150" s="429"/>
      <c r="J150" s="446"/>
    </row>
    <row r="151" spans="1:11" s="544" customFormat="1" ht="15">
      <c r="A151" s="720">
        <v>705</v>
      </c>
      <c r="B151" s="565">
        <v>763655</v>
      </c>
      <c r="C151" s="528" t="s">
        <v>4566</v>
      </c>
      <c r="D151" s="430" t="s">
        <v>629</v>
      </c>
      <c r="E151" s="780">
        <v>10000</v>
      </c>
      <c r="F151" s="780">
        <v>10000</v>
      </c>
      <c r="G151" s="780">
        <v>10000</v>
      </c>
      <c r="H151" s="799"/>
      <c r="I151" s="426">
        <v>763684</v>
      </c>
      <c r="J151" s="786"/>
    </row>
    <row r="152" spans="1:11" customFormat="1" ht="15">
      <c r="A152" s="718">
        <v>710</v>
      </c>
      <c r="B152" s="530">
        <v>808501</v>
      </c>
      <c r="C152" s="528" t="s">
        <v>5021</v>
      </c>
      <c r="D152" s="430" t="s">
        <v>630</v>
      </c>
      <c r="E152" s="780">
        <v>1260</v>
      </c>
      <c r="F152" s="780">
        <v>1835</v>
      </c>
      <c r="G152" s="780">
        <v>950</v>
      </c>
      <c r="H152" s="797"/>
      <c r="I152" s="426"/>
      <c r="J152" s="755"/>
    </row>
    <row r="153" spans="1:11" ht="15">
      <c r="A153" s="719"/>
      <c r="B153" s="429"/>
      <c r="C153" s="437" t="s">
        <v>533</v>
      </c>
      <c r="D153" s="429"/>
      <c r="E153" s="727"/>
      <c r="F153" s="727"/>
      <c r="G153" s="727"/>
      <c r="H153" s="798"/>
      <c r="I153" s="429"/>
      <c r="J153" s="446"/>
    </row>
    <row r="154" spans="1:11" customFormat="1" ht="15">
      <c r="A154" s="718">
        <v>715</v>
      </c>
      <c r="B154" s="530">
        <v>802003</v>
      </c>
      <c r="C154" s="528" t="s">
        <v>4516</v>
      </c>
      <c r="D154" s="430" t="s">
        <v>630</v>
      </c>
      <c r="E154" s="780">
        <v>45</v>
      </c>
      <c r="F154" s="780">
        <v>41</v>
      </c>
      <c r="G154" s="780">
        <v>40</v>
      </c>
      <c r="H154" s="797"/>
      <c r="I154" s="426">
        <v>743003</v>
      </c>
      <c r="J154" s="743" t="s">
        <v>4846</v>
      </c>
    </row>
    <row r="155" spans="1:11" customFormat="1" ht="15">
      <c r="A155" s="718">
        <v>720</v>
      </c>
      <c r="B155" s="530">
        <v>803001</v>
      </c>
      <c r="C155" s="528" t="s">
        <v>4515</v>
      </c>
      <c r="D155" s="430" t="s">
        <v>630</v>
      </c>
      <c r="E155" s="780">
        <v>145</v>
      </c>
      <c r="F155" s="780">
        <v>165</v>
      </c>
      <c r="G155" s="780">
        <v>125</v>
      </c>
      <c r="H155" s="797"/>
      <c r="I155" s="426">
        <v>743004</v>
      </c>
      <c r="J155" s="743" t="s">
        <v>4864</v>
      </c>
    </row>
    <row r="156" spans="1:11" customFormat="1" ht="15">
      <c r="A156" s="718">
        <v>725</v>
      </c>
      <c r="B156" s="530">
        <v>804001</v>
      </c>
      <c r="C156" s="528" t="s">
        <v>4514</v>
      </c>
      <c r="D156" s="430" t="s">
        <v>630</v>
      </c>
      <c r="E156" s="780">
        <v>225</v>
      </c>
      <c r="F156" s="780">
        <v>390</v>
      </c>
      <c r="G156" s="780">
        <v>100</v>
      </c>
      <c r="H156" s="797"/>
      <c r="I156" s="426">
        <v>743005</v>
      </c>
      <c r="J156" s="743" t="s">
        <v>4865</v>
      </c>
    </row>
    <row r="157" spans="1:11" customFormat="1" ht="15">
      <c r="A157" s="718">
        <v>730</v>
      </c>
      <c r="B157" s="530">
        <v>805001</v>
      </c>
      <c r="C157" s="528" t="s">
        <v>4513</v>
      </c>
      <c r="D157" s="430" t="s">
        <v>630</v>
      </c>
      <c r="E157" s="781">
        <v>4</v>
      </c>
      <c r="F157" s="780">
        <v>2.87</v>
      </c>
      <c r="G157" s="780">
        <v>4</v>
      </c>
      <c r="H157" s="797"/>
      <c r="I157" s="426">
        <v>743006</v>
      </c>
      <c r="J157" s="743" t="s">
        <v>4866</v>
      </c>
      <c r="K157" s="545"/>
    </row>
    <row r="158" spans="1:11" customFormat="1" ht="15">
      <c r="A158" s="718">
        <v>735</v>
      </c>
      <c r="B158" s="530">
        <v>806001</v>
      </c>
      <c r="C158" s="528" t="s">
        <v>4512</v>
      </c>
      <c r="D158" s="430" t="s">
        <v>631</v>
      </c>
      <c r="E158" s="780">
        <v>75</v>
      </c>
      <c r="F158" s="780">
        <v>75</v>
      </c>
      <c r="G158" s="780">
        <v>75</v>
      </c>
      <c r="H158" s="797"/>
      <c r="I158" s="426">
        <v>743007</v>
      </c>
      <c r="J158" s="743" t="s">
        <v>4867</v>
      </c>
    </row>
    <row r="159" spans="1:11" customFormat="1" ht="15">
      <c r="A159" s="718">
        <v>740</v>
      </c>
      <c r="B159" s="530">
        <v>808002</v>
      </c>
      <c r="C159" s="528" t="s">
        <v>4511</v>
      </c>
      <c r="D159" s="430" t="s">
        <v>630</v>
      </c>
      <c r="E159" s="780">
        <v>220</v>
      </c>
      <c r="F159" s="780">
        <v>250</v>
      </c>
      <c r="G159" s="780">
        <v>500</v>
      </c>
      <c r="H159" s="797"/>
      <c r="I159" s="426">
        <v>743010</v>
      </c>
      <c r="J159" s="743" t="s">
        <v>4846</v>
      </c>
    </row>
    <row r="160" spans="1:11" customFormat="1" ht="15">
      <c r="A160" s="718">
        <v>745</v>
      </c>
      <c r="B160" s="530">
        <v>810001</v>
      </c>
      <c r="C160" s="528" t="s">
        <v>4509</v>
      </c>
      <c r="D160" s="430" t="s">
        <v>630</v>
      </c>
      <c r="E160" s="780">
        <v>18</v>
      </c>
      <c r="F160" s="780">
        <v>18</v>
      </c>
      <c r="G160" s="780">
        <v>25</v>
      </c>
      <c r="H160" s="797"/>
      <c r="I160" s="426">
        <v>743024</v>
      </c>
      <c r="J160" s="743" t="s">
        <v>4868</v>
      </c>
    </row>
    <row r="161" spans="1:10" customFormat="1" ht="15">
      <c r="A161" s="718">
        <v>750</v>
      </c>
      <c r="B161" s="530">
        <v>811001</v>
      </c>
      <c r="C161" s="528" t="s">
        <v>4508</v>
      </c>
      <c r="D161" s="430" t="s">
        <v>631</v>
      </c>
      <c r="E161" s="780">
        <v>84</v>
      </c>
      <c r="F161" s="780">
        <v>74.849999999999994</v>
      </c>
      <c r="G161" s="780">
        <v>67</v>
      </c>
      <c r="H161" s="797"/>
      <c r="I161" s="426">
        <v>743050</v>
      </c>
      <c r="J161" s="743" t="s">
        <v>4869</v>
      </c>
    </row>
    <row r="162" spans="1:10" customFormat="1" ht="15">
      <c r="A162" s="718">
        <v>755</v>
      </c>
      <c r="B162" s="530">
        <v>811002</v>
      </c>
      <c r="C162" s="528" t="s">
        <v>4507</v>
      </c>
      <c r="D162" s="430" t="s">
        <v>631</v>
      </c>
      <c r="E162" s="780">
        <v>79</v>
      </c>
      <c r="F162" s="780">
        <v>70.8</v>
      </c>
      <c r="G162" s="780">
        <v>67</v>
      </c>
      <c r="H162" s="797"/>
      <c r="I162" s="426">
        <v>743051</v>
      </c>
      <c r="J162" s="743" t="s">
        <v>4869</v>
      </c>
    </row>
    <row r="163" spans="1:10" customFormat="1" ht="15">
      <c r="A163" s="718">
        <v>760</v>
      </c>
      <c r="B163" s="530">
        <v>811003</v>
      </c>
      <c r="C163" s="528" t="s">
        <v>4506</v>
      </c>
      <c r="D163" s="430" t="s">
        <v>631</v>
      </c>
      <c r="E163" s="780">
        <v>78</v>
      </c>
      <c r="F163" s="780">
        <v>70</v>
      </c>
      <c r="G163" s="780">
        <v>67</v>
      </c>
      <c r="H163" s="797"/>
      <c r="I163" s="426">
        <v>743052</v>
      </c>
      <c r="J163" s="743" t="s">
        <v>4869</v>
      </c>
    </row>
    <row r="164" spans="1:10" customFormat="1" ht="15">
      <c r="A164" s="718">
        <v>765</v>
      </c>
      <c r="B164" s="530">
        <v>811013</v>
      </c>
      <c r="C164" s="528" t="s">
        <v>4505</v>
      </c>
      <c r="D164" s="430" t="s">
        <v>631</v>
      </c>
      <c r="E164" s="780">
        <v>122</v>
      </c>
      <c r="F164" s="780">
        <v>112.3</v>
      </c>
      <c r="G164" s="780">
        <v>100</v>
      </c>
      <c r="H164" s="797"/>
      <c r="I164" s="426">
        <v>743062</v>
      </c>
      <c r="J164" s="743" t="s">
        <v>4870</v>
      </c>
    </row>
    <row r="165" spans="1:10" customFormat="1" ht="15">
      <c r="A165" s="718">
        <v>770</v>
      </c>
      <c r="B165" s="530">
        <v>811014</v>
      </c>
      <c r="C165" s="528" t="s">
        <v>4504</v>
      </c>
      <c r="D165" s="430" t="s">
        <v>631</v>
      </c>
      <c r="E165" s="780">
        <v>116</v>
      </c>
      <c r="F165" s="780">
        <v>106.25</v>
      </c>
      <c r="G165" s="780">
        <v>100</v>
      </c>
      <c r="H165" s="797"/>
      <c r="I165" s="426">
        <v>743063</v>
      </c>
      <c r="J165" s="743" t="s">
        <v>4870</v>
      </c>
    </row>
    <row r="166" spans="1:10" customFormat="1" ht="15">
      <c r="A166" s="718">
        <v>775</v>
      </c>
      <c r="B166" s="530">
        <v>811015</v>
      </c>
      <c r="C166" s="528" t="s">
        <v>4503</v>
      </c>
      <c r="D166" s="430" t="s">
        <v>631</v>
      </c>
      <c r="E166" s="780">
        <v>113</v>
      </c>
      <c r="F166" s="780">
        <v>104.5</v>
      </c>
      <c r="G166" s="780">
        <v>100</v>
      </c>
      <c r="H166" s="797"/>
      <c r="I166" s="426">
        <v>743064</v>
      </c>
      <c r="J166" s="743" t="s">
        <v>4870</v>
      </c>
    </row>
    <row r="167" spans="1:10" customFormat="1" ht="15">
      <c r="A167" s="718">
        <v>780</v>
      </c>
      <c r="B167" s="530">
        <v>813001</v>
      </c>
      <c r="C167" s="528" t="s">
        <v>4510</v>
      </c>
      <c r="D167" s="430" t="s">
        <v>257</v>
      </c>
      <c r="E167" s="780">
        <v>6</v>
      </c>
      <c r="F167" s="780">
        <v>8</v>
      </c>
      <c r="G167" s="780">
        <v>1</v>
      </c>
      <c r="H167" s="797"/>
      <c r="I167" s="426">
        <v>743023</v>
      </c>
      <c r="J167" s="804" t="s">
        <v>4871</v>
      </c>
    </row>
    <row r="168" spans="1:10" customFormat="1" ht="15">
      <c r="A168" s="718">
        <v>785</v>
      </c>
      <c r="B168" s="430">
        <v>813500</v>
      </c>
      <c r="C168" s="528" t="s">
        <v>4502</v>
      </c>
      <c r="D168" s="430" t="s">
        <v>4501</v>
      </c>
      <c r="E168" s="780"/>
      <c r="F168" s="780"/>
      <c r="G168" s="780"/>
      <c r="H168" s="797"/>
      <c r="I168" s="566">
        <v>743552</v>
      </c>
      <c r="J168" s="804" t="s">
        <v>4871</v>
      </c>
    </row>
    <row r="169" spans="1:10" customFormat="1" ht="15">
      <c r="A169" s="718">
        <v>790</v>
      </c>
      <c r="B169" s="530">
        <v>813501</v>
      </c>
      <c r="C169" s="528" t="s">
        <v>4812</v>
      </c>
      <c r="D169" s="430" t="s">
        <v>706</v>
      </c>
      <c r="E169" s="780">
        <v>160</v>
      </c>
      <c r="F169" s="780">
        <v>115</v>
      </c>
      <c r="G169" s="780">
        <v>30</v>
      </c>
      <c r="H169" s="797"/>
      <c r="I169" s="566"/>
      <c r="J169" s="804" t="s">
        <v>4871</v>
      </c>
    </row>
    <row r="170" spans="1:10" customFormat="1" ht="15">
      <c r="A170" s="718">
        <v>795</v>
      </c>
      <c r="B170" s="530">
        <v>813502</v>
      </c>
      <c r="C170" s="528" t="s">
        <v>4499</v>
      </c>
      <c r="D170" s="430" t="s">
        <v>706</v>
      </c>
      <c r="E170" s="780">
        <v>160</v>
      </c>
      <c r="F170" s="780">
        <v>115</v>
      </c>
      <c r="G170" s="780">
        <v>10</v>
      </c>
      <c r="H170" s="797"/>
      <c r="I170" s="566"/>
      <c r="J170" s="804" t="s">
        <v>4871</v>
      </c>
    </row>
    <row r="171" spans="1:10" customFormat="1" ht="15">
      <c r="A171" s="718">
        <v>800</v>
      </c>
      <c r="B171" s="530">
        <v>813503</v>
      </c>
      <c r="C171" s="528" t="s">
        <v>4500</v>
      </c>
      <c r="D171" s="430" t="s">
        <v>12</v>
      </c>
      <c r="E171" s="780">
        <v>104</v>
      </c>
      <c r="F171" s="780">
        <v>115</v>
      </c>
      <c r="G171" s="780">
        <v>50</v>
      </c>
      <c r="H171" s="797"/>
      <c r="I171" s="566"/>
      <c r="J171" s="804" t="s">
        <v>4871</v>
      </c>
    </row>
    <row r="172" spans="1:10" ht="15">
      <c r="A172" s="427"/>
      <c r="B172" s="429"/>
      <c r="C172" s="437" t="s">
        <v>534</v>
      </c>
      <c r="D172" s="425"/>
      <c r="E172" s="725"/>
      <c r="F172" s="725"/>
      <c r="G172" s="725"/>
      <c r="H172" s="795"/>
      <c r="I172" s="425"/>
      <c r="J172" s="446"/>
    </row>
    <row r="173" spans="1:10" customFormat="1" ht="15">
      <c r="A173" s="718">
        <v>805</v>
      </c>
      <c r="B173" s="530">
        <v>833002</v>
      </c>
      <c r="C173" s="528" t="s">
        <v>4527</v>
      </c>
      <c r="D173" s="430" t="s">
        <v>710</v>
      </c>
      <c r="E173" s="780">
        <v>125</v>
      </c>
      <c r="F173" s="780">
        <v>90</v>
      </c>
      <c r="G173" s="780">
        <v>250</v>
      </c>
      <c r="H173" s="797"/>
      <c r="I173" s="566">
        <v>746590</v>
      </c>
      <c r="J173" s="791"/>
    </row>
    <row r="174" spans="1:10" customFormat="1" ht="15">
      <c r="A174" s="718">
        <v>810</v>
      </c>
      <c r="B174" s="530">
        <v>834512</v>
      </c>
      <c r="C174" s="528" t="s">
        <v>4707</v>
      </c>
      <c r="D174" s="430" t="s">
        <v>710</v>
      </c>
      <c r="E174" s="780">
        <v>1800</v>
      </c>
      <c r="F174" s="780">
        <v>3900</v>
      </c>
      <c r="G174" s="780">
        <v>3525</v>
      </c>
      <c r="H174" s="797"/>
      <c r="I174" s="566"/>
      <c r="J174" s="791"/>
    </row>
    <row r="175" spans="1:10" customFormat="1" ht="15">
      <c r="A175" s="718">
        <v>815</v>
      </c>
      <c r="B175" s="530">
        <v>834513</v>
      </c>
      <c r="C175" s="528" t="s">
        <v>4708</v>
      </c>
      <c r="D175" s="430" t="s">
        <v>710</v>
      </c>
      <c r="E175" s="780">
        <v>2000</v>
      </c>
      <c r="F175" s="780">
        <v>3900</v>
      </c>
      <c r="G175" s="780">
        <v>4340</v>
      </c>
      <c r="H175" s="797"/>
      <c r="I175" s="566"/>
      <c r="J175" s="791"/>
    </row>
    <row r="176" spans="1:10" customFormat="1" ht="15">
      <c r="A176" s="718">
        <v>820</v>
      </c>
      <c r="B176" s="530">
        <v>834514</v>
      </c>
      <c r="C176" s="528" t="s">
        <v>4709</v>
      </c>
      <c r="D176" s="430" t="s">
        <v>710</v>
      </c>
      <c r="E176" s="780">
        <v>2100</v>
      </c>
      <c r="F176" s="780">
        <v>4000</v>
      </c>
      <c r="G176" s="780">
        <v>3800</v>
      </c>
      <c r="H176" s="797"/>
      <c r="I176" s="566"/>
      <c r="J176" s="791"/>
    </row>
    <row r="177" spans="1:10" customFormat="1" ht="15">
      <c r="A177" s="718">
        <v>825</v>
      </c>
      <c r="B177" s="530">
        <v>834515</v>
      </c>
      <c r="C177" s="528" t="s">
        <v>4710</v>
      </c>
      <c r="D177" s="430" t="s">
        <v>710</v>
      </c>
      <c r="E177" s="780">
        <v>2100</v>
      </c>
      <c r="F177" s="780">
        <v>4700</v>
      </c>
      <c r="G177" s="780">
        <v>5800</v>
      </c>
      <c r="H177" s="797"/>
      <c r="I177" s="566"/>
      <c r="J177" s="791"/>
    </row>
    <row r="178" spans="1:10" customFormat="1" ht="15">
      <c r="A178" s="718">
        <v>830</v>
      </c>
      <c r="B178" s="530">
        <v>834001</v>
      </c>
      <c r="C178" s="528" t="s">
        <v>4536</v>
      </c>
      <c r="D178" s="430" t="s">
        <v>710</v>
      </c>
      <c r="E178" s="780">
        <v>2900</v>
      </c>
      <c r="F178" s="780">
        <v>4000</v>
      </c>
      <c r="G178" s="780">
        <v>5800</v>
      </c>
      <c r="H178" s="797"/>
      <c r="I178" s="566">
        <v>746847</v>
      </c>
      <c r="J178" s="791"/>
    </row>
    <row r="179" spans="1:10" customFormat="1" ht="15">
      <c r="A179" s="718">
        <v>835</v>
      </c>
      <c r="B179" s="430">
        <v>834002</v>
      </c>
      <c r="C179" s="528" t="s">
        <v>4632</v>
      </c>
      <c r="D179" s="430" t="s">
        <v>710</v>
      </c>
      <c r="E179" s="780">
        <v>3700</v>
      </c>
      <c r="F179" s="780">
        <v>4325</v>
      </c>
      <c r="G179" s="780">
        <v>6500</v>
      </c>
      <c r="H179" s="797"/>
      <c r="I179" s="566">
        <v>834002</v>
      </c>
      <c r="J179" s="791"/>
    </row>
    <row r="180" spans="1:10" customFormat="1" ht="15">
      <c r="A180" s="718">
        <v>840</v>
      </c>
      <c r="B180" s="430">
        <v>834003</v>
      </c>
      <c r="C180" s="528" t="s">
        <v>4633</v>
      </c>
      <c r="D180" s="430" t="s">
        <v>710</v>
      </c>
      <c r="E180" s="780">
        <v>4900</v>
      </c>
      <c r="F180" s="780">
        <v>4740</v>
      </c>
      <c r="G180" s="780">
        <v>7600</v>
      </c>
      <c r="H180" s="797"/>
      <c r="I180" s="566">
        <v>834003</v>
      </c>
      <c r="J180" s="791"/>
    </row>
    <row r="181" spans="1:10" customFormat="1" ht="15">
      <c r="A181" s="718">
        <v>845</v>
      </c>
      <c r="B181" s="430">
        <v>834004</v>
      </c>
      <c r="C181" s="528" t="s">
        <v>4634</v>
      </c>
      <c r="D181" s="430" t="s">
        <v>710</v>
      </c>
      <c r="E181" s="781">
        <v>8200</v>
      </c>
      <c r="F181" s="780">
        <v>5720</v>
      </c>
      <c r="G181" s="780">
        <v>11600</v>
      </c>
      <c r="H181" s="797"/>
      <c r="I181" s="566">
        <v>834004</v>
      </c>
      <c r="J181" s="792"/>
    </row>
    <row r="182" spans="1:10" customFormat="1" ht="15">
      <c r="A182" s="718">
        <v>850</v>
      </c>
      <c r="B182" s="530">
        <v>834005</v>
      </c>
      <c r="C182" s="528" t="s">
        <v>4811</v>
      </c>
      <c r="D182" s="430" t="s">
        <v>710</v>
      </c>
      <c r="E182" s="781">
        <v>900</v>
      </c>
      <c r="F182" s="780">
        <v>700</v>
      </c>
      <c r="G182" s="780">
        <v>950</v>
      </c>
      <c r="H182" s="797"/>
      <c r="I182" s="566">
        <v>746850</v>
      </c>
      <c r="J182" s="792"/>
    </row>
    <row r="183" spans="1:10" customFormat="1" ht="15">
      <c r="A183" s="718">
        <v>855</v>
      </c>
      <c r="B183" s="530">
        <v>834511</v>
      </c>
      <c r="C183" s="528" t="s">
        <v>4711</v>
      </c>
      <c r="D183" s="430" t="s">
        <v>710</v>
      </c>
      <c r="E183" s="781">
        <v>1360</v>
      </c>
      <c r="F183" s="780">
        <v>722</v>
      </c>
      <c r="G183" s="780">
        <v>940</v>
      </c>
      <c r="H183" s="797"/>
      <c r="I183" s="566"/>
      <c r="J183" s="792"/>
    </row>
    <row r="184" spans="1:10" customFormat="1" ht="15">
      <c r="A184" s="718">
        <v>860</v>
      </c>
      <c r="B184" s="530">
        <v>834006</v>
      </c>
      <c r="C184" s="528" t="s">
        <v>4535</v>
      </c>
      <c r="D184" s="430" t="s">
        <v>710</v>
      </c>
      <c r="E184" s="780">
        <v>1000</v>
      </c>
      <c r="F184" s="780">
        <v>900</v>
      </c>
      <c r="G184" s="780">
        <v>1545</v>
      </c>
      <c r="H184" s="797"/>
      <c r="I184" s="426">
        <v>746852</v>
      </c>
      <c r="J184" s="791"/>
    </row>
    <row r="185" spans="1:10" customFormat="1" ht="15">
      <c r="A185" s="718">
        <v>865</v>
      </c>
      <c r="B185" s="530">
        <v>834007</v>
      </c>
      <c r="C185" s="528" t="s">
        <v>4526</v>
      </c>
      <c r="D185" s="430" t="s">
        <v>632</v>
      </c>
      <c r="E185" s="780">
        <v>90</v>
      </c>
      <c r="F185" s="780">
        <v>38</v>
      </c>
      <c r="G185" s="780">
        <v>150</v>
      </c>
      <c r="H185" s="797"/>
      <c r="I185" s="566">
        <v>746614</v>
      </c>
      <c r="J185" s="791"/>
    </row>
    <row r="186" spans="1:10" customFormat="1" ht="15">
      <c r="A186" s="718">
        <v>870</v>
      </c>
      <c r="B186" s="530">
        <v>834008</v>
      </c>
      <c r="C186" s="528" t="s">
        <v>4528</v>
      </c>
      <c r="D186" s="430" t="s">
        <v>710</v>
      </c>
      <c r="E186" s="781">
        <v>1000</v>
      </c>
      <c r="F186" s="780">
        <v>445</v>
      </c>
      <c r="G186" s="780">
        <v>2500</v>
      </c>
      <c r="H186" s="797"/>
      <c r="I186" s="566">
        <v>746555</v>
      </c>
      <c r="J186" s="792"/>
    </row>
    <row r="187" spans="1:10" customFormat="1" ht="15">
      <c r="A187" s="718">
        <v>875</v>
      </c>
      <c r="B187" s="530">
        <v>836001</v>
      </c>
      <c r="C187" s="528" t="s">
        <v>5062</v>
      </c>
      <c r="D187" s="430" t="s">
        <v>710</v>
      </c>
      <c r="E187" s="780">
        <v>450</v>
      </c>
      <c r="F187" s="780">
        <v>433</v>
      </c>
      <c r="G187" s="780">
        <v>550</v>
      </c>
      <c r="H187" s="797"/>
      <c r="I187" s="566">
        <v>746507</v>
      </c>
      <c r="J187" s="791"/>
    </row>
    <row r="188" spans="1:10" customFormat="1" ht="15">
      <c r="A188" s="718">
        <v>880</v>
      </c>
      <c r="B188" s="530">
        <v>836002</v>
      </c>
      <c r="C188" s="528" t="s">
        <v>4529</v>
      </c>
      <c r="D188" s="430" t="s">
        <v>710</v>
      </c>
      <c r="E188" s="780">
        <v>4000</v>
      </c>
      <c r="F188" s="780">
        <v>3500</v>
      </c>
      <c r="G188" s="780">
        <v>725</v>
      </c>
      <c r="H188" s="797"/>
      <c r="I188" s="566">
        <v>746528</v>
      </c>
      <c r="J188" s="791"/>
    </row>
    <row r="189" spans="1:10" customFormat="1" ht="15">
      <c r="A189" s="718">
        <v>885</v>
      </c>
      <c r="B189" s="530">
        <v>836502</v>
      </c>
      <c r="C189" s="528" t="s">
        <v>5022</v>
      </c>
      <c r="D189" s="430" t="s">
        <v>710</v>
      </c>
      <c r="E189" s="781">
        <v>1350</v>
      </c>
      <c r="F189" s="780">
        <v>930</v>
      </c>
      <c r="G189" s="780">
        <v>1510</v>
      </c>
      <c r="H189" s="797"/>
      <c r="I189" s="566"/>
      <c r="J189" s="792"/>
    </row>
    <row r="190" spans="1:10" customFormat="1" ht="15">
      <c r="A190" s="718">
        <v>890</v>
      </c>
      <c r="B190" s="530">
        <v>836504</v>
      </c>
      <c r="C190" s="528" t="s">
        <v>4712</v>
      </c>
      <c r="D190" s="430" t="s">
        <v>710</v>
      </c>
      <c r="E190" s="780">
        <v>2000</v>
      </c>
      <c r="F190" s="780">
        <v>1580</v>
      </c>
      <c r="G190" s="780">
        <v>2200</v>
      </c>
      <c r="H190" s="797"/>
      <c r="I190" s="566"/>
      <c r="J190" s="791"/>
    </row>
    <row r="191" spans="1:10" customFormat="1" ht="15">
      <c r="A191" s="718">
        <v>895</v>
      </c>
      <c r="B191" s="530">
        <v>836500</v>
      </c>
      <c r="C191" s="528" t="s">
        <v>4716</v>
      </c>
      <c r="D191" s="430" t="s">
        <v>710</v>
      </c>
      <c r="E191" s="781">
        <v>4500</v>
      </c>
      <c r="F191" s="780">
        <v>3100</v>
      </c>
      <c r="G191" s="780">
        <v>1632</v>
      </c>
      <c r="H191" s="797"/>
      <c r="I191" s="566"/>
      <c r="J191" s="792"/>
    </row>
    <row r="192" spans="1:10" customFormat="1" ht="15">
      <c r="A192" s="718">
        <v>900</v>
      </c>
      <c r="B192" s="530">
        <v>836505</v>
      </c>
      <c r="C192" s="528" t="s">
        <v>4713</v>
      </c>
      <c r="D192" s="430" t="s">
        <v>710</v>
      </c>
      <c r="E192" s="780">
        <v>750</v>
      </c>
      <c r="F192" s="780">
        <v>610</v>
      </c>
      <c r="G192" s="780">
        <v>1200</v>
      </c>
      <c r="H192" s="797"/>
      <c r="I192" s="566"/>
      <c r="J192" s="791"/>
    </row>
    <row r="193" spans="1:12" customFormat="1" ht="15">
      <c r="A193" s="718">
        <v>905</v>
      </c>
      <c r="B193" s="530">
        <v>836506</v>
      </c>
      <c r="C193" s="528" t="s">
        <v>4714</v>
      </c>
      <c r="D193" s="430" t="s">
        <v>710</v>
      </c>
      <c r="E193" s="780">
        <v>1025</v>
      </c>
      <c r="F193" s="780">
        <v>800</v>
      </c>
      <c r="G193" s="780">
        <v>1220</v>
      </c>
      <c r="H193" s="797"/>
      <c r="I193" s="566"/>
      <c r="J193" s="791"/>
    </row>
    <row r="194" spans="1:12" customFormat="1" ht="15">
      <c r="A194" s="718">
        <v>910</v>
      </c>
      <c r="B194" s="530">
        <v>836507</v>
      </c>
      <c r="C194" s="528" t="s">
        <v>4715</v>
      </c>
      <c r="D194" s="430" t="s">
        <v>710</v>
      </c>
      <c r="E194" s="780">
        <v>175</v>
      </c>
      <c r="F194" s="780">
        <v>195</v>
      </c>
      <c r="G194" s="780">
        <v>400</v>
      </c>
      <c r="H194" s="797"/>
      <c r="I194" s="566"/>
      <c r="J194" s="791"/>
    </row>
    <row r="195" spans="1:12" customFormat="1" ht="15">
      <c r="A195" s="718">
        <v>915</v>
      </c>
      <c r="B195" s="530">
        <v>841001</v>
      </c>
      <c r="C195" s="528" t="s">
        <v>4537</v>
      </c>
      <c r="D195" s="430" t="s">
        <v>710</v>
      </c>
      <c r="E195" s="780">
        <v>200</v>
      </c>
      <c r="F195" s="780">
        <v>200</v>
      </c>
      <c r="G195" s="780">
        <v>540</v>
      </c>
      <c r="H195" s="797"/>
      <c r="I195" s="566">
        <v>746832</v>
      </c>
      <c r="J195" s="791"/>
    </row>
    <row r="196" spans="1:12" customFormat="1" ht="15">
      <c r="A196" s="718">
        <v>920</v>
      </c>
      <c r="B196" s="530">
        <v>839002</v>
      </c>
      <c r="C196" s="528" t="s">
        <v>4717</v>
      </c>
      <c r="D196" s="430" t="s">
        <v>710</v>
      </c>
      <c r="E196" s="780">
        <v>200</v>
      </c>
      <c r="F196" s="780">
        <v>300</v>
      </c>
      <c r="G196" s="780">
        <v>550</v>
      </c>
      <c r="H196" s="797"/>
      <c r="I196" s="566"/>
      <c r="J196" s="791"/>
    </row>
    <row r="197" spans="1:12" customFormat="1" ht="15">
      <c r="A197" s="718">
        <v>925</v>
      </c>
      <c r="B197" s="530">
        <v>839500</v>
      </c>
      <c r="C197" s="528" t="s">
        <v>5023</v>
      </c>
      <c r="D197" s="430" t="s">
        <v>710</v>
      </c>
      <c r="E197" s="780">
        <v>663</v>
      </c>
      <c r="F197" s="780">
        <v>850</v>
      </c>
      <c r="G197" s="780">
        <v>1085</v>
      </c>
      <c r="H197" s="797"/>
      <c r="I197" s="566"/>
      <c r="J197" s="791"/>
    </row>
    <row r="198" spans="1:12" customFormat="1" ht="15">
      <c r="A198" s="718">
        <v>930</v>
      </c>
      <c r="B198" s="530">
        <v>839501</v>
      </c>
      <c r="C198" s="528" t="s">
        <v>5024</v>
      </c>
      <c r="D198" s="430" t="s">
        <v>710</v>
      </c>
      <c r="E198" s="780">
        <v>830</v>
      </c>
      <c r="F198" s="780">
        <v>970</v>
      </c>
      <c r="G198" s="780">
        <v>1450</v>
      </c>
      <c r="H198" s="797"/>
      <c r="I198" s="566"/>
      <c r="J198" s="791"/>
    </row>
    <row r="199" spans="1:12" customFormat="1" ht="15">
      <c r="A199" s="718">
        <v>935</v>
      </c>
      <c r="B199" s="530">
        <v>839502</v>
      </c>
      <c r="C199" s="528" t="s">
        <v>5025</v>
      </c>
      <c r="D199" s="430" t="s">
        <v>710</v>
      </c>
      <c r="E199" s="780">
        <v>1010</v>
      </c>
      <c r="F199" s="780">
        <v>1100</v>
      </c>
      <c r="G199" s="780">
        <v>2100</v>
      </c>
      <c r="H199" s="797"/>
      <c r="I199" s="566"/>
      <c r="J199" s="791"/>
    </row>
    <row r="200" spans="1:12" customFormat="1" ht="15">
      <c r="A200" s="718">
        <v>940</v>
      </c>
      <c r="B200" s="530">
        <v>839503</v>
      </c>
      <c r="C200" s="528" t="s">
        <v>5026</v>
      </c>
      <c r="D200" s="430" t="s">
        <v>710</v>
      </c>
      <c r="E200" s="780">
        <v>628</v>
      </c>
      <c r="F200" s="780">
        <v>750</v>
      </c>
      <c r="G200" s="780">
        <v>1100</v>
      </c>
      <c r="H200" s="797"/>
      <c r="I200" s="566"/>
      <c r="J200" s="791"/>
    </row>
    <row r="201" spans="1:12" customFormat="1" ht="15">
      <c r="A201" s="718">
        <v>945</v>
      </c>
      <c r="B201" s="530">
        <v>839504</v>
      </c>
      <c r="C201" s="528" t="s">
        <v>5027</v>
      </c>
      <c r="D201" s="430" t="s">
        <v>710</v>
      </c>
      <c r="E201" s="780">
        <v>783</v>
      </c>
      <c r="F201" s="780">
        <v>870</v>
      </c>
      <c r="G201" s="780">
        <v>1265</v>
      </c>
      <c r="H201" s="797"/>
      <c r="I201" s="566"/>
      <c r="J201" s="791"/>
    </row>
    <row r="202" spans="1:12" customFormat="1" ht="15">
      <c r="A202" s="718">
        <v>950</v>
      </c>
      <c r="B202" s="530">
        <v>839505</v>
      </c>
      <c r="C202" s="528" t="s">
        <v>5028</v>
      </c>
      <c r="D202" s="430" t="s">
        <v>710</v>
      </c>
      <c r="E202" s="780">
        <v>941</v>
      </c>
      <c r="F202" s="780">
        <v>1000</v>
      </c>
      <c r="G202" s="780">
        <v>1800</v>
      </c>
      <c r="H202" s="797"/>
      <c r="I202" s="566"/>
      <c r="J202" s="791"/>
    </row>
    <row r="203" spans="1:12" ht="15">
      <c r="A203" s="719"/>
      <c r="B203" s="429"/>
      <c r="C203" s="437" t="s">
        <v>535</v>
      </c>
      <c r="D203" s="429"/>
      <c r="E203" s="727"/>
      <c r="F203" s="727" t="s">
        <v>258</v>
      </c>
      <c r="G203" s="727" t="s">
        <v>258</v>
      </c>
      <c r="H203" s="798"/>
      <c r="I203" s="429"/>
      <c r="J203" s="446"/>
      <c r="L203" s="409"/>
    </row>
    <row r="204" spans="1:12" customFormat="1" ht="15">
      <c r="A204" s="718">
        <v>955</v>
      </c>
      <c r="B204" s="530">
        <v>837001</v>
      </c>
      <c r="C204" s="528" t="s">
        <v>4546</v>
      </c>
      <c r="D204" s="430" t="s">
        <v>710</v>
      </c>
      <c r="E204" s="780">
        <v>300</v>
      </c>
      <c r="F204" s="780">
        <v>260</v>
      </c>
      <c r="G204" s="780">
        <v>400</v>
      </c>
      <c r="H204" s="797"/>
      <c r="I204" s="543">
        <v>746929</v>
      </c>
      <c r="J204" s="793"/>
    </row>
    <row r="205" spans="1:12" customFormat="1" ht="15">
      <c r="A205" s="718">
        <v>960</v>
      </c>
      <c r="B205" s="530">
        <v>837003</v>
      </c>
      <c r="C205" s="528" t="s">
        <v>4545</v>
      </c>
      <c r="D205" s="430" t="s">
        <v>710</v>
      </c>
      <c r="E205" s="780">
        <v>300</v>
      </c>
      <c r="F205" s="780">
        <v>260</v>
      </c>
      <c r="G205" s="780">
        <v>350</v>
      </c>
      <c r="H205" s="797"/>
      <c r="I205" s="543">
        <v>746930</v>
      </c>
      <c r="J205" s="793"/>
    </row>
    <row r="206" spans="1:12" customFormat="1" ht="15">
      <c r="A206" s="718">
        <v>965</v>
      </c>
      <c r="B206" s="530">
        <v>837005</v>
      </c>
      <c r="C206" s="528" t="s">
        <v>4544</v>
      </c>
      <c r="D206" s="430" t="s">
        <v>710</v>
      </c>
      <c r="E206" s="780">
        <v>145</v>
      </c>
      <c r="F206" s="780">
        <v>140</v>
      </c>
      <c r="G206" s="780">
        <v>130</v>
      </c>
      <c r="H206" s="797"/>
      <c r="I206" s="543">
        <v>746931</v>
      </c>
      <c r="J206" s="793"/>
    </row>
    <row r="207" spans="1:12" customFormat="1" ht="15">
      <c r="A207" s="718">
        <v>970</v>
      </c>
      <c r="B207" s="530">
        <v>837002</v>
      </c>
      <c r="C207" s="528" t="s">
        <v>4543</v>
      </c>
      <c r="D207" s="430" t="s">
        <v>710</v>
      </c>
      <c r="E207" s="780">
        <v>340</v>
      </c>
      <c r="F207" s="780">
        <v>345</v>
      </c>
      <c r="G207" s="780">
        <v>400</v>
      </c>
      <c r="H207" s="797"/>
      <c r="I207" s="543">
        <v>746932</v>
      </c>
      <c r="J207" s="793"/>
    </row>
    <row r="208" spans="1:12" customFormat="1" ht="15">
      <c r="A208" s="718">
        <v>975</v>
      </c>
      <c r="B208" s="530">
        <v>837004</v>
      </c>
      <c r="C208" s="528" t="s">
        <v>4542</v>
      </c>
      <c r="D208" s="430" t="s">
        <v>710</v>
      </c>
      <c r="E208" s="780">
        <v>340</v>
      </c>
      <c r="F208" s="780">
        <v>335</v>
      </c>
      <c r="G208" s="780">
        <v>370</v>
      </c>
      <c r="H208" s="797"/>
      <c r="I208" s="543">
        <v>746933</v>
      </c>
      <c r="J208" s="793"/>
    </row>
    <row r="209" spans="1:10" customFormat="1" ht="15">
      <c r="A209" s="718">
        <v>980</v>
      </c>
      <c r="B209" s="530">
        <v>837006</v>
      </c>
      <c r="C209" s="528" t="s">
        <v>4541</v>
      </c>
      <c r="D209" s="430" t="s">
        <v>710</v>
      </c>
      <c r="E209" s="780">
        <v>175</v>
      </c>
      <c r="F209" s="780">
        <v>170</v>
      </c>
      <c r="G209" s="780">
        <v>135</v>
      </c>
      <c r="H209" s="797"/>
      <c r="I209" s="543">
        <v>746934</v>
      </c>
      <c r="J209" s="793"/>
    </row>
    <row r="210" spans="1:10" customFormat="1" ht="15">
      <c r="A210" s="718">
        <v>985</v>
      </c>
      <c r="B210" s="530">
        <v>837007</v>
      </c>
      <c r="C210" s="528" t="s">
        <v>4538</v>
      </c>
      <c r="D210" s="430" t="s">
        <v>710</v>
      </c>
      <c r="E210" s="780">
        <v>325</v>
      </c>
      <c r="F210" s="780">
        <v>300</v>
      </c>
      <c r="G210" s="780">
        <v>445</v>
      </c>
      <c r="H210" s="797"/>
      <c r="I210" s="543">
        <v>746892</v>
      </c>
      <c r="J210" s="793"/>
    </row>
    <row r="211" spans="1:10" customFormat="1" ht="15">
      <c r="A211" s="718">
        <v>990</v>
      </c>
      <c r="B211" s="530">
        <v>837011</v>
      </c>
      <c r="C211" s="528" t="s">
        <v>4534</v>
      </c>
      <c r="D211" s="430" t="s">
        <v>710</v>
      </c>
      <c r="E211" s="780">
        <v>175</v>
      </c>
      <c r="F211" s="780">
        <v>138</v>
      </c>
      <c r="G211" s="780">
        <v>255</v>
      </c>
      <c r="H211" s="797"/>
      <c r="I211" s="543">
        <v>746763</v>
      </c>
      <c r="J211" s="793"/>
    </row>
    <row r="212" spans="1:10" customFormat="1" ht="15">
      <c r="A212" s="718">
        <v>995</v>
      </c>
      <c r="B212" s="530">
        <v>844001</v>
      </c>
      <c r="C212" s="528" t="s">
        <v>4533</v>
      </c>
      <c r="D212" s="430" t="s">
        <v>710</v>
      </c>
      <c r="E212" s="781">
        <v>950</v>
      </c>
      <c r="F212" s="780">
        <v>735</v>
      </c>
      <c r="G212" s="780">
        <v>1525</v>
      </c>
      <c r="H212" s="797"/>
      <c r="I212" s="543">
        <v>746775</v>
      </c>
      <c r="J212" s="792"/>
    </row>
    <row r="213" spans="1:10" customFormat="1" ht="15">
      <c r="A213" s="718">
        <v>1000</v>
      </c>
      <c r="B213" s="530">
        <v>837008</v>
      </c>
      <c r="C213" s="528" t="s">
        <v>4540</v>
      </c>
      <c r="D213" s="430" t="s">
        <v>710</v>
      </c>
      <c r="E213" s="780">
        <v>650</v>
      </c>
      <c r="F213" s="780">
        <v>650</v>
      </c>
      <c r="G213" s="780">
        <v>925</v>
      </c>
      <c r="H213" s="797"/>
      <c r="I213" s="543">
        <v>746935</v>
      </c>
      <c r="J213" s="793"/>
    </row>
    <row r="214" spans="1:10" customFormat="1" ht="15">
      <c r="A214" s="718">
        <v>1005</v>
      </c>
      <c r="B214" s="530">
        <v>837009</v>
      </c>
      <c r="C214" s="528" t="s">
        <v>4940</v>
      </c>
      <c r="D214" s="430" t="s">
        <v>710</v>
      </c>
      <c r="E214" s="780">
        <v>375</v>
      </c>
      <c r="F214" s="780">
        <v>385</v>
      </c>
      <c r="G214" s="780">
        <v>400</v>
      </c>
      <c r="H214" s="797"/>
      <c r="I214" s="543">
        <v>746936</v>
      </c>
      <c r="J214" s="793"/>
    </row>
    <row r="215" spans="1:10" customFormat="1" ht="15">
      <c r="A215" s="718">
        <v>1010</v>
      </c>
      <c r="B215" s="530">
        <v>837010</v>
      </c>
      <c r="C215" s="528" t="s">
        <v>4539</v>
      </c>
      <c r="D215" s="430" t="s">
        <v>710</v>
      </c>
      <c r="E215" s="780">
        <v>250</v>
      </c>
      <c r="F215" s="780">
        <v>240</v>
      </c>
      <c r="G215" s="780">
        <v>350</v>
      </c>
      <c r="H215" s="797"/>
      <c r="I215" s="543">
        <v>746937</v>
      </c>
      <c r="J215" s="793"/>
    </row>
    <row r="216" spans="1:10" customFormat="1" ht="15">
      <c r="A216" s="718">
        <v>1015</v>
      </c>
      <c r="B216" s="530">
        <v>837503</v>
      </c>
      <c r="C216" s="528" t="s">
        <v>4720</v>
      </c>
      <c r="D216" s="430" t="s">
        <v>710</v>
      </c>
      <c r="E216" s="780">
        <v>267</v>
      </c>
      <c r="F216" s="780">
        <v>177.5</v>
      </c>
      <c r="G216" s="780">
        <v>173</v>
      </c>
      <c r="H216" s="797"/>
      <c r="I216" s="566"/>
      <c r="J216" s="793"/>
    </row>
    <row r="217" spans="1:10" customFormat="1" ht="15">
      <c r="A217" s="718">
        <v>1020</v>
      </c>
      <c r="B217" s="530">
        <v>837505</v>
      </c>
      <c r="C217" s="528" t="s">
        <v>4722</v>
      </c>
      <c r="D217" s="430" t="s">
        <v>710</v>
      </c>
      <c r="E217" s="780">
        <v>46</v>
      </c>
      <c r="F217" s="780">
        <v>51</v>
      </c>
      <c r="G217" s="780">
        <v>63</v>
      </c>
      <c r="H217" s="797"/>
      <c r="I217" s="566"/>
      <c r="J217" s="793"/>
    </row>
    <row r="218" spans="1:10" customFormat="1" ht="15">
      <c r="A218" s="718">
        <v>1025</v>
      </c>
      <c r="B218" s="530">
        <v>837504</v>
      </c>
      <c r="C218" s="528" t="s">
        <v>4721</v>
      </c>
      <c r="D218" s="430" t="s">
        <v>710</v>
      </c>
      <c r="E218" s="781">
        <v>292</v>
      </c>
      <c r="F218" s="780">
        <v>198.75</v>
      </c>
      <c r="G218" s="780">
        <v>191</v>
      </c>
      <c r="H218" s="797"/>
      <c r="I218" s="566"/>
      <c r="J218" s="792"/>
    </row>
    <row r="219" spans="1:10" customFormat="1" ht="15">
      <c r="A219" s="718">
        <v>1030</v>
      </c>
      <c r="B219" s="530">
        <v>837506</v>
      </c>
      <c r="C219" s="528" t="s">
        <v>4723</v>
      </c>
      <c r="D219" s="430" t="s">
        <v>710</v>
      </c>
      <c r="E219" s="780">
        <v>48</v>
      </c>
      <c r="F219" s="780">
        <v>55</v>
      </c>
      <c r="G219" s="780">
        <v>67</v>
      </c>
      <c r="H219" s="797"/>
      <c r="I219" s="566"/>
      <c r="J219" s="793"/>
    </row>
    <row r="220" spans="1:10" customFormat="1" ht="15">
      <c r="A220" s="718">
        <v>1035</v>
      </c>
      <c r="B220" s="530">
        <v>837501</v>
      </c>
      <c r="C220" s="528" t="s">
        <v>4718</v>
      </c>
      <c r="D220" s="430" t="s">
        <v>710</v>
      </c>
      <c r="E220" s="781">
        <v>175</v>
      </c>
      <c r="F220" s="780">
        <v>72</v>
      </c>
      <c r="G220" s="780">
        <v>68</v>
      </c>
      <c r="H220" s="797"/>
      <c r="I220" s="566"/>
      <c r="J220" s="792"/>
    </row>
    <row r="221" spans="1:10" customFormat="1" ht="15">
      <c r="A221" s="718">
        <v>1040</v>
      </c>
      <c r="B221" s="530">
        <v>837507</v>
      </c>
      <c r="C221" s="528" t="s">
        <v>4724</v>
      </c>
      <c r="D221" s="430" t="s">
        <v>710</v>
      </c>
      <c r="E221" s="780">
        <v>320</v>
      </c>
      <c r="F221" s="780">
        <v>363</v>
      </c>
      <c r="G221" s="780">
        <v>428</v>
      </c>
      <c r="H221" s="797"/>
      <c r="I221" s="566"/>
      <c r="J221" s="793"/>
    </row>
    <row r="222" spans="1:10" customFormat="1" ht="15">
      <c r="A222" s="718">
        <v>1045</v>
      </c>
      <c r="B222" s="530">
        <v>837508</v>
      </c>
      <c r="C222" s="528" t="s">
        <v>4725</v>
      </c>
      <c r="D222" s="430" t="s">
        <v>710</v>
      </c>
      <c r="E222" s="780">
        <v>145</v>
      </c>
      <c r="F222" s="780">
        <v>210</v>
      </c>
      <c r="G222" s="780">
        <v>235</v>
      </c>
      <c r="H222" s="797"/>
      <c r="I222" s="566"/>
      <c r="J222" s="793"/>
    </row>
    <row r="223" spans="1:10" customFormat="1" ht="15">
      <c r="A223" s="718">
        <v>1050</v>
      </c>
      <c r="B223" s="530">
        <v>837502</v>
      </c>
      <c r="C223" s="528" t="s">
        <v>4719</v>
      </c>
      <c r="D223" s="430" t="s">
        <v>710</v>
      </c>
      <c r="E223" s="781">
        <v>375</v>
      </c>
      <c r="F223" s="780">
        <v>59</v>
      </c>
      <c r="G223" s="780">
        <v>212</v>
      </c>
      <c r="H223" s="797"/>
      <c r="I223" s="566"/>
      <c r="J223" s="792"/>
    </row>
    <row r="224" spans="1:10" customFormat="1" ht="15">
      <c r="A224" s="718">
        <v>1055</v>
      </c>
      <c r="B224" s="530">
        <v>837509</v>
      </c>
      <c r="C224" s="528" t="s">
        <v>4726</v>
      </c>
      <c r="D224" s="430" t="s">
        <v>710</v>
      </c>
      <c r="E224" s="780">
        <v>175</v>
      </c>
      <c r="F224" s="780">
        <v>220</v>
      </c>
      <c r="G224" s="780">
        <v>160</v>
      </c>
      <c r="H224" s="797"/>
      <c r="I224" s="566"/>
      <c r="J224" s="793"/>
    </row>
    <row r="225" spans="1:12" customFormat="1" ht="15">
      <c r="A225" s="718">
        <v>1060</v>
      </c>
      <c r="B225" s="530">
        <v>837510</v>
      </c>
      <c r="C225" s="528" t="s">
        <v>4727</v>
      </c>
      <c r="D225" s="430" t="s">
        <v>710</v>
      </c>
      <c r="E225" s="780">
        <v>160</v>
      </c>
      <c r="F225" s="780">
        <v>174</v>
      </c>
      <c r="G225" s="780">
        <v>275</v>
      </c>
      <c r="H225" s="797"/>
      <c r="I225" s="566"/>
      <c r="J225" s="793"/>
    </row>
    <row r="226" spans="1:12" customFormat="1" ht="15">
      <c r="A226" s="718">
        <v>1065</v>
      </c>
      <c r="B226" s="530">
        <v>844520</v>
      </c>
      <c r="C226" s="528" t="s">
        <v>5066</v>
      </c>
      <c r="D226" s="430" t="s">
        <v>710</v>
      </c>
      <c r="E226" s="781">
        <v>500</v>
      </c>
      <c r="F226" s="780">
        <v>182</v>
      </c>
      <c r="G226" s="780">
        <v>565</v>
      </c>
      <c r="H226" s="797"/>
      <c r="I226" s="530"/>
      <c r="J226" s="792"/>
    </row>
    <row r="227" spans="1:12" customFormat="1" ht="15">
      <c r="A227" s="718">
        <v>1070</v>
      </c>
      <c r="B227" s="530">
        <v>844521</v>
      </c>
      <c r="C227" s="528" t="s">
        <v>5067</v>
      </c>
      <c r="D227" s="430" t="s">
        <v>710</v>
      </c>
      <c r="E227" s="780">
        <v>500</v>
      </c>
      <c r="F227" s="780">
        <v>900</v>
      </c>
      <c r="G227" s="780">
        <v>565</v>
      </c>
      <c r="H227" s="797"/>
      <c r="I227" s="530"/>
      <c r="J227" s="793"/>
    </row>
    <row r="228" spans="1:12" customFormat="1" ht="15">
      <c r="A228" s="718">
        <v>1075</v>
      </c>
      <c r="B228" s="530">
        <v>844522</v>
      </c>
      <c r="C228" s="528" t="s">
        <v>5065</v>
      </c>
      <c r="D228" s="430" t="s">
        <v>710</v>
      </c>
      <c r="E228" s="780">
        <v>500</v>
      </c>
      <c r="F228" s="780">
        <v>900</v>
      </c>
      <c r="G228" s="780">
        <v>565</v>
      </c>
      <c r="H228" s="797"/>
      <c r="I228" s="530"/>
      <c r="J228" s="793"/>
    </row>
    <row r="229" spans="1:12" customFormat="1" ht="15">
      <c r="A229" s="718">
        <v>1080</v>
      </c>
      <c r="B229" s="530">
        <v>844523</v>
      </c>
      <c r="C229" s="528" t="s">
        <v>4728</v>
      </c>
      <c r="D229" s="430" t="s">
        <v>710</v>
      </c>
      <c r="E229" s="780">
        <v>500</v>
      </c>
      <c r="F229" s="780">
        <v>1300</v>
      </c>
      <c r="G229" s="780">
        <v>850</v>
      </c>
      <c r="H229" s="797"/>
      <c r="I229" s="530"/>
      <c r="J229" s="793"/>
    </row>
    <row r="230" spans="1:12" customFormat="1" ht="15">
      <c r="A230" s="718">
        <v>1085</v>
      </c>
      <c r="B230" s="530">
        <v>844524</v>
      </c>
      <c r="C230" s="528" t="s">
        <v>4729</v>
      </c>
      <c r="D230" s="430" t="s">
        <v>710</v>
      </c>
      <c r="E230" s="780">
        <v>500</v>
      </c>
      <c r="F230" s="780">
        <v>3800</v>
      </c>
      <c r="G230" s="780">
        <v>850</v>
      </c>
      <c r="H230" s="797"/>
      <c r="I230" s="530"/>
      <c r="J230" s="793"/>
    </row>
    <row r="231" spans="1:12" customFormat="1" ht="15">
      <c r="A231" s="718">
        <v>1090</v>
      </c>
      <c r="B231" s="530">
        <v>844525</v>
      </c>
      <c r="C231" s="528" t="s">
        <v>4730</v>
      </c>
      <c r="D231" s="430" t="s">
        <v>710</v>
      </c>
      <c r="E231" s="780">
        <v>500</v>
      </c>
      <c r="F231" s="780">
        <v>170</v>
      </c>
      <c r="G231" s="780">
        <v>850</v>
      </c>
      <c r="H231" s="797"/>
      <c r="I231" s="530"/>
      <c r="J231" s="793"/>
    </row>
    <row r="232" spans="1:12" customFormat="1" ht="15">
      <c r="A232" s="718">
        <v>1095</v>
      </c>
      <c r="B232" s="530">
        <v>844526</v>
      </c>
      <c r="C232" s="528" t="s">
        <v>4731</v>
      </c>
      <c r="D232" s="430" t="s">
        <v>710</v>
      </c>
      <c r="E232" s="780">
        <v>500</v>
      </c>
      <c r="F232" s="780">
        <v>700</v>
      </c>
      <c r="G232" s="780">
        <v>850</v>
      </c>
      <c r="H232" s="797"/>
      <c r="I232" s="530"/>
      <c r="J232" s="793"/>
    </row>
    <row r="233" spans="1:12" customFormat="1" ht="15">
      <c r="A233" s="718">
        <v>1100</v>
      </c>
      <c r="B233" s="530">
        <v>844527</v>
      </c>
      <c r="C233" s="528" t="s">
        <v>4732</v>
      </c>
      <c r="D233" s="430" t="s">
        <v>710</v>
      </c>
      <c r="E233" s="780">
        <v>500</v>
      </c>
      <c r="F233" s="780">
        <v>700</v>
      </c>
      <c r="G233" s="780">
        <v>850</v>
      </c>
      <c r="H233" s="797"/>
      <c r="I233" s="530"/>
      <c r="J233" s="793"/>
    </row>
    <row r="234" spans="1:12" customFormat="1" ht="15">
      <c r="A234" s="718">
        <v>1105</v>
      </c>
      <c r="B234" s="530">
        <v>844528</v>
      </c>
      <c r="C234" s="528" t="s">
        <v>4733</v>
      </c>
      <c r="D234" s="430" t="s">
        <v>710</v>
      </c>
      <c r="E234" s="780">
        <v>500</v>
      </c>
      <c r="F234" s="780">
        <v>1300</v>
      </c>
      <c r="G234" s="780">
        <v>1100</v>
      </c>
      <c r="H234" s="797"/>
      <c r="I234" s="530"/>
      <c r="J234" s="793"/>
    </row>
    <row r="235" spans="1:12" customFormat="1" ht="15">
      <c r="A235" s="718">
        <v>1110</v>
      </c>
      <c r="B235" s="530">
        <v>844529</v>
      </c>
      <c r="C235" s="528" t="s">
        <v>4734</v>
      </c>
      <c r="D235" s="430" t="s">
        <v>710</v>
      </c>
      <c r="E235" s="780">
        <v>500</v>
      </c>
      <c r="F235" s="780">
        <v>3800</v>
      </c>
      <c r="G235" s="780">
        <v>1100</v>
      </c>
      <c r="H235" s="797"/>
      <c r="I235" s="530"/>
      <c r="J235" s="793"/>
    </row>
    <row r="236" spans="1:12" ht="15">
      <c r="A236" s="427"/>
      <c r="B236" s="429"/>
      <c r="C236" s="437" t="s">
        <v>536</v>
      </c>
      <c r="D236" s="425"/>
      <c r="E236" s="725"/>
      <c r="F236" s="725"/>
      <c r="G236" s="725"/>
      <c r="H236" s="795"/>
      <c r="I236" s="425"/>
      <c r="J236" s="446"/>
      <c r="L236" s="409"/>
    </row>
    <row r="237" spans="1:12" ht="15" hidden="1">
      <c r="A237" s="721">
        <v>694</v>
      </c>
      <c r="B237" s="449">
        <v>999999</v>
      </c>
      <c r="C237" s="450" t="s">
        <v>4681</v>
      </c>
      <c r="D237" s="451" t="s">
        <v>710</v>
      </c>
      <c r="E237" s="452">
        <v>1000</v>
      </c>
      <c r="F237" s="452">
        <v>1000</v>
      </c>
      <c r="G237" s="452">
        <v>1000</v>
      </c>
      <c r="H237" s="789"/>
      <c r="I237" s="744"/>
      <c r="J237" s="446"/>
      <c r="L237" s="409"/>
    </row>
    <row r="238" spans="1:12" customFormat="1" ht="15">
      <c r="A238" s="718">
        <v>1115</v>
      </c>
      <c r="B238" s="530">
        <v>820018</v>
      </c>
      <c r="C238" s="528" t="s">
        <v>4735</v>
      </c>
      <c r="D238" s="430" t="s">
        <v>710</v>
      </c>
      <c r="E238" s="780">
        <v>300</v>
      </c>
      <c r="F238" s="780">
        <v>302</v>
      </c>
      <c r="G238" s="780">
        <v>750</v>
      </c>
      <c r="H238" s="797"/>
      <c r="I238" s="566"/>
      <c r="J238" s="791"/>
    </row>
    <row r="239" spans="1:12" customFormat="1" ht="15">
      <c r="A239" s="718">
        <v>1120</v>
      </c>
      <c r="B239" s="530">
        <v>820020</v>
      </c>
      <c r="C239" s="528" t="s">
        <v>4736</v>
      </c>
      <c r="D239" s="433" t="s">
        <v>710</v>
      </c>
      <c r="E239" s="780">
        <v>15</v>
      </c>
      <c r="F239" s="780">
        <v>22</v>
      </c>
      <c r="G239" s="780">
        <v>20</v>
      </c>
      <c r="H239" s="797"/>
      <c r="I239" s="566"/>
      <c r="J239" s="791"/>
    </row>
    <row r="240" spans="1:12" customFormat="1" ht="15">
      <c r="A240" s="718">
        <v>1125</v>
      </c>
      <c r="B240" s="530">
        <v>822002</v>
      </c>
      <c r="C240" s="528" t="s">
        <v>4737</v>
      </c>
      <c r="D240" s="430" t="s">
        <v>711</v>
      </c>
      <c r="E240" s="780">
        <v>20</v>
      </c>
      <c r="F240" s="780">
        <v>22</v>
      </c>
      <c r="G240" s="780">
        <v>15</v>
      </c>
      <c r="H240" s="797"/>
      <c r="I240" s="566"/>
      <c r="J240" s="791"/>
    </row>
    <row r="241" spans="1:12" customFormat="1" ht="15">
      <c r="A241" s="718">
        <v>1130</v>
      </c>
      <c r="B241" s="530">
        <v>822009</v>
      </c>
      <c r="C241" s="528" t="s">
        <v>4813</v>
      </c>
      <c r="D241" s="430" t="s">
        <v>711</v>
      </c>
      <c r="E241" s="780">
        <v>15</v>
      </c>
      <c r="F241" s="780">
        <v>22</v>
      </c>
      <c r="G241" s="780">
        <v>10</v>
      </c>
      <c r="H241" s="797"/>
      <c r="I241" s="566"/>
      <c r="J241" s="791"/>
    </row>
    <row r="242" spans="1:12" customFormat="1" ht="15">
      <c r="A242" s="718">
        <v>1135</v>
      </c>
      <c r="B242" s="530">
        <v>822500</v>
      </c>
      <c r="C242" s="528" t="s">
        <v>4547</v>
      </c>
      <c r="D242" s="430" t="s">
        <v>710</v>
      </c>
      <c r="E242" s="780">
        <v>300</v>
      </c>
      <c r="F242" s="780">
        <v>22</v>
      </c>
      <c r="G242" s="780">
        <v>50</v>
      </c>
      <c r="H242" s="797"/>
      <c r="I242" s="566">
        <v>746938</v>
      </c>
      <c r="J242" s="792"/>
    </row>
    <row r="243" spans="1:12" customFormat="1" ht="15">
      <c r="A243" s="718">
        <v>1140</v>
      </c>
      <c r="B243" s="530">
        <v>823001</v>
      </c>
      <c r="C243" s="528" t="s">
        <v>4738</v>
      </c>
      <c r="D243" s="433" t="s">
        <v>710</v>
      </c>
      <c r="E243" s="781">
        <v>275</v>
      </c>
      <c r="F243" s="780">
        <v>22</v>
      </c>
      <c r="G243" s="780">
        <v>50</v>
      </c>
      <c r="H243" s="797"/>
      <c r="I243" s="566"/>
      <c r="J243" s="792"/>
    </row>
    <row r="244" spans="1:12" customFormat="1" ht="15">
      <c r="A244" s="718">
        <v>1145</v>
      </c>
      <c r="B244" s="530">
        <v>823003</v>
      </c>
      <c r="C244" s="528" t="s">
        <v>4739</v>
      </c>
      <c r="D244" s="430" t="s">
        <v>711</v>
      </c>
      <c r="E244" s="781">
        <v>150</v>
      </c>
      <c r="F244" s="780">
        <v>48</v>
      </c>
      <c r="G244" s="780">
        <v>20</v>
      </c>
      <c r="H244" s="797"/>
      <c r="I244" s="566"/>
      <c r="J244" s="792"/>
    </row>
    <row r="245" spans="1:12" customFormat="1" ht="15">
      <c r="A245" s="718">
        <v>1150</v>
      </c>
      <c r="B245" s="530">
        <v>819500</v>
      </c>
      <c r="C245" s="528" t="s">
        <v>5029</v>
      </c>
      <c r="D245" s="430" t="s">
        <v>710</v>
      </c>
      <c r="E245" s="780">
        <v>438</v>
      </c>
      <c r="F245" s="780">
        <v>440</v>
      </c>
      <c r="G245" s="780">
        <v>330</v>
      </c>
      <c r="H245" s="797"/>
      <c r="I245" s="566"/>
      <c r="J245" s="791"/>
    </row>
    <row r="246" spans="1:12" customFormat="1" ht="15">
      <c r="A246" s="718">
        <v>1155</v>
      </c>
      <c r="B246" s="530">
        <v>819501</v>
      </c>
      <c r="C246" s="528" t="s">
        <v>5030</v>
      </c>
      <c r="D246" s="430" t="s">
        <v>12</v>
      </c>
      <c r="E246" s="780">
        <v>33</v>
      </c>
      <c r="F246" s="780">
        <v>33.950000000000003</v>
      </c>
      <c r="G246" s="780">
        <v>50</v>
      </c>
      <c r="H246" s="797"/>
      <c r="I246" s="566"/>
      <c r="J246" s="791"/>
    </row>
    <row r="247" spans="1:12" customFormat="1" ht="15">
      <c r="A247" s="718">
        <v>1160</v>
      </c>
      <c r="B247" s="530">
        <v>834508</v>
      </c>
      <c r="C247" s="528" t="s">
        <v>4740</v>
      </c>
      <c r="D247" s="430" t="s">
        <v>710</v>
      </c>
      <c r="E247" s="780">
        <v>500</v>
      </c>
      <c r="F247" s="780">
        <v>22</v>
      </c>
      <c r="G247" s="780">
        <v>100</v>
      </c>
      <c r="H247" s="797"/>
      <c r="I247" s="566"/>
      <c r="J247" s="791"/>
    </row>
    <row r="248" spans="1:12" ht="15">
      <c r="A248" s="427"/>
      <c r="B248" s="429"/>
      <c r="C248" s="437" t="s">
        <v>537</v>
      </c>
      <c r="D248" s="425"/>
      <c r="E248" s="726"/>
      <c r="F248" s="725"/>
      <c r="G248" s="725"/>
      <c r="H248" s="795"/>
      <c r="I248" s="425"/>
      <c r="J248" s="446"/>
      <c r="L248" s="409"/>
    </row>
    <row r="249" spans="1:12" customFormat="1" ht="15">
      <c r="A249" s="718">
        <v>1165</v>
      </c>
      <c r="B249" s="530">
        <v>908001</v>
      </c>
      <c r="C249" s="528" t="s">
        <v>4498</v>
      </c>
      <c r="D249" s="430" t="s">
        <v>256</v>
      </c>
      <c r="E249" s="780">
        <v>100</v>
      </c>
      <c r="F249" s="780">
        <v>148</v>
      </c>
      <c r="G249" s="780">
        <v>75</v>
      </c>
      <c r="H249" s="797"/>
      <c r="I249" s="566">
        <v>732004</v>
      </c>
      <c r="J249" s="791"/>
    </row>
    <row r="250" spans="1:12" customFormat="1" ht="15">
      <c r="A250" s="718">
        <v>1170</v>
      </c>
      <c r="B250" s="530">
        <v>908514</v>
      </c>
      <c r="C250" s="436" t="s">
        <v>5063</v>
      </c>
      <c r="D250" s="430" t="s">
        <v>12</v>
      </c>
      <c r="E250" s="780">
        <v>75</v>
      </c>
      <c r="F250" s="780">
        <v>72</v>
      </c>
      <c r="G250" s="780">
        <v>60</v>
      </c>
      <c r="H250" s="797"/>
      <c r="I250" s="566">
        <v>736001</v>
      </c>
      <c r="J250" s="791"/>
    </row>
    <row r="251" spans="1:12" customFormat="1" ht="15">
      <c r="A251" s="718">
        <v>1175</v>
      </c>
      <c r="B251" s="530">
        <v>908020</v>
      </c>
      <c r="C251" s="528" t="s">
        <v>4741</v>
      </c>
      <c r="D251" s="430" t="s">
        <v>12</v>
      </c>
      <c r="E251" s="780">
        <v>5</v>
      </c>
      <c r="F251" s="780">
        <v>6</v>
      </c>
      <c r="G251" s="780">
        <v>2</v>
      </c>
      <c r="H251" s="797"/>
      <c r="I251" s="566"/>
      <c r="J251" s="791"/>
    </row>
    <row r="252" spans="1:12" customFormat="1" ht="15">
      <c r="A252" s="807">
        <v>1176</v>
      </c>
      <c r="B252" s="433">
        <v>999999</v>
      </c>
      <c r="C252" s="436" t="s">
        <v>4915</v>
      </c>
      <c r="D252" s="433" t="s">
        <v>256</v>
      </c>
      <c r="E252" s="808">
        <v>70</v>
      </c>
      <c r="F252" s="808">
        <v>70</v>
      </c>
      <c r="G252" s="808">
        <v>70</v>
      </c>
      <c r="H252" s="800"/>
      <c r="I252" s="566"/>
      <c r="J252" s="791"/>
    </row>
    <row r="253" spans="1:12" customFormat="1" ht="15">
      <c r="A253" s="718">
        <v>1180</v>
      </c>
      <c r="B253" s="530">
        <v>908021</v>
      </c>
      <c r="C253" s="528" t="s">
        <v>4742</v>
      </c>
      <c r="D253" s="430" t="s">
        <v>12</v>
      </c>
      <c r="E253" s="780">
        <v>10</v>
      </c>
      <c r="F253" s="780">
        <v>11</v>
      </c>
      <c r="G253" s="780">
        <v>2</v>
      </c>
      <c r="H253" s="797"/>
      <c r="I253" s="566"/>
      <c r="J253" s="791"/>
    </row>
    <row r="254" spans="1:12" ht="15">
      <c r="A254" s="427"/>
      <c r="B254" s="429"/>
      <c r="C254" s="437" t="s">
        <v>538</v>
      </c>
      <c r="D254" s="425"/>
      <c r="E254" s="725"/>
      <c r="F254" s="725"/>
      <c r="G254" s="725"/>
      <c r="H254" s="795"/>
      <c r="I254" s="425"/>
      <c r="J254" s="446"/>
      <c r="L254" s="409"/>
    </row>
    <row r="255" spans="1:12" customFormat="1" ht="15">
      <c r="A255" s="718">
        <v>1185</v>
      </c>
      <c r="B255" s="530">
        <v>838001</v>
      </c>
      <c r="C255" s="528" t="s">
        <v>4524</v>
      </c>
      <c r="D255" s="430" t="s">
        <v>706</v>
      </c>
      <c r="E255" s="780">
        <v>8.5</v>
      </c>
      <c r="F255" s="780">
        <v>5.5</v>
      </c>
      <c r="G255" s="780">
        <v>6</v>
      </c>
      <c r="H255" s="797"/>
      <c r="I255" s="426">
        <v>746504</v>
      </c>
      <c r="J255" s="791"/>
    </row>
    <row r="256" spans="1:12" customFormat="1" ht="15">
      <c r="A256" s="718">
        <v>1190</v>
      </c>
      <c r="B256" s="530">
        <v>838002</v>
      </c>
      <c r="C256" s="528" t="s">
        <v>4523</v>
      </c>
      <c r="D256" s="430" t="s">
        <v>706</v>
      </c>
      <c r="E256" s="780">
        <v>6</v>
      </c>
      <c r="F256" s="780">
        <v>4.75</v>
      </c>
      <c r="G256" s="780">
        <v>5</v>
      </c>
      <c r="H256" s="797"/>
      <c r="I256" s="426">
        <v>746506</v>
      </c>
      <c r="J256" s="791"/>
    </row>
    <row r="257" spans="1:10" customFormat="1" ht="15">
      <c r="A257" s="718">
        <v>1195</v>
      </c>
      <c r="B257" s="530">
        <v>838003</v>
      </c>
      <c r="C257" s="528" t="s">
        <v>4532</v>
      </c>
      <c r="D257" s="430" t="s">
        <v>710</v>
      </c>
      <c r="E257" s="780">
        <v>250</v>
      </c>
      <c r="F257" s="780">
        <v>330</v>
      </c>
      <c r="G257" s="780">
        <v>500</v>
      </c>
      <c r="H257" s="797"/>
      <c r="I257" s="426">
        <v>746703</v>
      </c>
      <c r="J257" s="791"/>
    </row>
    <row r="258" spans="1:10" customFormat="1" ht="15">
      <c r="A258" s="718">
        <v>1200</v>
      </c>
      <c r="B258" s="530">
        <v>838006</v>
      </c>
      <c r="C258" s="528" t="s">
        <v>4531</v>
      </c>
      <c r="D258" s="430" t="s">
        <v>710</v>
      </c>
      <c r="E258" s="780">
        <v>700</v>
      </c>
      <c r="F258" s="780">
        <v>600</v>
      </c>
      <c r="G258" s="780">
        <v>750</v>
      </c>
      <c r="H258" s="797"/>
      <c r="I258" s="426">
        <v>746704</v>
      </c>
      <c r="J258" s="791"/>
    </row>
    <row r="259" spans="1:10" customFormat="1" ht="15">
      <c r="A259" s="718">
        <v>1205</v>
      </c>
      <c r="B259" s="530">
        <v>838008</v>
      </c>
      <c r="C259" s="528" t="s">
        <v>4530</v>
      </c>
      <c r="D259" s="430" t="s">
        <v>710</v>
      </c>
      <c r="E259" s="780">
        <v>400</v>
      </c>
      <c r="F259" s="780">
        <v>600</v>
      </c>
      <c r="G259" s="780">
        <v>1000</v>
      </c>
      <c r="H259" s="797"/>
      <c r="I259" s="426">
        <v>746706</v>
      </c>
      <c r="J259" s="791"/>
    </row>
    <row r="260" spans="1:10" customFormat="1" ht="15">
      <c r="A260" s="718">
        <v>1210</v>
      </c>
      <c r="B260" s="530">
        <v>838009</v>
      </c>
      <c r="C260" s="528" t="s">
        <v>4743</v>
      </c>
      <c r="D260" s="430" t="s">
        <v>706</v>
      </c>
      <c r="E260" s="780">
        <v>5</v>
      </c>
      <c r="F260" s="780">
        <v>2.1</v>
      </c>
      <c r="G260" s="780">
        <v>1</v>
      </c>
      <c r="H260" s="797"/>
      <c r="I260" s="566"/>
      <c r="J260" s="791"/>
    </row>
    <row r="261" spans="1:10" customFormat="1" ht="15">
      <c r="A261" s="718">
        <v>1215</v>
      </c>
      <c r="B261" s="530">
        <v>838500</v>
      </c>
      <c r="C261" s="528" t="s">
        <v>4744</v>
      </c>
      <c r="D261" s="430" t="s">
        <v>710</v>
      </c>
      <c r="E261" s="780">
        <v>300</v>
      </c>
      <c r="F261" s="780">
        <v>242</v>
      </c>
      <c r="G261" s="780">
        <v>100</v>
      </c>
      <c r="H261" s="797"/>
      <c r="I261" s="566"/>
      <c r="J261" s="791"/>
    </row>
    <row r="262" spans="1:10" customFormat="1" ht="15">
      <c r="A262" s="718">
        <v>1220</v>
      </c>
      <c r="B262" s="530">
        <v>840001</v>
      </c>
      <c r="C262" s="528" t="s">
        <v>4525</v>
      </c>
      <c r="D262" s="430" t="s">
        <v>710</v>
      </c>
      <c r="E262" s="780">
        <v>400</v>
      </c>
      <c r="F262" s="780">
        <v>390</v>
      </c>
      <c r="G262" s="780">
        <v>550</v>
      </c>
      <c r="H262" s="797"/>
      <c r="I262" s="566">
        <v>746501</v>
      </c>
      <c r="J262" s="791"/>
    </row>
    <row r="263" spans="1:10" s="409" customFormat="1" ht="15">
      <c r="A263" s="427"/>
      <c r="B263" s="429"/>
      <c r="C263" s="437" t="s">
        <v>4548</v>
      </c>
      <c r="D263" s="429"/>
      <c r="E263" s="728"/>
      <c r="F263" s="727"/>
      <c r="G263" s="727"/>
      <c r="H263" s="798"/>
      <c r="I263" s="429"/>
      <c r="J263" s="445"/>
    </row>
    <row r="264" spans="1:10" customFormat="1" ht="15">
      <c r="A264" s="718">
        <v>1225</v>
      </c>
      <c r="B264" s="530">
        <v>830010</v>
      </c>
      <c r="C264" s="528" t="s">
        <v>4745</v>
      </c>
      <c r="D264" s="430" t="s">
        <v>710</v>
      </c>
      <c r="E264" s="780">
        <v>300</v>
      </c>
      <c r="F264" s="780">
        <v>210</v>
      </c>
      <c r="G264" s="780">
        <v>545</v>
      </c>
      <c r="H264" s="797"/>
      <c r="I264" s="566"/>
      <c r="J264" s="791"/>
    </row>
    <row r="265" spans="1:10" customFormat="1" ht="15">
      <c r="A265" s="718">
        <v>1230</v>
      </c>
      <c r="B265" s="530">
        <v>831011</v>
      </c>
      <c r="C265" s="528" t="s">
        <v>4746</v>
      </c>
      <c r="D265" s="430" t="s">
        <v>706</v>
      </c>
      <c r="E265" s="780">
        <v>5</v>
      </c>
      <c r="F265" s="780">
        <v>4</v>
      </c>
      <c r="G265" s="780">
        <v>2</v>
      </c>
      <c r="H265" s="797"/>
      <c r="I265" s="566"/>
      <c r="J265" s="791"/>
    </row>
    <row r="266" spans="1:10" customFormat="1" ht="15">
      <c r="A266" s="718">
        <v>1235</v>
      </c>
      <c r="B266" s="530">
        <v>832035</v>
      </c>
      <c r="C266" s="528" t="s">
        <v>4747</v>
      </c>
      <c r="D266" s="430" t="s">
        <v>706</v>
      </c>
      <c r="E266" s="780">
        <v>1.5</v>
      </c>
      <c r="F266" s="780">
        <v>1.1000000000000001</v>
      </c>
      <c r="G266" s="780">
        <v>0.5</v>
      </c>
      <c r="H266" s="797"/>
      <c r="I266" s="566"/>
      <c r="J266" s="791"/>
    </row>
    <row r="267" spans="1:10" customFormat="1" ht="15">
      <c r="A267" s="718">
        <v>1240</v>
      </c>
      <c r="B267" s="530">
        <v>834501</v>
      </c>
      <c r="C267" s="528" t="s">
        <v>5064</v>
      </c>
      <c r="D267" s="430" t="s">
        <v>11</v>
      </c>
      <c r="E267" s="780">
        <v>900</v>
      </c>
      <c r="F267" s="780">
        <v>900</v>
      </c>
      <c r="G267" s="780">
        <v>500</v>
      </c>
      <c r="H267" s="797"/>
      <c r="I267" s="566"/>
      <c r="J267" s="791"/>
    </row>
    <row r="268" spans="1:10" customFormat="1" ht="15">
      <c r="A268" s="718">
        <v>1245</v>
      </c>
      <c r="B268" s="530">
        <v>836005</v>
      </c>
      <c r="C268" s="528" t="s">
        <v>4748</v>
      </c>
      <c r="D268" s="430" t="s">
        <v>710</v>
      </c>
      <c r="E268" s="780">
        <v>4000</v>
      </c>
      <c r="F268" s="780">
        <v>3500</v>
      </c>
      <c r="G268" s="780">
        <v>510</v>
      </c>
      <c r="H268" s="797"/>
      <c r="I268" s="566"/>
      <c r="J268" s="791"/>
    </row>
    <row r="269" spans="1:10" customFormat="1" ht="15">
      <c r="A269" s="718">
        <v>1250</v>
      </c>
      <c r="B269" s="530">
        <v>836006</v>
      </c>
      <c r="C269" s="528" t="s">
        <v>4749</v>
      </c>
      <c r="D269" s="430" t="s">
        <v>710</v>
      </c>
      <c r="E269" s="780">
        <v>1500</v>
      </c>
      <c r="F269" s="780">
        <v>47</v>
      </c>
      <c r="G269" s="780">
        <v>272</v>
      </c>
      <c r="H269" s="797"/>
      <c r="I269" s="566"/>
      <c r="J269" s="791"/>
    </row>
    <row r="270" spans="1:10" customFormat="1" ht="15">
      <c r="A270" s="718">
        <v>1255</v>
      </c>
      <c r="B270" s="530">
        <v>836503</v>
      </c>
      <c r="C270" s="528" t="s">
        <v>4944</v>
      </c>
      <c r="D270" s="430" t="s">
        <v>710</v>
      </c>
      <c r="E270" s="780">
        <v>275</v>
      </c>
      <c r="F270" s="780">
        <v>390</v>
      </c>
      <c r="G270" s="780">
        <v>550</v>
      </c>
      <c r="H270" s="797"/>
      <c r="I270" s="566"/>
      <c r="J270" s="791"/>
    </row>
    <row r="271" spans="1:10" customFormat="1" ht="15">
      <c r="A271" s="718">
        <v>1260</v>
      </c>
      <c r="B271" s="530">
        <v>837500</v>
      </c>
      <c r="C271" s="528" t="s">
        <v>4750</v>
      </c>
      <c r="D271" s="430" t="s">
        <v>710</v>
      </c>
      <c r="E271" s="780">
        <v>150</v>
      </c>
      <c r="F271" s="780">
        <v>47</v>
      </c>
      <c r="G271" s="780">
        <v>135</v>
      </c>
      <c r="H271" s="797"/>
      <c r="I271" s="566"/>
      <c r="J271" s="791"/>
    </row>
    <row r="272" spans="1:10" customFormat="1" ht="15">
      <c r="A272" s="718">
        <v>1265</v>
      </c>
      <c r="B272" s="530">
        <v>838503</v>
      </c>
      <c r="C272" s="528" t="s">
        <v>4751</v>
      </c>
      <c r="D272" s="430" t="s">
        <v>706</v>
      </c>
      <c r="E272" s="780">
        <v>5</v>
      </c>
      <c r="F272" s="780">
        <v>1.8</v>
      </c>
      <c r="G272" s="780">
        <v>0.2</v>
      </c>
      <c r="H272" s="797"/>
      <c r="I272" s="566"/>
      <c r="J272" s="791"/>
    </row>
    <row r="273" spans="1:12" customFormat="1" ht="15">
      <c r="A273" s="718">
        <v>1270</v>
      </c>
      <c r="B273" s="530">
        <v>838504</v>
      </c>
      <c r="C273" s="528" t="s">
        <v>4752</v>
      </c>
      <c r="D273" s="430" t="s">
        <v>710</v>
      </c>
      <c r="E273" s="780">
        <v>225</v>
      </c>
      <c r="F273" s="780">
        <v>41</v>
      </c>
      <c r="G273" s="780">
        <v>136</v>
      </c>
      <c r="H273" s="797"/>
      <c r="I273" s="566"/>
      <c r="J273" s="791"/>
    </row>
    <row r="274" spans="1:12" customFormat="1" ht="15">
      <c r="A274" s="718">
        <v>1275</v>
      </c>
      <c r="B274" s="530">
        <v>839003</v>
      </c>
      <c r="C274" s="528" t="s">
        <v>4753</v>
      </c>
      <c r="D274" s="430" t="s">
        <v>710</v>
      </c>
      <c r="E274" s="780">
        <v>400</v>
      </c>
      <c r="F274" s="780">
        <v>300</v>
      </c>
      <c r="G274" s="780">
        <v>550</v>
      </c>
      <c r="H274" s="797"/>
      <c r="I274" s="566"/>
      <c r="J274" s="791"/>
    </row>
    <row r="275" spans="1:12" customFormat="1" ht="15">
      <c r="A275" s="718">
        <v>1280</v>
      </c>
      <c r="B275" s="530">
        <v>840005</v>
      </c>
      <c r="C275" s="528" t="s">
        <v>4754</v>
      </c>
      <c r="D275" s="430" t="s">
        <v>710</v>
      </c>
      <c r="E275" s="780">
        <v>200</v>
      </c>
      <c r="F275" s="780">
        <v>280</v>
      </c>
      <c r="G275" s="780">
        <v>272</v>
      </c>
      <c r="H275" s="797"/>
      <c r="I275" s="566"/>
      <c r="J275" s="791"/>
    </row>
    <row r="276" spans="1:12" customFormat="1" ht="15">
      <c r="A276" s="718">
        <v>1285</v>
      </c>
      <c r="B276" s="530">
        <v>840006</v>
      </c>
      <c r="C276" s="528" t="s">
        <v>4755</v>
      </c>
      <c r="D276" s="430" t="s">
        <v>710</v>
      </c>
      <c r="E276" s="780">
        <v>200</v>
      </c>
      <c r="F276" s="780">
        <v>190</v>
      </c>
      <c r="G276" s="780">
        <v>272</v>
      </c>
      <c r="H276" s="797"/>
      <c r="I276" s="566"/>
      <c r="J276" s="791"/>
    </row>
    <row r="277" spans="1:12" s="545" customFormat="1" ht="15">
      <c r="A277" s="718">
        <v>1290</v>
      </c>
      <c r="B277" s="546">
        <v>842500</v>
      </c>
      <c r="C277" s="436" t="s">
        <v>4756</v>
      </c>
      <c r="D277" s="433" t="s">
        <v>710</v>
      </c>
      <c r="E277" s="781">
        <v>100</v>
      </c>
      <c r="F277" s="781">
        <v>46</v>
      </c>
      <c r="G277" s="781">
        <v>440</v>
      </c>
      <c r="H277" s="800"/>
      <c r="I277" s="566"/>
      <c r="J277" s="792"/>
    </row>
    <row r="278" spans="1:12" customFormat="1" ht="15">
      <c r="A278" s="718">
        <v>1295</v>
      </c>
      <c r="B278" s="530">
        <v>847001</v>
      </c>
      <c r="C278" s="528" t="s">
        <v>4757</v>
      </c>
      <c r="D278" s="430" t="s">
        <v>710</v>
      </c>
      <c r="E278" s="780">
        <v>225</v>
      </c>
      <c r="F278" s="780">
        <v>390</v>
      </c>
      <c r="G278" s="780">
        <v>2000</v>
      </c>
      <c r="H278" s="797"/>
      <c r="I278" s="566"/>
      <c r="J278" s="791"/>
    </row>
    <row r="279" spans="1:12" customFormat="1" ht="15">
      <c r="A279" s="718">
        <v>1300</v>
      </c>
      <c r="B279" s="530">
        <v>847002</v>
      </c>
      <c r="C279" s="528" t="s">
        <v>4758</v>
      </c>
      <c r="D279" s="430" t="s">
        <v>710</v>
      </c>
      <c r="E279" s="780">
        <v>300</v>
      </c>
      <c r="F279" s="780">
        <v>400</v>
      </c>
      <c r="G279" s="780">
        <v>2500</v>
      </c>
      <c r="H279" s="797"/>
      <c r="I279" s="566"/>
      <c r="J279" s="791"/>
    </row>
    <row r="280" spans="1:12" s="410" customFormat="1" ht="15">
      <c r="A280" s="427"/>
      <c r="B280" s="429"/>
      <c r="C280" s="437" t="s">
        <v>4759</v>
      </c>
      <c r="D280" s="429"/>
      <c r="E280" s="729"/>
      <c r="F280" s="729"/>
      <c r="G280" s="729"/>
      <c r="H280" s="785"/>
      <c r="I280" s="429"/>
      <c r="J280" s="446"/>
      <c r="L280" s="409"/>
    </row>
    <row r="281" spans="1:12" customFormat="1" ht="15">
      <c r="A281" s="718">
        <v>1305</v>
      </c>
      <c r="B281" s="530">
        <v>834504</v>
      </c>
      <c r="C281" s="528" t="s">
        <v>4760</v>
      </c>
      <c r="D281" s="430" t="s">
        <v>710</v>
      </c>
      <c r="E281" s="780">
        <v>500</v>
      </c>
      <c r="F281" s="780">
        <v>620</v>
      </c>
      <c r="G281" s="780">
        <v>750</v>
      </c>
      <c r="H281" s="797"/>
      <c r="I281" s="566"/>
      <c r="J281" s="791"/>
    </row>
    <row r="282" spans="1:12" customFormat="1" ht="15">
      <c r="A282" s="718">
        <v>1310</v>
      </c>
      <c r="B282" s="530">
        <v>834506</v>
      </c>
      <c r="C282" s="528" t="s">
        <v>4761</v>
      </c>
      <c r="D282" s="430" t="s">
        <v>710</v>
      </c>
      <c r="E282" s="780">
        <v>1500</v>
      </c>
      <c r="F282" s="780">
        <v>1700</v>
      </c>
      <c r="G282" s="780">
        <v>750</v>
      </c>
      <c r="H282" s="797"/>
      <c r="I282" s="566"/>
      <c r="J282" s="791"/>
    </row>
    <row r="283" spans="1:12" customFormat="1" ht="15">
      <c r="A283" s="718">
        <v>1315</v>
      </c>
      <c r="B283" s="530">
        <v>850011</v>
      </c>
      <c r="C283" s="528" t="s">
        <v>4762</v>
      </c>
      <c r="D283" s="430" t="s">
        <v>710</v>
      </c>
      <c r="E283" s="780">
        <v>150</v>
      </c>
      <c r="F283" s="780">
        <v>44</v>
      </c>
      <c r="G283" s="780">
        <v>136</v>
      </c>
      <c r="H283" s="797"/>
      <c r="I283" s="566"/>
      <c r="J283" s="791"/>
    </row>
    <row r="284" spans="1:12" customFormat="1" ht="15">
      <c r="A284" s="718">
        <v>1320</v>
      </c>
      <c r="B284" s="530">
        <v>850517</v>
      </c>
      <c r="C284" s="528" t="s">
        <v>4763</v>
      </c>
      <c r="D284" s="430" t="s">
        <v>710</v>
      </c>
      <c r="E284" s="780">
        <v>200</v>
      </c>
      <c r="F284" s="780">
        <v>51</v>
      </c>
      <c r="G284" s="780">
        <v>272</v>
      </c>
      <c r="H284" s="797"/>
      <c r="I284" s="566"/>
      <c r="J284" s="791"/>
    </row>
    <row r="285" spans="1:12" customFormat="1" ht="15">
      <c r="A285" s="718">
        <v>1325</v>
      </c>
      <c r="B285" s="530">
        <v>850520</v>
      </c>
      <c r="C285" s="528" t="s">
        <v>4764</v>
      </c>
      <c r="D285" s="430" t="s">
        <v>710</v>
      </c>
      <c r="E285" s="780">
        <v>560</v>
      </c>
      <c r="F285" s="780">
        <v>444</v>
      </c>
      <c r="G285" s="780">
        <v>660</v>
      </c>
      <c r="H285" s="797"/>
      <c r="I285" s="566"/>
      <c r="J285" s="791"/>
    </row>
    <row r="286" spans="1:12" customFormat="1" ht="15">
      <c r="A286" s="718">
        <v>1330</v>
      </c>
      <c r="B286" s="530">
        <v>850521</v>
      </c>
      <c r="C286" s="528" t="s">
        <v>4765</v>
      </c>
      <c r="D286" s="430" t="s">
        <v>710</v>
      </c>
      <c r="E286" s="780">
        <v>625</v>
      </c>
      <c r="F286" s="780">
        <v>552</v>
      </c>
      <c r="G286" s="780">
        <v>920</v>
      </c>
      <c r="H286" s="797"/>
      <c r="I286" s="566"/>
      <c r="J286" s="791"/>
    </row>
    <row r="287" spans="1:12" customFormat="1" ht="15">
      <c r="A287" s="718">
        <v>1335</v>
      </c>
      <c r="B287" s="530">
        <v>850522</v>
      </c>
      <c r="C287" s="528" t="s">
        <v>4766</v>
      </c>
      <c r="D287" s="430" t="s">
        <v>710</v>
      </c>
      <c r="E287" s="780">
        <v>750</v>
      </c>
      <c r="F287" s="780">
        <v>676</v>
      </c>
      <c r="G287" s="780">
        <v>1110</v>
      </c>
      <c r="H287" s="797"/>
      <c r="I287" s="566"/>
      <c r="J287" s="791"/>
    </row>
    <row r="288" spans="1:12" customFormat="1" ht="15">
      <c r="A288" s="718">
        <v>1340</v>
      </c>
      <c r="B288" s="530">
        <v>850523</v>
      </c>
      <c r="C288" s="528" t="s">
        <v>4767</v>
      </c>
      <c r="D288" s="430" t="s">
        <v>710</v>
      </c>
      <c r="E288" s="780">
        <v>1412</v>
      </c>
      <c r="F288" s="780">
        <v>1477</v>
      </c>
      <c r="G288" s="780">
        <v>2125</v>
      </c>
      <c r="H288" s="797"/>
      <c r="I288" s="566"/>
      <c r="J288" s="791"/>
    </row>
    <row r="289" spans="1:12" customFormat="1" ht="15">
      <c r="A289" s="718">
        <v>1345</v>
      </c>
      <c r="B289" s="530">
        <v>850524</v>
      </c>
      <c r="C289" s="528" t="s">
        <v>4768</v>
      </c>
      <c r="D289" s="430" t="s">
        <v>710</v>
      </c>
      <c r="E289" s="780">
        <v>625</v>
      </c>
      <c r="F289" s="780">
        <v>462</v>
      </c>
      <c r="G289" s="780">
        <v>1750</v>
      </c>
      <c r="H289" s="797"/>
      <c r="I289" s="566"/>
      <c r="J289" s="791"/>
    </row>
    <row r="290" spans="1:12" customFormat="1" ht="15">
      <c r="A290" s="718">
        <v>1350</v>
      </c>
      <c r="B290" s="530">
        <v>850525</v>
      </c>
      <c r="C290" s="528" t="s">
        <v>4769</v>
      </c>
      <c r="D290" s="430" t="s">
        <v>710</v>
      </c>
      <c r="E290" s="780">
        <v>690</v>
      </c>
      <c r="F290" s="780">
        <v>513</v>
      </c>
      <c r="G290" s="780">
        <v>1750</v>
      </c>
      <c r="H290" s="797"/>
      <c r="I290" s="566"/>
      <c r="J290" s="791"/>
    </row>
    <row r="291" spans="1:12" customFormat="1" ht="15">
      <c r="A291" s="718">
        <v>1355</v>
      </c>
      <c r="B291" s="530">
        <v>850526</v>
      </c>
      <c r="C291" s="528" t="s">
        <v>4770</v>
      </c>
      <c r="D291" s="430" t="s">
        <v>710</v>
      </c>
      <c r="E291" s="780">
        <v>580</v>
      </c>
      <c r="F291" s="780">
        <v>415</v>
      </c>
      <c r="G291" s="780">
        <v>1400</v>
      </c>
      <c r="H291" s="797"/>
      <c r="I291" s="566"/>
      <c r="J291" s="791"/>
    </row>
    <row r="292" spans="1:12" customFormat="1" ht="15">
      <c r="A292" s="718">
        <v>1360</v>
      </c>
      <c r="B292" s="530">
        <v>850527</v>
      </c>
      <c r="C292" s="528" t="s">
        <v>4771</v>
      </c>
      <c r="D292" s="430" t="s">
        <v>710</v>
      </c>
      <c r="E292" s="780">
        <v>580</v>
      </c>
      <c r="F292" s="780">
        <v>415</v>
      </c>
      <c r="G292" s="780">
        <v>1600</v>
      </c>
      <c r="H292" s="797"/>
      <c r="I292" s="566"/>
      <c r="J292" s="791"/>
    </row>
    <row r="293" spans="1:12" customFormat="1" ht="15">
      <c r="A293" s="718">
        <v>1365</v>
      </c>
      <c r="B293" s="530">
        <v>851001</v>
      </c>
      <c r="C293" s="528" t="s">
        <v>4772</v>
      </c>
      <c r="D293" s="430" t="s">
        <v>710</v>
      </c>
      <c r="E293" s="780">
        <v>3012</v>
      </c>
      <c r="F293" s="780">
        <v>3240</v>
      </c>
      <c r="G293" s="780">
        <v>4040</v>
      </c>
      <c r="H293" s="797"/>
      <c r="I293" s="566"/>
      <c r="J293" s="791"/>
    </row>
    <row r="294" spans="1:12" customFormat="1" ht="15">
      <c r="A294" s="718">
        <v>1370</v>
      </c>
      <c r="B294" s="530">
        <v>851003</v>
      </c>
      <c r="C294" s="528" t="s">
        <v>4773</v>
      </c>
      <c r="D294" s="430" t="s">
        <v>710</v>
      </c>
      <c r="E294" s="780">
        <v>3158</v>
      </c>
      <c r="F294" s="780">
        <v>4050</v>
      </c>
      <c r="G294" s="780">
        <v>4600</v>
      </c>
      <c r="H294" s="797"/>
      <c r="I294" s="566"/>
      <c r="J294" s="791"/>
    </row>
    <row r="295" spans="1:12" customFormat="1" ht="15">
      <c r="A295" s="718">
        <v>1375</v>
      </c>
      <c r="B295" s="530">
        <v>851502</v>
      </c>
      <c r="C295" s="528" t="s">
        <v>4774</v>
      </c>
      <c r="D295" s="430" t="s">
        <v>710</v>
      </c>
      <c r="E295" s="780">
        <v>758</v>
      </c>
      <c r="F295" s="780">
        <v>675</v>
      </c>
      <c r="G295" s="780">
        <v>1325</v>
      </c>
      <c r="H295" s="797"/>
      <c r="I295" s="566"/>
      <c r="J295" s="791"/>
    </row>
    <row r="296" spans="1:12" customFormat="1" ht="15">
      <c r="A296" s="718">
        <v>1380</v>
      </c>
      <c r="B296" s="530">
        <v>851503</v>
      </c>
      <c r="C296" s="528" t="s">
        <v>4775</v>
      </c>
      <c r="D296" s="430" t="s">
        <v>710</v>
      </c>
      <c r="E296" s="780">
        <v>841</v>
      </c>
      <c r="F296" s="780">
        <v>845</v>
      </c>
      <c r="G296" s="780">
        <v>1450</v>
      </c>
      <c r="H296" s="797"/>
      <c r="I296" s="566"/>
      <c r="J296" s="791"/>
    </row>
    <row r="297" spans="1:12" customFormat="1" ht="15">
      <c r="A297" s="718">
        <v>1385</v>
      </c>
      <c r="B297" s="530">
        <v>851504</v>
      </c>
      <c r="C297" s="528" t="s">
        <v>4776</v>
      </c>
      <c r="D297" s="430" t="s">
        <v>710</v>
      </c>
      <c r="E297" s="780">
        <v>918</v>
      </c>
      <c r="F297" s="780">
        <v>1035</v>
      </c>
      <c r="G297" s="780">
        <v>1570</v>
      </c>
      <c r="H297" s="797"/>
      <c r="I297" s="566"/>
      <c r="J297" s="791"/>
    </row>
    <row r="298" spans="1:12" customFormat="1" ht="15">
      <c r="A298" s="718">
        <v>1390</v>
      </c>
      <c r="B298" s="530">
        <v>851506</v>
      </c>
      <c r="C298" s="528" t="s">
        <v>4777</v>
      </c>
      <c r="D298" s="430" t="s">
        <v>710</v>
      </c>
      <c r="E298" s="780">
        <v>1639</v>
      </c>
      <c r="F298" s="780">
        <v>2395</v>
      </c>
      <c r="G298" s="780">
        <v>2550</v>
      </c>
      <c r="H298" s="797"/>
      <c r="I298" s="566"/>
      <c r="J298" s="791"/>
    </row>
    <row r="299" spans="1:12" customFormat="1" ht="15">
      <c r="A299" s="718">
        <v>1395</v>
      </c>
      <c r="B299" s="530">
        <v>851507</v>
      </c>
      <c r="C299" s="528" t="s">
        <v>4778</v>
      </c>
      <c r="D299" s="430" t="s">
        <v>710</v>
      </c>
      <c r="E299" s="780">
        <v>2045</v>
      </c>
      <c r="F299" s="780">
        <v>3013</v>
      </c>
      <c r="G299" s="780">
        <v>3135</v>
      </c>
      <c r="H299" s="797"/>
      <c r="I299" s="566"/>
      <c r="J299" s="791"/>
    </row>
    <row r="300" spans="1:12" customFormat="1" ht="15">
      <c r="A300" s="718">
        <v>1400</v>
      </c>
      <c r="B300" s="530">
        <v>851509</v>
      </c>
      <c r="C300" s="528" t="s">
        <v>4779</v>
      </c>
      <c r="D300" s="430" t="s">
        <v>710</v>
      </c>
      <c r="E300" s="780">
        <v>2578</v>
      </c>
      <c r="F300" s="780">
        <v>3790</v>
      </c>
      <c r="G300" s="780">
        <v>3250</v>
      </c>
      <c r="H300" s="797"/>
      <c r="I300" s="566"/>
      <c r="J300" s="791"/>
    </row>
    <row r="301" spans="1:12" customFormat="1" ht="15">
      <c r="A301" s="718">
        <v>1405</v>
      </c>
      <c r="B301" s="530">
        <v>851520</v>
      </c>
      <c r="C301" s="528" t="s">
        <v>4780</v>
      </c>
      <c r="D301" s="430" t="s">
        <v>710</v>
      </c>
      <c r="E301" s="780">
        <v>794</v>
      </c>
      <c r="F301" s="780">
        <v>845</v>
      </c>
      <c r="G301" s="780">
        <v>1400</v>
      </c>
      <c r="H301" s="797"/>
      <c r="I301" s="566"/>
      <c r="J301" s="791"/>
    </row>
    <row r="302" spans="1:12" customFormat="1" ht="15">
      <c r="A302" s="718">
        <v>1410</v>
      </c>
      <c r="B302" s="530">
        <v>851522</v>
      </c>
      <c r="C302" s="528" t="s">
        <v>4781</v>
      </c>
      <c r="D302" s="430" t="s">
        <v>710</v>
      </c>
      <c r="E302" s="780">
        <v>1113</v>
      </c>
      <c r="F302" s="780">
        <v>1400</v>
      </c>
      <c r="G302" s="780">
        <v>2000</v>
      </c>
      <c r="H302" s="797"/>
      <c r="I302" s="566"/>
      <c r="J302" s="791"/>
    </row>
    <row r="303" spans="1:12" s="410" customFormat="1" ht="15">
      <c r="A303" s="427"/>
      <c r="B303" s="429"/>
      <c r="C303" s="437" t="s">
        <v>541</v>
      </c>
      <c r="D303" s="429"/>
      <c r="E303" s="729"/>
      <c r="F303" s="729"/>
      <c r="G303" s="729"/>
      <c r="H303" s="785"/>
      <c r="I303" s="429"/>
      <c r="J303" s="446"/>
      <c r="L303" s="409"/>
    </row>
    <row r="304" spans="1:12" customFormat="1" ht="15">
      <c r="A304" s="718">
        <v>1415</v>
      </c>
      <c r="B304" s="530">
        <v>817002</v>
      </c>
      <c r="C304" s="528" t="s">
        <v>4947</v>
      </c>
      <c r="D304" s="430" t="s">
        <v>711</v>
      </c>
      <c r="E304" s="780">
        <v>12</v>
      </c>
      <c r="F304" s="780">
        <v>12</v>
      </c>
      <c r="G304" s="780">
        <v>11.5</v>
      </c>
      <c r="H304" s="787" t="s">
        <v>831</v>
      </c>
      <c r="I304" s="426">
        <v>748015</v>
      </c>
      <c r="J304" s="791"/>
    </row>
    <row r="305" spans="1:10" customFormat="1" ht="15">
      <c r="A305" s="718">
        <v>1420</v>
      </c>
      <c r="B305" s="530">
        <v>817003</v>
      </c>
      <c r="C305" s="528" t="s">
        <v>4564</v>
      </c>
      <c r="D305" s="430" t="s">
        <v>706</v>
      </c>
      <c r="E305" s="780">
        <v>2.5</v>
      </c>
      <c r="F305" s="780">
        <v>1.25</v>
      </c>
      <c r="G305" s="780">
        <v>1.1499999999999999</v>
      </c>
      <c r="H305" s="787" t="s">
        <v>831</v>
      </c>
      <c r="I305" s="426">
        <v>748019</v>
      </c>
      <c r="J305" s="791"/>
    </row>
    <row r="306" spans="1:10" customFormat="1" ht="15">
      <c r="A306" s="718">
        <v>1425</v>
      </c>
      <c r="B306" s="530">
        <v>817004</v>
      </c>
      <c r="C306" s="528" t="s">
        <v>4563</v>
      </c>
      <c r="D306" s="430" t="s">
        <v>711</v>
      </c>
      <c r="E306" s="780">
        <v>6.5</v>
      </c>
      <c r="F306" s="780">
        <v>6</v>
      </c>
      <c r="G306" s="780">
        <v>5.75</v>
      </c>
      <c r="H306" s="787" t="s">
        <v>831</v>
      </c>
      <c r="I306" s="426">
        <v>748026</v>
      </c>
      <c r="J306" s="791"/>
    </row>
    <row r="307" spans="1:10" customFormat="1" ht="15">
      <c r="A307" s="718">
        <v>1430</v>
      </c>
      <c r="B307" s="530">
        <v>817005</v>
      </c>
      <c r="C307" s="528" t="s">
        <v>4945</v>
      </c>
      <c r="D307" s="430" t="s">
        <v>706</v>
      </c>
      <c r="E307" s="780">
        <v>3</v>
      </c>
      <c r="F307" s="780">
        <v>2</v>
      </c>
      <c r="G307" s="780">
        <v>1.75</v>
      </c>
      <c r="H307" s="787" t="s">
        <v>831</v>
      </c>
      <c r="I307" s="426">
        <v>748033</v>
      </c>
      <c r="J307" s="791"/>
    </row>
    <row r="308" spans="1:10" customFormat="1" ht="15">
      <c r="A308" s="718">
        <v>1435</v>
      </c>
      <c r="B308" s="530">
        <v>817006</v>
      </c>
      <c r="C308" s="528" t="s">
        <v>4946</v>
      </c>
      <c r="D308" s="430" t="s">
        <v>706</v>
      </c>
      <c r="E308" s="780">
        <v>6</v>
      </c>
      <c r="F308" s="780">
        <v>5.5</v>
      </c>
      <c r="G308" s="780">
        <v>5.2</v>
      </c>
      <c r="H308" s="787" t="s">
        <v>831</v>
      </c>
      <c r="I308" s="426">
        <v>748027</v>
      </c>
      <c r="J308" s="791"/>
    </row>
    <row r="309" spans="1:10" customFormat="1" ht="15">
      <c r="A309" s="718">
        <v>1440</v>
      </c>
      <c r="B309" s="530">
        <v>817007</v>
      </c>
      <c r="C309" s="528" t="s">
        <v>4562</v>
      </c>
      <c r="D309" s="430" t="s">
        <v>706</v>
      </c>
      <c r="E309" s="780">
        <v>20</v>
      </c>
      <c r="F309" s="780">
        <v>17.5</v>
      </c>
      <c r="G309" s="780">
        <v>17.25</v>
      </c>
      <c r="H309" s="787" t="s">
        <v>831</v>
      </c>
      <c r="I309" s="426">
        <v>748513</v>
      </c>
      <c r="J309" s="791"/>
    </row>
    <row r="310" spans="1:10" customFormat="1" ht="15">
      <c r="A310" s="718">
        <v>1445</v>
      </c>
      <c r="B310" s="530">
        <v>817008</v>
      </c>
      <c r="C310" s="528" t="s">
        <v>4561</v>
      </c>
      <c r="D310" s="430" t="s">
        <v>706</v>
      </c>
      <c r="E310" s="780">
        <v>15</v>
      </c>
      <c r="F310" s="780">
        <v>7</v>
      </c>
      <c r="G310" s="780">
        <v>7</v>
      </c>
      <c r="H310" s="787" t="s">
        <v>831</v>
      </c>
      <c r="I310" s="426">
        <v>748518</v>
      </c>
      <c r="J310" s="791"/>
    </row>
    <row r="311" spans="1:10" customFormat="1" ht="15">
      <c r="A311" s="718">
        <v>1450</v>
      </c>
      <c r="B311" s="530">
        <v>817009</v>
      </c>
      <c r="C311" s="528" t="s">
        <v>4560</v>
      </c>
      <c r="D311" s="430" t="s">
        <v>706</v>
      </c>
      <c r="E311" s="780">
        <v>10</v>
      </c>
      <c r="F311" s="780">
        <v>7</v>
      </c>
      <c r="G311" s="780">
        <v>4.5999999999999996</v>
      </c>
      <c r="H311" s="787" t="s">
        <v>831</v>
      </c>
      <c r="I311" s="426">
        <v>748525</v>
      </c>
      <c r="J311" s="791"/>
    </row>
    <row r="312" spans="1:10" customFormat="1" ht="15">
      <c r="A312" s="718">
        <v>1455</v>
      </c>
      <c r="B312" s="530">
        <v>817010</v>
      </c>
      <c r="C312" s="528" t="s">
        <v>4559</v>
      </c>
      <c r="D312" s="430" t="s">
        <v>711</v>
      </c>
      <c r="E312" s="780">
        <v>26</v>
      </c>
      <c r="F312" s="780">
        <v>23.55</v>
      </c>
      <c r="G312" s="780">
        <v>23</v>
      </c>
      <c r="H312" s="787" t="s">
        <v>831</v>
      </c>
      <c r="I312" s="426">
        <v>748527</v>
      </c>
      <c r="J312" s="791"/>
    </row>
    <row r="313" spans="1:10" customFormat="1" ht="15">
      <c r="A313" s="718">
        <v>1460</v>
      </c>
      <c r="B313" s="530">
        <v>817011</v>
      </c>
      <c r="C313" s="528" t="s">
        <v>4558</v>
      </c>
      <c r="D313" s="430" t="s">
        <v>706</v>
      </c>
      <c r="E313" s="780">
        <v>15</v>
      </c>
      <c r="F313" s="780">
        <v>9.35</v>
      </c>
      <c r="G313" s="780">
        <v>10</v>
      </c>
      <c r="H313" s="787" t="s">
        <v>831</v>
      </c>
      <c r="I313" s="426">
        <v>748528</v>
      </c>
      <c r="J313" s="791"/>
    </row>
    <row r="314" spans="1:10" customFormat="1" ht="15">
      <c r="A314" s="718">
        <v>1465</v>
      </c>
      <c r="B314" s="530">
        <v>817012</v>
      </c>
      <c r="C314" s="528" t="s">
        <v>4557</v>
      </c>
      <c r="D314" s="430" t="s">
        <v>711</v>
      </c>
      <c r="E314" s="780">
        <v>33</v>
      </c>
      <c r="F314" s="780">
        <v>29</v>
      </c>
      <c r="G314" s="780">
        <v>29</v>
      </c>
      <c r="H314" s="787" t="s">
        <v>831</v>
      </c>
      <c r="I314" s="426">
        <v>748529</v>
      </c>
      <c r="J314" s="791"/>
    </row>
    <row r="315" spans="1:10" customFormat="1" ht="15">
      <c r="A315" s="718">
        <v>1470</v>
      </c>
      <c r="B315" s="530">
        <v>817013</v>
      </c>
      <c r="C315" s="528" t="s">
        <v>5074</v>
      </c>
      <c r="D315" s="430" t="s">
        <v>706</v>
      </c>
      <c r="E315" s="780">
        <v>2</v>
      </c>
      <c r="F315" s="780">
        <v>1.35</v>
      </c>
      <c r="G315" s="780">
        <v>1.1499999999999999</v>
      </c>
      <c r="H315" s="800"/>
      <c r="I315" s="547">
        <v>748548</v>
      </c>
      <c r="J315" s="791"/>
    </row>
    <row r="316" spans="1:10" customFormat="1" ht="15">
      <c r="A316" s="718">
        <v>1475</v>
      </c>
      <c r="B316" s="530">
        <v>817014</v>
      </c>
      <c r="C316" s="528" t="s">
        <v>4782</v>
      </c>
      <c r="D316" s="430" t="s">
        <v>706</v>
      </c>
      <c r="E316" s="780">
        <v>3</v>
      </c>
      <c r="F316" s="780">
        <v>2.5</v>
      </c>
      <c r="G316" s="780">
        <v>2.2999999999999998</v>
      </c>
      <c r="H316" s="800"/>
      <c r="I316" s="566"/>
      <c r="J316" s="791"/>
    </row>
    <row r="317" spans="1:10" customFormat="1" ht="15">
      <c r="A317" s="718">
        <v>1480</v>
      </c>
      <c r="B317" s="530">
        <v>817018</v>
      </c>
      <c r="C317" s="528" t="s">
        <v>4783</v>
      </c>
      <c r="D317" s="430" t="s">
        <v>706</v>
      </c>
      <c r="E317" s="780">
        <v>2</v>
      </c>
      <c r="F317" s="780">
        <v>1.35</v>
      </c>
      <c r="G317" s="780">
        <v>1.1499999999999999</v>
      </c>
      <c r="H317" s="800"/>
      <c r="I317" s="566"/>
      <c r="J317" s="791"/>
    </row>
    <row r="318" spans="1:10" customFormat="1" ht="15">
      <c r="A318" s="718">
        <v>1485</v>
      </c>
      <c r="B318" s="530">
        <v>817019</v>
      </c>
      <c r="C318" s="528" t="s">
        <v>4784</v>
      </c>
      <c r="D318" s="430" t="s">
        <v>706</v>
      </c>
      <c r="E318" s="780">
        <v>2</v>
      </c>
      <c r="F318" s="780">
        <v>1.55</v>
      </c>
      <c r="G318" s="780">
        <v>1.5</v>
      </c>
      <c r="H318" s="800"/>
      <c r="I318" s="566"/>
      <c r="J318" s="791"/>
    </row>
    <row r="319" spans="1:10" customFormat="1" ht="15">
      <c r="A319" s="718">
        <v>1490</v>
      </c>
      <c r="B319" s="530">
        <v>817020</v>
      </c>
      <c r="C319" s="528" t="s">
        <v>4555</v>
      </c>
      <c r="D319" s="430" t="s">
        <v>706</v>
      </c>
      <c r="E319" s="780">
        <v>6</v>
      </c>
      <c r="F319" s="780">
        <v>5.8</v>
      </c>
      <c r="G319" s="780">
        <v>5.75</v>
      </c>
      <c r="H319" s="787" t="s">
        <v>831</v>
      </c>
      <c r="I319" s="426">
        <v>748564</v>
      </c>
      <c r="J319" s="791"/>
    </row>
    <row r="320" spans="1:10" customFormat="1" ht="15">
      <c r="A320" s="718">
        <v>1495</v>
      </c>
      <c r="B320" s="530">
        <v>817021</v>
      </c>
      <c r="C320" s="528" t="s">
        <v>4785</v>
      </c>
      <c r="D320" s="430" t="s">
        <v>706</v>
      </c>
      <c r="E320" s="780">
        <v>12</v>
      </c>
      <c r="F320" s="780">
        <v>11.7</v>
      </c>
      <c r="G320" s="780">
        <v>11.5</v>
      </c>
      <c r="H320" s="801"/>
      <c r="I320" s="744"/>
      <c r="J320" s="791"/>
    </row>
    <row r="321" spans="1:12" customFormat="1" ht="15">
      <c r="A321" s="718">
        <v>1500</v>
      </c>
      <c r="B321" s="530">
        <v>817022</v>
      </c>
      <c r="C321" s="528" t="s">
        <v>4554</v>
      </c>
      <c r="D321" s="430" t="s">
        <v>706</v>
      </c>
      <c r="E321" s="780">
        <v>9.5</v>
      </c>
      <c r="F321" s="780">
        <v>9.3000000000000007</v>
      </c>
      <c r="G321" s="780">
        <v>9.25</v>
      </c>
      <c r="H321" s="787" t="s">
        <v>831</v>
      </c>
      <c r="I321" s="426">
        <v>748566</v>
      </c>
      <c r="J321" s="791"/>
    </row>
    <row r="322" spans="1:12" customFormat="1" ht="15">
      <c r="A322" s="718">
        <v>1505</v>
      </c>
      <c r="B322" s="530">
        <v>817023</v>
      </c>
      <c r="C322" s="528" t="s">
        <v>4553</v>
      </c>
      <c r="D322" s="430" t="s">
        <v>706</v>
      </c>
      <c r="E322" s="780">
        <v>15.75</v>
      </c>
      <c r="F322" s="780">
        <v>15</v>
      </c>
      <c r="G322" s="780">
        <v>15</v>
      </c>
      <c r="H322" s="787" t="s">
        <v>831</v>
      </c>
      <c r="I322" s="426">
        <v>748567</v>
      </c>
      <c r="J322" s="791"/>
    </row>
    <row r="323" spans="1:12" customFormat="1" ht="15">
      <c r="A323" s="718">
        <v>1510</v>
      </c>
      <c r="B323" s="530">
        <v>817024</v>
      </c>
      <c r="C323" s="528" t="s">
        <v>4786</v>
      </c>
      <c r="D323" s="430" t="s">
        <v>706</v>
      </c>
      <c r="E323" s="780">
        <v>2.75</v>
      </c>
      <c r="F323" s="780">
        <v>2.65</v>
      </c>
      <c r="G323" s="780">
        <v>2.6</v>
      </c>
      <c r="H323" s="797"/>
      <c r="I323" s="566"/>
      <c r="J323" s="791"/>
    </row>
    <row r="324" spans="1:12" customFormat="1" ht="15">
      <c r="A324" s="718">
        <v>1515</v>
      </c>
      <c r="B324" s="530">
        <v>817026</v>
      </c>
      <c r="C324" s="528" t="s">
        <v>4787</v>
      </c>
      <c r="D324" s="430" t="s">
        <v>706</v>
      </c>
      <c r="E324" s="780">
        <v>2</v>
      </c>
      <c r="F324" s="780">
        <v>1.5</v>
      </c>
      <c r="G324" s="780">
        <v>1.5</v>
      </c>
      <c r="H324" s="797"/>
      <c r="I324" s="566"/>
      <c r="J324" s="791"/>
    </row>
    <row r="325" spans="1:12" customFormat="1" ht="15">
      <c r="A325" s="718">
        <v>1520</v>
      </c>
      <c r="B325" s="530">
        <v>817027</v>
      </c>
      <c r="C325" s="528" t="s">
        <v>4788</v>
      </c>
      <c r="D325" s="430" t="s">
        <v>710</v>
      </c>
      <c r="E325" s="780">
        <v>57.5</v>
      </c>
      <c r="F325" s="780">
        <v>58</v>
      </c>
      <c r="G325" s="780">
        <v>57.5</v>
      </c>
      <c r="H325" s="797"/>
      <c r="I325" s="566"/>
      <c r="J325" s="791"/>
    </row>
    <row r="326" spans="1:12" customFormat="1" ht="15">
      <c r="A326" s="718">
        <v>1525</v>
      </c>
      <c r="B326" s="530">
        <v>817029</v>
      </c>
      <c r="C326" s="528" t="s">
        <v>4789</v>
      </c>
      <c r="D326" s="430" t="s">
        <v>710</v>
      </c>
      <c r="E326" s="780">
        <v>12</v>
      </c>
      <c r="F326" s="780">
        <v>11.75</v>
      </c>
      <c r="G326" s="780">
        <v>11.5</v>
      </c>
      <c r="H326" s="797"/>
      <c r="I326" s="566"/>
      <c r="J326" s="791"/>
    </row>
    <row r="327" spans="1:12" customFormat="1" ht="15">
      <c r="A327" s="718">
        <v>1530</v>
      </c>
      <c r="B327" s="530">
        <v>817030</v>
      </c>
      <c r="C327" s="528" t="s">
        <v>4790</v>
      </c>
      <c r="D327" s="430" t="s">
        <v>710</v>
      </c>
      <c r="E327" s="780">
        <v>30</v>
      </c>
      <c r="F327" s="780">
        <v>29</v>
      </c>
      <c r="G327" s="780">
        <v>29</v>
      </c>
      <c r="H327" s="797"/>
      <c r="I327" s="566"/>
      <c r="J327" s="791"/>
    </row>
    <row r="328" spans="1:12" customFormat="1" ht="15">
      <c r="A328" s="718">
        <v>1535</v>
      </c>
      <c r="B328" s="530">
        <v>817031</v>
      </c>
      <c r="C328" s="528" t="s">
        <v>4556</v>
      </c>
      <c r="D328" s="430" t="s">
        <v>711</v>
      </c>
      <c r="E328" s="780">
        <v>7</v>
      </c>
      <c r="F328" s="780">
        <v>7</v>
      </c>
      <c r="G328" s="780">
        <v>7</v>
      </c>
      <c r="H328" s="787" t="s">
        <v>831</v>
      </c>
      <c r="I328" s="426">
        <v>748530</v>
      </c>
      <c r="J328" s="791"/>
    </row>
    <row r="329" spans="1:12" customFormat="1" ht="15">
      <c r="A329" s="718">
        <v>1540</v>
      </c>
      <c r="B329" s="530">
        <v>817033</v>
      </c>
      <c r="C329" s="528" t="s">
        <v>4791</v>
      </c>
      <c r="D329" s="430" t="s">
        <v>4792</v>
      </c>
      <c r="E329" s="780">
        <v>7</v>
      </c>
      <c r="F329" s="780">
        <v>7</v>
      </c>
      <c r="G329" s="780">
        <v>7</v>
      </c>
      <c r="H329" s="797"/>
      <c r="I329" s="566"/>
      <c r="J329" s="791"/>
    </row>
    <row r="330" spans="1:12" customFormat="1" ht="15">
      <c r="A330" s="718">
        <v>1545</v>
      </c>
      <c r="B330" s="530">
        <v>817571</v>
      </c>
      <c r="C330" s="528" t="s">
        <v>4793</v>
      </c>
      <c r="D330" s="430" t="s">
        <v>710</v>
      </c>
      <c r="E330" s="780">
        <v>600</v>
      </c>
      <c r="F330" s="780">
        <v>580</v>
      </c>
      <c r="G330" s="780">
        <v>575</v>
      </c>
      <c r="H330" s="797"/>
      <c r="I330" s="566"/>
      <c r="J330" s="791"/>
    </row>
    <row r="331" spans="1:12" customFormat="1" ht="15">
      <c r="A331" s="718">
        <v>1550</v>
      </c>
      <c r="B331" s="530">
        <v>817572</v>
      </c>
      <c r="C331" s="528" t="s">
        <v>4794</v>
      </c>
      <c r="D331" s="430" t="s">
        <v>710</v>
      </c>
      <c r="E331" s="780">
        <v>600</v>
      </c>
      <c r="F331" s="780">
        <v>580</v>
      </c>
      <c r="G331" s="780">
        <v>575</v>
      </c>
      <c r="H331" s="797"/>
      <c r="I331" s="566"/>
      <c r="J331" s="791"/>
    </row>
    <row r="332" spans="1:12" customFormat="1" ht="15">
      <c r="A332" s="718">
        <v>1555</v>
      </c>
      <c r="B332" s="530">
        <v>817573</v>
      </c>
      <c r="C332" s="528" t="s">
        <v>4795</v>
      </c>
      <c r="D332" s="430" t="s">
        <v>710</v>
      </c>
      <c r="E332" s="780">
        <v>600</v>
      </c>
      <c r="F332" s="780">
        <v>580</v>
      </c>
      <c r="G332" s="780">
        <v>575</v>
      </c>
      <c r="H332" s="797"/>
      <c r="I332" s="566"/>
      <c r="J332" s="791"/>
    </row>
    <row r="333" spans="1:12" customFormat="1" ht="15">
      <c r="A333" s="718">
        <v>1560</v>
      </c>
      <c r="B333" s="530">
        <v>825001</v>
      </c>
      <c r="C333" s="528" t="s">
        <v>4796</v>
      </c>
      <c r="D333" s="430" t="s">
        <v>710</v>
      </c>
      <c r="E333" s="780">
        <v>75</v>
      </c>
      <c r="F333" s="780">
        <v>250</v>
      </c>
      <c r="G333" s="780">
        <v>150</v>
      </c>
      <c r="H333" s="797"/>
      <c r="I333" s="566"/>
      <c r="J333" s="791"/>
    </row>
    <row r="334" spans="1:12" ht="15">
      <c r="A334" s="427"/>
      <c r="B334" s="429"/>
      <c r="C334" s="437" t="s">
        <v>542</v>
      </c>
      <c r="D334" s="429"/>
      <c r="E334" s="727"/>
      <c r="F334" s="727"/>
      <c r="G334" s="727"/>
      <c r="H334" s="798"/>
      <c r="I334" s="429"/>
      <c r="J334" s="446"/>
      <c r="L334" s="409"/>
    </row>
    <row r="335" spans="1:12" ht="15">
      <c r="A335" s="427"/>
      <c r="B335" s="429"/>
      <c r="C335" s="437" t="s">
        <v>428</v>
      </c>
      <c r="D335" s="429"/>
      <c r="E335" s="727"/>
      <c r="F335" s="727"/>
      <c r="G335" s="727"/>
      <c r="H335" s="798"/>
      <c r="I335" s="429"/>
      <c r="J335" s="446"/>
      <c r="L335" s="409"/>
    </row>
    <row r="336" spans="1:12" s="409" customFormat="1" ht="15">
      <c r="A336" s="747">
        <v>2000</v>
      </c>
      <c r="B336" s="745">
        <v>999414</v>
      </c>
      <c r="C336" s="439" t="s">
        <v>4948</v>
      </c>
      <c r="D336" s="745" t="s">
        <v>710</v>
      </c>
      <c r="E336" s="730">
        <v>5000</v>
      </c>
      <c r="F336" s="730">
        <v>5000</v>
      </c>
      <c r="G336" s="730">
        <v>5000</v>
      </c>
      <c r="H336" s="790" t="s">
        <v>827</v>
      </c>
      <c r="I336" s="745">
        <v>999414</v>
      </c>
      <c r="J336" s="740" t="s">
        <v>838</v>
      </c>
    </row>
    <row r="337" spans="1:12" s="409" customFormat="1" ht="15">
      <c r="A337" s="747">
        <v>2005</v>
      </c>
      <c r="B337" s="745">
        <v>999415</v>
      </c>
      <c r="C337" s="439" t="s">
        <v>4950</v>
      </c>
      <c r="D337" s="745" t="s">
        <v>766</v>
      </c>
      <c r="E337" s="730">
        <v>40</v>
      </c>
      <c r="F337" s="730">
        <v>40</v>
      </c>
      <c r="G337" s="730">
        <v>40</v>
      </c>
      <c r="H337" s="790" t="s">
        <v>827</v>
      </c>
      <c r="I337" s="745">
        <v>999415</v>
      </c>
      <c r="J337" s="740" t="s">
        <v>838</v>
      </c>
    </row>
    <row r="338" spans="1:12" s="409" customFormat="1" ht="15">
      <c r="A338" s="747">
        <v>2010</v>
      </c>
      <c r="B338" s="745">
        <v>999416</v>
      </c>
      <c r="C338" s="439" t="s">
        <v>4949</v>
      </c>
      <c r="D338" s="745" t="s">
        <v>710</v>
      </c>
      <c r="E338" s="730">
        <v>3200</v>
      </c>
      <c r="F338" s="730">
        <v>3200</v>
      </c>
      <c r="G338" s="730">
        <v>3200</v>
      </c>
      <c r="H338" s="790" t="s">
        <v>827</v>
      </c>
      <c r="I338" s="745">
        <v>999416</v>
      </c>
      <c r="J338" s="740" t="s">
        <v>838</v>
      </c>
    </row>
    <row r="339" spans="1:12" s="409" customFormat="1" ht="30">
      <c r="A339" s="747">
        <v>2015</v>
      </c>
      <c r="B339" s="745">
        <v>999417</v>
      </c>
      <c r="C339" s="439" t="s">
        <v>4951</v>
      </c>
      <c r="D339" s="745" t="s">
        <v>710</v>
      </c>
      <c r="E339" s="730">
        <v>1000</v>
      </c>
      <c r="F339" s="730">
        <v>1000</v>
      </c>
      <c r="G339" s="730">
        <v>1000</v>
      </c>
      <c r="H339" s="790"/>
      <c r="I339" s="745">
        <v>999417</v>
      </c>
      <c r="J339" s="740" t="s">
        <v>838</v>
      </c>
    </row>
    <row r="340" spans="1:12" ht="15">
      <c r="A340" s="719"/>
      <c r="B340" s="429"/>
      <c r="C340" s="437" t="s">
        <v>431</v>
      </c>
      <c r="D340" s="447"/>
      <c r="E340" s="729"/>
      <c r="F340" s="729"/>
      <c r="G340" s="729"/>
      <c r="H340" s="785"/>
      <c r="I340" s="429"/>
      <c r="J340" s="446"/>
      <c r="L340" s="409"/>
    </row>
    <row r="341" spans="1:12" s="409" customFormat="1" ht="45">
      <c r="A341" s="783">
        <v>2020</v>
      </c>
      <c r="B341" s="745">
        <v>999421</v>
      </c>
      <c r="C341" s="782" t="s">
        <v>4957</v>
      </c>
      <c r="D341" s="745" t="s">
        <v>710</v>
      </c>
      <c r="E341" s="746">
        <v>13950</v>
      </c>
      <c r="F341" s="746">
        <v>13950</v>
      </c>
      <c r="G341" s="746">
        <v>13950</v>
      </c>
      <c r="H341" s="790" t="s">
        <v>832</v>
      </c>
      <c r="I341" s="745">
        <v>999421</v>
      </c>
      <c r="J341" s="741" t="s">
        <v>4848</v>
      </c>
    </row>
    <row r="342" spans="1:12" s="409" customFormat="1" ht="45">
      <c r="A342" s="783">
        <v>2025</v>
      </c>
      <c r="B342" s="745">
        <v>999422</v>
      </c>
      <c r="C342" s="782" t="s">
        <v>4956</v>
      </c>
      <c r="D342" s="745" t="s">
        <v>710</v>
      </c>
      <c r="E342" s="746">
        <v>13995</v>
      </c>
      <c r="F342" s="746">
        <v>13995</v>
      </c>
      <c r="G342" s="746">
        <v>13995</v>
      </c>
      <c r="H342" s="790"/>
      <c r="I342" s="745">
        <v>999422</v>
      </c>
      <c r="J342" s="741" t="s">
        <v>4847</v>
      </c>
    </row>
    <row r="343" spans="1:12" s="409" customFormat="1" ht="15">
      <c r="A343" s="747">
        <v>2030</v>
      </c>
      <c r="B343" s="745">
        <v>999423</v>
      </c>
      <c r="C343" s="439" t="s">
        <v>4952</v>
      </c>
      <c r="D343" s="745" t="s">
        <v>710</v>
      </c>
      <c r="E343" s="730">
        <v>9119</v>
      </c>
      <c r="F343" s="730">
        <v>9119</v>
      </c>
      <c r="G343" s="730">
        <v>9119</v>
      </c>
      <c r="H343" s="790"/>
      <c r="I343" s="745">
        <v>999423</v>
      </c>
      <c r="J343" s="740" t="s">
        <v>832</v>
      </c>
    </row>
    <row r="344" spans="1:12" s="409" customFormat="1" ht="15">
      <c r="A344" s="747">
        <v>2035</v>
      </c>
      <c r="B344" s="745">
        <v>999424</v>
      </c>
      <c r="C344" s="439" t="s">
        <v>4953</v>
      </c>
      <c r="D344" s="745" t="s">
        <v>710</v>
      </c>
      <c r="E344" s="730">
        <v>1200</v>
      </c>
      <c r="F344" s="730">
        <v>1200</v>
      </c>
      <c r="G344" s="730">
        <v>1200</v>
      </c>
      <c r="H344" s="790" t="s">
        <v>832</v>
      </c>
      <c r="I344" s="745">
        <v>999424</v>
      </c>
      <c r="J344" s="740" t="s">
        <v>832</v>
      </c>
    </row>
    <row r="345" spans="1:12" s="409" customFormat="1" ht="30">
      <c r="A345" s="747">
        <v>2040</v>
      </c>
      <c r="B345" s="745">
        <v>999425</v>
      </c>
      <c r="C345" s="439" t="s">
        <v>4954</v>
      </c>
      <c r="D345" s="745" t="s">
        <v>710</v>
      </c>
      <c r="E345" s="730">
        <v>1598</v>
      </c>
      <c r="F345" s="730">
        <v>1598</v>
      </c>
      <c r="G345" s="730">
        <v>1598</v>
      </c>
      <c r="H345" s="790" t="s">
        <v>832</v>
      </c>
      <c r="I345" s="745">
        <v>999425</v>
      </c>
      <c r="J345" s="741" t="s">
        <v>4680</v>
      </c>
    </row>
    <row r="346" spans="1:12" s="409" customFormat="1" ht="15">
      <c r="A346" s="747">
        <v>2045</v>
      </c>
      <c r="B346" s="745">
        <v>999426</v>
      </c>
      <c r="C346" s="439" t="s">
        <v>4955</v>
      </c>
      <c r="D346" s="745" t="s">
        <v>710</v>
      </c>
      <c r="E346" s="730">
        <v>2416</v>
      </c>
      <c r="F346" s="730">
        <v>2416</v>
      </c>
      <c r="G346" s="730">
        <v>2416</v>
      </c>
      <c r="H346" s="790"/>
      <c r="I346" s="745">
        <v>999426</v>
      </c>
      <c r="J346" s="740" t="s">
        <v>832</v>
      </c>
    </row>
    <row r="347" spans="1:12" s="409" customFormat="1" ht="15">
      <c r="A347" s="747">
        <v>2050</v>
      </c>
      <c r="B347" s="745">
        <v>999427</v>
      </c>
      <c r="C347" s="439" t="s">
        <v>4631</v>
      </c>
      <c r="D347" s="745" t="s">
        <v>710</v>
      </c>
      <c r="E347" s="730">
        <v>550</v>
      </c>
      <c r="F347" s="730">
        <v>550</v>
      </c>
      <c r="G347" s="730">
        <v>550</v>
      </c>
      <c r="H347" s="790"/>
      <c r="I347" s="745">
        <v>999427</v>
      </c>
      <c r="J347" s="740" t="s">
        <v>832</v>
      </c>
    </row>
    <row r="348" spans="1:12" s="409" customFormat="1" ht="30">
      <c r="A348" s="720">
        <v>2051</v>
      </c>
      <c r="B348" s="433">
        <v>999428</v>
      </c>
      <c r="C348" s="442" t="s">
        <v>4962</v>
      </c>
      <c r="D348" s="433" t="s">
        <v>710</v>
      </c>
      <c r="E348" s="746">
        <v>4037</v>
      </c>
      <c r="F348" s="746">
        <v>4037</v>
      </c>
      <c r="G348" s="746">
        <v>4037</v>
      </c>
      <c r="H348" s="787"/>
      <c r="I348" s="433">
        <v>999428</v>
      </c>
      <c r="J348" s="756" t="s">
        <v>4874</v>
      </c>
    </row>
    <row r="349" spans="1:12" s="410" customFormat="1" ht="15">
      <c r="A349" s="719"/>
      <c r="B349" s="429"/>
      <c r="C349" s="437" t="s">
        <v>432</v>
      </c>
      <c r="D349" s="447"/>
      <c r="E349" s="729"/>
      <c r="F349" s="729"/>
      <c r="G349" s="729"/>
      <c r="H349" s="785"/>
      <c r="I349" s="429"/>
      <c r="J349" s="446"/>
      <c r="K349" s="417"/>
      <c r="L349" s="409"/>
    </row>
    <row r="350" spans="1:12" s="410" customFormat="1" ht="15">
      <c r="A350" s="748">
        <v>2055</v>
      </c>
      <c r="B350" s="430">
        <v>999430</v>
      </c>
      <c r="C350" s="438" t="s">
        <v>4958</v>
      </c>
      <c r="D350" s="430" t="s">
        <v>710</v>
      </c>
      <c r="E350" s="731">
        <v>624</v>
      </c>
      <c r="F350" s="731">
        <v>624</v>
      </c>
      <c r="G350" s="731">
        <v>624</v>
      </c>
      <c r="H350" s="784" t="s">
        <v>827</v>
      </c>
      <c r="I350" s="430">
        <v>999430</v>
      </c>
      <c r="J350" s="740" t="s">
        <v>832</v>
      </c>
      <c r="L350" s="409"/>
    </row>
    <row r="351" spans="1:12" s="410" customFormat="1" ht="15">
      <c r="A351" s="748">
        <v>2060</v>
      </c>
      <c r="B351" s="430">
        <v>999431</v>
      </c>
      <c r="C351" s="440" t="s">
        <v>4959</v>
      </c>
      <c r="D351" s="430" t="s">
        <v>710</v>
      </c>
      <c r="E351" s="731">
        <v>285</v>
      </c>
      <c r="F351" s="731">
        <v>285</v>
      </c>
      <c r="G351" s="731">
        <v>285</v>
      </c>
      <c r="H351" s="784" t="s">
        <v>827</v>
      </c>
      <c r="I351" s="430">
        <v>999431</v>
      </c>
      <c r="J351" s="740" t="s">
        <v>832</v>
      </c>
      <c r="L351" s="409"/>
    </row>
    <row r="352" spans="1:12" s="410" customFormat="1" ht="15">
      <c r="A352" s="748">
        <v>2065</v>
      </c>
      <c r="B352" s="430">
        <v>999435</v>
      </c>
      <c r="C352" s="440" t="s">
        <v>4960</v>
      </c>
      <c r="D352" s="430" t="s">
        <v>710</v>
      </c>
      <c r="E352" s="731">
        <v>766.5</v>
      </c>
      <c r="F352" s="731">
        <v>766.5</v>
      </c>
      <c r="G352" s="731">
        <v>766.5</v>
      </c>
      <c r="H352" s="784" t="s">
        <v>827</v>
      </c>
      <c r="I352" s="430">
        <v>999435</v>
      </c>
      <c r="J352" s="740" t="s">
        <v>832</v>
      </c>
      <c r="L352" s="409"/>
    </row>
    <row r="353" spans="1:12" s="410" customFormat="1" ht="15">
      <c r="A353" s="748">
        <v>2070</v>
      </c>
      <c r="B353" s="430">
        <v>999437</v>
      </c>
      <c r="C353" s="440" t="s">
        <v>4961</v>
      </c>
      <c r="D353" s="430" t="s">
        <v>710</v>
      </c>
      <c r="E353" s="731">
        <v>1975</v>
      </c>
      <c r="F353" s="731">
        <v>1975</v>
      </c>
      <c r="G353" s="731">
        <v>1975</v>
      </c>
      <c r="H353" s="784" t="s">
        <v>827</v>
      </c>
      <c r="I353" s="430">
        <v>999437</v>
      </c>
      <c r="J353" s="740" t="s">
        <v>832</v>
      </c>
      <c r="K353" s="412"/>
      <c r="L353" s="409"/>
    </row>
    <row r="354" spans="1:12" s="410" customFormat="1" ht="15">
      <c r="A354" s="719"/>
      <c r="B354" s="429"/>
      <c r="C354" s="437" t="s">
        <v>434</v>
      </c>
      <c r="D354" s="429"/>
      <c r="E354" s="729"/>
      <c r="F354" s="729"/>
      <c r="G354" s="729"/>
      <c r="H354" s="785"/>
      <c r="I354" s="429"/>
      <c r="J354" s="446"/>
      <c r="L354" s="409"/>
    </row>
    <row r="355" spans="1:12" s="410" customFormat="1" ht="15">
      <c r="A355" s="748">
        <v>2075</v>
      </c>
      <c r="B355" s="430">
        <v>999440</v>
      </c>
      <c r="C355" s="438" t="s">
        <v>4963</v>
      </c>
      <c r="D355" s="430" t="s">
        <v>710</v>
      </c>
      <c r="E355" s="746">
        <v>8296</v>
      </c>
      <c r="F355" s="746">
        <v>8296</v>
      </c>
      <c r="G355" s="746">
        <v>8296</v>
      </c>
      <c r="H355" s="784" t="s">
        <v>827</v>
      </c>
      <c r="I355" s="430">
        <v>999440</v>
      </c>
      <c r="J355" s="742" t="s">
        <v>4836</v>
      </c>
      <c r="L355" s="409"/>
    </row>
    <row r="356" spans="1:12" s="410" customFormat="1" ht="15">
      <c r="A356" s="720">
        <v>2076</v>
      </c>
      <c r="B356" s="433">
        <v>999999</v>
      </c>
      <c r="C356" s="442" t="s">
        <v>4911</v>
      </c>
      <c r="D356" s="433" t="s">
        <v>710</v>
      </c>
      <c r="E356" s="746">
        <v>13750</v>
      </c>
      <c r="F356" s="746">
        <v>13750</v>
      </c>
      <c r="G356" s="746">
        <v>13750</v>
      </c>
      <c r="H356" s="787" t="s">
        <v>827</v>
      </c>
      <c r="I356" s="433">
        <v>999999</v>
      </c>
      <c r="J356" s="743" t="s">
        <v>4912</v>
      </c>
      <c r="L356" s="409"/>
    </row>
    <row r="357" spans="1:12" s="410" customFormat="1" ht="15">
      <c r="A357" s="720">
        <v>2077</v>
      </c>
      <c r="B357" s="433">
        <v>999999</v>
      </c>
      <c r="C357" s="442" t="s">
        <v>4913</v>
      </c>
      <c r="D357" s="433" t="s">
        <v>710</v>
      </c>
      <c r="E357" s="746">
        <v>220</v>
      </c>
      <c r="F357" s="746">
        <v>220</v>
      </c>
      <c r="G357" s="746">
        <v>220</v>
      </c>
      <c r="H357" s="787" t="s">
        <v>827</v>
      </c>
      <c r="I357" s="433">
        <v>999999</v>
      </c>
      <c r="J357" s="743" t="s">
        <v>4912</v>
      </c>
      <c r="L357" s="409"/>
    </row>
    <row r="358" spans="1:12" s="410" customFormat="1" ht="15">
      <c r="A358" s="720">
        <v>2078</v>
      </c>
      <c r="B358" s="433">
        <v>999999</v>
      </c>
      <c r="C358" s="442" t="s">
        <v>4914</v>
      </c>
      <c r="D358" s="433" t="s">
        <v>710</v>
      </c>
      <c r="E358" s="746">
        <v>138</v>
      </c>
      <c r="F358" s="746">
        <v>138</v>
      </c>
      <c r="G358" s="746">
        <v>138</v>
      </c>
      <c r="H358" s="787" t="s">
        <v>827</v>
      </c>
      <c r="I358" s="433">
        <v>999999</v>
      </c>
      <c r="J358" s="743" t="s">
        <v>4912</v>
      </c>
      <c r="L358" s="409"/>
    </row>
    <row r="359" spans="1:12" s="410" customFormat="1" ht="15">
      <c r="A359" s="720">
        <v>2079</v>
      </c>
      <c r="B359" s="433">
        <v>999999</v>
      </c>
      <c r="C359" s="442" t="s">
        <v>4965</v>
      </c>
      <c r="D359" s="433" t="s">
        <v>710</v>
      </c>
      <c r="E359" s="746">
        <v>688</v>
      </c>
      <c r="F359" s="746">
        <v>688</v>
      </c>
      <c r="G359" s="746">
        <v>688</v>
      </c>
      <c r="H359" s="787" t="s">
        <v>827</v>
      </c>
      <c r="I359" s="433">
        <v>999999</v>
      </c>
      <c r="J359" s="743" t="s">
        <v>4912</v>
      </c>
      <c r="L359" s="409"/>
    </row>
    <row r="360" spans="1:12" s="410" customFormat="1" ht="15">
      <c r="A360" s="748">
        <v>2080</v>
      </c>
      <c r="B360" s="430">
        <v>999442</v>
      </c>
      <c r="C360" s="438" t="s">
        <v>4964</v>
      </c>
      <c r="D360" s="430" t="s">
        <v>710</v>
      </c>
      <c r="E360" s="731">
        <v>1825</v>
      </c>
      <c r="F360" s="731">
        <v>1825</v>
      </c>
      <c r="G360" s="731">
        <v>1825</v>
      </c>
      <c r="H360" s="784" t="s">
        <v>827</v>
      </c>
      <c r="I360" s="430">
        <v>999442</v>
      </c>
      <c r="J360" s="742" t="s">
        <v>839</v>
      </c>
      <c r="L360" s="409"/>
    </row>
    <row r="361" spans="1:12" s="410" customFormat="1" ht="15">
      <c r="A361" s="719"/>
      <c r="B361" s="429"/>
      <c r="C361" s="437" t="s">
        <v>4626</v>
      </c>
      <c r="D361" s="447"/>
      <c r="E361" s="729"/>
      <c r="F361" s="729"/>
      <c r="G361" s="729"/>
      <c r="H361" s="785"/>
      <c r="I361" s="429"/>
      <c r="J361" s="446"/>
      <c r="L361" s="409"/>
    </row>
    <row r="362" spans="1:12" ht="30">
      <c r="A362" s="749">
        <v>2085</v>
      </c>
      <c r="B362" s="431">
        <v>999456</v>
      </c>
      <c r="C362" s="441" t="s">
        <v>4966</v>
      </c>
      <c r="D362" s="448" t="s">
        <v>710</v>
      </c>
      <c r="E362" s="732">
        <v>460</v>
      </c>
      <c r="F362" s="732">
        <v>460</v>
      </c>
      <c r="G362" s="732">
        <v>460</v>
      </c>
      <c r="H362" s="784" t="s">
        <v>833</v>
      </c>
      <c r="I362" s="431">
        <v>999456</v>
      </c>
      <c r="J362" s="741" t="s">
        <v>4629</v>
      </c>
      <c r="L362" s="409"/>
    </row>
    <row r="363" spans="1:12" ht="30">
      <c r="A363" s="749">
        <v>2090</v>
      </c>
      <c r="B363" s="431">
        <v>999457</v>
      </c>
      <c r="C363" s="441" t="s">
        <v>4967</v>
      </c>
      <c r="D363" s="448" t="s">
        <v>710</v>
      </c>
      <c r="E363" s="732">
        <v>1098</v>
      </c>
      <c r="F363" s="732">
        <v>1098</v>
      </c>
      <c r="G363" s="732">
        <v>1098</v>
      </c>
      <c r="H363" s="784" t="s">
        <v>833</v>
      </c>
      <c r="I363" s="431">
        <v>999457</v>
      </c>
      <c r="J363" s="741" t="s">
        <v>4629</v>
      </c>
      <c r="L363" s="409"/>
    </row>
    <row r="364" spans="1:12" ht="15">
      <c r="A364" s="750">
        <v>2095</v>
      </c>
      <c r="B364" s="432">
        <v>999458</v>
      </c>
      <c r="C364" s="438" t="s">
        <v>4968</v>
      </c>
      <c r="D364" s="430" t="s">
        <v>710</v>
      </c>
      <c r="E364" s="733">
        <v>240</v>
      </c>
      <c r="F364" s="733">
        <v>240</v>
      </c>
      <c r="G364" s="733">
        <v>240</v>
      </c>
      <c r="H364" s="784" t="s">
        <v>833</v>
      </c>
      <c r="I364" s="432">
        <v>999458</v>
      </c>
      <c r="J364" s="740" t="s">
        <v>832</v>
      </c>
      <c r="L364" s="409"/>
    </row>
    <row r="365" spans="1:12" s="410" customFormat="1" ht="15">
      <c r="A365" s="719"/>
      <c r="B365" s="429"/>
      <c r="C365" s="437" t="s">
        <v>433</v>
      </c>
      <c r="D365" s="429"/>
      <c r="E365" s="729"/>
      <c r="F365" s="729"/>
      <c r="G365" s="729"/>
      <c r="H365" s="785"/>
      <c r="I365" s="429"/>
      <c r="J365" s="446"/>
      <c r="L365" s="409"/>
    </row>
    <row r="366" spans="1:12" s="410" customFormat="1" ht="15">
      <c r="A366" s="748">
        <v>2100</v>
      </c>
      <c r="B366" s="430">
        <v>999460</v>
      </c>
      <c r="C366" s="440" t="s">
        <v>4969</v>
      </c>
      <c r="D366" s="430" t="s">
        <v>710</v>
      </c>
      <c r="E366" s="731">
        <v>1080</v>
      </c>
      <c r="F366" s="731">
        <v>1080</v>
      </c>
      <c r="G366" s="731">
        <v>1080</v>
      </c>
      <c r="H366" s="784" t="s">
        <v>827</v>
      </c>
      <c r="I366" s="430">
        <v>999460</v>
      </c>
      <c r="J366" s="740" t="s">
        <v>832</v>
      </c>
      <c r="L366" s="409"/>
    </row>
    <row r="367" spans="1:12" s="410" customFormat="1" ht="15">
      <c r="A367" s="748">
        <v>2105</v>
      </c>
      <c r="B367" s="430">
        <v>999461</v>
      </c>
      <c r="C367" s="438" t="s">
        <v>4970</v>
      </c>
      <c r="D367" s="430" t="s">
        <v>710</v>
      </c>
      <c r="E367" s="731">
        <v>2751</v>
      </c>
      <c r="F367" s="731">
        <v>2751</v>
      </c>
      <c r="G367" s="731">
        <v>2751</v>
      </c>
      <c r="H367" s="784" t="s">
        <v>827</v>
      </c>
      <c r="I367" s="430">
        <v>999461</v>
      </c>
      <c r="J367" s="740" t="s">
        <v>832</v>
      </c>
      <c r="L367" s="409"/>
    </row>
    <row r="368" spans="1:12" s="410" customFormat="1" ht="15">
      <c r="A368" s="719"/>
      <c r="B368" s="429"/>
      <c r="C368" s="437" t="s">
        <v>216</v>
      </c>
      <c r="D368" s="447"/>
      <c r="E368" s="729"/>
      <c r="F368" s="729"/>
      <c r="G368" s="729"/>
      <c r="H368" s="785"/>
      <c r="I368" s="429"/>
      <c r="J368" s="446"/>
      <c r="L368" s="409"/>
    </row>
    <row r="369" spans="1:12" s="414" customFormat="1" ht="15">
      <c r="A369" s="720">
        <v>2110</v>
      </c>
      <c r="B369" s="433">
        <v>999476</v>
      </c>
      <c r="C369" s="442" t="s">
        <v>836</v>
      </c>
      <c r="D369" s="433" t="s">
        <v>710</v>
      </c>
      <c r="E369" s="746">
        <v>798</v>
      </c>
      <c r="F369" s="746">
        <v>798</v>
      </c>
      <c r="G369" s="746">
        <v>798</v>
      </c>
      <c r="H369" s="784"/>
      <c r="I369" s="433">
        <v>999476</v>
      </c>
      <c r="J369" s="742" t="s">
        <v>840</v>
      </c>
      <c r="L369" s="409"/>
    </row>
    <row r="370" spans="1:12" s="414" customFormat="1" ht="15">
      <c r="A370" s="720">
        <v>2115</v>
      </c>
      <c r="B370" s="433">
        <v>999477</v>
      </c>
      <c r="C370" s="442" t="s">
        <v>837</v>
      </c>
      <c r="D370" s="433" t="s">
        <v>710</v>
      </c>
      <c r="E370" s="746">
        <v>92</v>
      </c>
      <c r="F370" s="746">
        <v>92</v>
      </c>
      <c r="G370" s="746">
        <v>92</v>
      </c>
      <c r="H370" s="784"/>
      <c r="I370" s="433">
        <v>999477</v>
      </c>
      <c r="J370" s="430" t="s">
        <v>841</v>
      </c>
      <c r="L370" s="409"/>
    </row>
    <row r="371" spans="1:12" s="410" customFormat="1" ht="15">
      <c r="A371" s="719"/>
      <c r="B371" s="429"/>
      <c r="C371" s="437" t="s">
        <v>429</v>
      </c>
      <c r="D371" s="447"/>
      <c r="E371" s="729"/>
      <c r="F371" s="729"/>
      <c r="G371" s="729"/>
      <c r="H371" s="785"/>
      <c r="I371" s="823"/>
      <c r="J371" s="446"/>
      <c r="L371" s="409"/>
    </row>
    <row r="372" spans="1:12" s="410" customFormat="1" ht="15">
      <c r="A372" s="748">
        <v>2120</v>
      </c>
      <c r="B372" s="546">
        <v>999478</v>
      </c>
      <c r="C372" s="438" t="s">
        <v>4462</v>
      </c>
      <c r="D372" s="430" t="s">
        <v>710</v>
      </c>
      <c r="E372" s="817">
        <v>8316</v>
      </c>
      <c r="F372" s="817">
        <v>8316</v>
      </c>
      <c r="G372" s="817">
        <v>8316</v>
      </c>
      <c r="H372" s="784" t="s">
        <v>829</v>
      </c>
      <c r="I372" s="433">
        <v>999478</v>
      </c>
      <c r="J372" s="430" t="s">
        <v>4467</v>
      </c>
      <c r="K372" s="820"/>
      <c r="L372" s="409"/>
    </row>
    <row r="373" spans="1:12" s="410" customFormat="1" ht="15">
      <c r="A373" s="748">
        <v>2125</v>
      </c>
      <c r="B373" s="546">
        <v>999479</v>
      </c>
      <c r="C373" s="438" t="s">
        <v>4463</v>
      </c>
      <c r="D373" s="430" t="s">
        <v>710</v>
      </c>
      <c r="E373" s="817">
        <v>8629.5</v>
      </c>
      <c r="F373" s="817">
        <v>8629.5</v>
      </c>
      <c r="G373" s="817">
        <v>8629.5</v>
      </c>
      <c r="H373" s="784" t="s">
        <v>829</v>
      </c>
      <c r="I373" s="433">
        <v>999479</v>
      </c>
      <c r="J373" s="430" t="s">
        <v>4467</v>
      </c>
      <c r="K373" s="820"/>
      <c r="L373" s="409"/>
    </row>
    <row r="374" spans="1:12" s="410" customFormat="1" ht="15">
      <c r="A374" s="748">
        <v>2130</v>
      </c>
      <c r="B374" s="546">
        <v>999480</v>
      </c>
      <c r="C374" s="438" t="s">
        <v>4464</v>
      </c>
      <c r="D374" s="430" t="s">
        <v>710</v>
      </c>
      <c r="E374" s="817">
        <v>8761.5</v>
      </c>
      <c r="F374" s="817">
        <v>8761.5</v>
      </c>
      <c r="G374" s="817">
        <v>8761.5</v>
      </c>
      <c r="H374" s="784" t="s">
        <v>829</v>
      </c>
      <c r="I374" s="433">
        <v>999480</v>
      </c>
      <c r="J374" s="430" t="s">
        <v>4467</v>
      </c>
      <c r="K374" s="820"/>
      <c r="L374" s="409"/>
    </row>
    <row r="375" spans="1:12" s="410" customFormat="1" ht="15">
      <c r="A375" s="748">
        <v>2135</v>
      </c>
      <c r="B375" s="546">
        <v>999481</v>
      </c>
      <c r="C375" s="438" t="s">
        <v>4465</v>
      </c>
      <c r="D375" s="430" t="s">
        <v>710</v>
      </c>
      <c r="E375" s="817">
        <v>8926.5</v>
      </c>
      <c r="F375" s="817">
        <v>8926.5</v>
      </c>
      <c r="G375" s="817">
        <v>8926.5</v>
      </c>
      <c r="H375" s="784" t="s">
        <v>829</v>
      </c>
      <c r="I375" s="433">
        <v>999481</v>
      </c>
      <c r="J375" s="430" t="s">
        <v>4467</v>
      </c>
      <c r="K375" s="820"/>
      <c r="L375" s="409"/>
    </row>
    <row r="376" spans="1:12" s="410" customFormat="1" ht="15">
      <c r="A376" s="748">
        <v>2140</v>
      </c>
      <c r="B376" s="546">
        <v>999482</v>
      </c>
      <c r="C376" s="438" t="s">
        <v>4466</v>
      </c>
      <c r="D376" s="430" t="s">
        <v>710</v>
      </c>
      <c r="E376" s="817">
        <v>8991</v>
      </c>
      <c r="F376" s="817">
        <v>8991</v>
      </c>
      <c r="G376" s="817">
        <v>8991</v>
      </c>
      <c r="H376" s="784" t="s">
        <v>829</v>
      </c>
      <c r="I376" s="433">
        <v>999482</v>
      </c>
      <c r="J376" s="430" t="s">
        <v>4467</v>
      </c>
      <c r="K376" s="820"/>
      <c r="L376" s="409"/>
    </row>
    <row r="377" spans="1:12" s="410" customFormat="1" ht="15">
      <c r="A377" s="748">
        <v>2145</v>
      </c>
      <c r="B377" s="546">
        <v>999483</v>
      </c>
      <c r="C377" s="438" t="s">
        <v>4468</v>
      </c>
      <c r="D377" s="430" t="s">
        <v>710</v>
      </c>
      <c r="E377" s="817">
        <v>10230</v>
      </c>
      <c r="F377" s="817">
        <v>10230</v>
      </c>
      <c r="G377" s="817">
        <v>10230</v>
      </c>
      <c r="H377" s="784" t="s">
        <v>829</v>
      </c>
      <c r="I377" s="433">
        <v>999483</v>
      </c>
      <c r="J377" s="430" t="s">
        <v>4467</v>
      </c>
      <c r="K377" s="820"/>
      <c r="L377" s="409"/>
    </row>
    <row r="378" spans="1:12" s="410" customFormat="1" ht="15">
      <c r="A378" s="748">
        <v>2150</v>
      </c>
      <c r="B378" s="546">
        <v>999484</v>
      </c>
      <c r="C378" s="438" t="s">
        <v>4469</v>
      </c>
      <c r="D378" s="430" t="s">
        <v>710</v>
      </c>
      <c r="E378" s="817">
        <v>10807.5</v>
      </c>
      <c r="F378" s="817">
        <v>10807.5</v>
      </c>
      <c r="G378" s="817">
        <v>10807.5</v>
      </c>
      <c r="H378" s="784" t="s">
        <v>829</v>
      </c>
      <c r="I378" s="433">
        <v>999484</v>
      </c>
      <c r="J378" s="430" t="s">
        <v>4467</v>
      </c>
      <c r="K378" s="820"/>
      <c r="L378" s="409"/>
    </row>
    <row r="379" spans="1:12" s="410" customFormat="1" ht="15">
      <c r="A379" s="748">
        <v>2155</v>
      </c>
      <c r="B379" s="546">
        <v>999485</v>
      </c>
      <c r="C379" s="438" t="s">
        <v>4470</v>
      </c>
      <c r="D379" s="430" t="s">
        <v>710</v>
      </c>
      <c r="E379" s="817">
        <v>11192.5</v>
      </c>
      <c r="F379" s="817">
        <v>11192.5</v>
      </c>
      <c r="G379" s="817">
        <v>11192.5</v>
      </c>
      <c r="H379" s="784" t="s">
        <v>829</v>
      </c>
      <c r="I379" s="433">
        <v>999485</v>
      </c>
      <c r="J379" s="430" t="s">
        <v>4467</v>
      </c>
      <c r="K379" s="820"/>
      <c r="L379" s="409"/>
    </row>
    <row r="380" spans="1:12" s="410" customFormat="1" ht="15">
      <c r="A380" s="748">
        <v>2160</v>
      </c>
      <c r="B380" s="546">
        <v>999486</v>
      </c>
      <c r="C380" s="438" t="s">
        <v>4471</v>
      </c>
      <c r="D380" s="430" t="s">
        <v>710</v>
      </c>
      <c r="E380" s="817">
        <v>11550</v>
      </c>
      <c r="F380" s="817">
        <v>11550</v>
      </c>
      <c r="G380" s="817">
        <v>11550</v>
      </c>
      <c r="H380" s="784" t="s">
        <v>829</v>
      </c>
      <c r="I380" s="433">
        <v>999486</v>
      </c>
      <c r="J380" s="430" t="s">
        <v>4467</v>
      </c>
      <c r="K380" s="820"/>
      <c r="L380" s="409"/>
    </row>
    <row r="381" spans="1:12" s="410" customFormat="1" ht="15">
      <c r="A381" s="748">
        <v>2165</v>
      </c>
      <c r="B381" s="546">
        <v>999487</v>
      </c>
      <c r="C381" s="438" t="s">
        <v>4472</v>
      </c>
      <c r="D381" s="430" t="s">
        <v>710</v>
      </c>
      <c r="E381" s="817">
        <v>12258</v>
      </c>
      <c r="F381" s="817">
        <v>12258</v>
      </c>
      <c r="G381" s="817">
        <v>12258</v>
      </c>
      <c r="H381" s="784" t="s">
        <v>829</v>
      </c>
      <c r="I381" s="433">
        <v>999487</v>
      </c>
      <c r="J381" s="430" t="s">
        <v>4467</v>
      </c>
      <c r="K381" s="820"/>
      <c r="L381" s="409"/>
    </row>
    <row r="382" spans="1:12" s="410" customFormat="1" ht="15">
      <c r="A382" s="748">
        <v>2170</v>
      </c>
      <c r="B382" s="546">
        <v>999488</v>
      </c>
      <c r="C382" s="438" t="s">
        <v>4971</v>
      </c>
      <c r="D382" s="430" t="s">
        <v>710</v>
      </c>
      <c r="E382" s="817">
        <v>9083.2000000000007</v>
      </c>
      <c r="F382" s="817">
        <v>9083.2000000000007</v>
      </c>
      <c r="G382" s="817">
        <v>9083.2000000000007</v>
      </c>
      <c r="H382" s="784" t="s">
        <v>829</v>
      </c>
      <c r="I382" s="433">
        <v>999488</v>
      </c>
      <c r="J382" s="430" t="s">
        <v>4467</v>
      </c>
      <c r="K382" s="820"/>
      <c r="L382" s="409"/>
    </row>
    <row r="383" spans="1:12" s="410" customFormat="1" ht="15">
      <c r="A383" s="748">
        <v>2175</v>
      </c>
      <c r="B383" s="546">
        <v>999489</v>
      </c>
      <c r="C383" s="438" t="s">
        <v>4972</v>
      </c>
      <c r="D383" s="430" t="s">
        <v>710</v>
      </c>
      <c r="E383" s="817">
        <v>9784.6</v>
      </c>
      <c r="F383" s="817">
        <v>9784.6</v>
      </c>
      <c r="G383" s="817">
        <v>9784.6</v>
      </c>
      <c r="H383" s="784"/>
      <c r="I383" s="433">
        <v>999489</v>
      </c>
      <c r="J383" s="430" t="s">
        <v>4467</v>
      </c>
      <c r="K383" s="820"/>
      <c r="L383" s="409"/>
    </row>
    <row r="384" spans="1:12" s="410" customFormat="1" ht="15">
      <c r="A384" s="748">
        <v>2180</v>
      </c>
      <c r="B384" s="546">
        <v>999490</v>
      </c>
      <c r="C384" s="438" t="s">
        <v>4476</v>
      </c>
      <c r="D384" s="430" t="s">
        <v>710</v>
      </c>
      <c r="E384" s="817">
        <v>16562.48</v>
      </c>
      <c r="F384" s="817">
        <v>16562.48</v>
      </c>
      <c r="G384" s="817">
        <v>16562.48</v>
      </c>
      <c r="H384" s="784"/>
      <c r="I384" s="433">
        <v>999490</v>
      </c>
      <c r="J384" s="430" t="s">
        <v>4467</v>
      </c>
      <c r="K384" s="820"/>
      <c r="L384" s="409"/>
    </row>
    <row r="385" spans="1:12" s="410" customFormat="1" ht="15">
      <c r="A385" s="748">
        <v>2185</v>
      </c>
      <c r="B385" s="546">
        <v>999491</v>
      </c>
      <c r="C385" s="438" t="s">
        <v>4973</v>
      </c>
      <c r="D385" s="430" t="s">
        <v>710</v>
      </c>
      <c r="E385" s="817">
        <v>10376.200000000001</v>
      </c>
      <c r="F385" s="817">
        <v>10376.200000000001</v>
      </c>
      <c r="G385" s="817">
        <v>10376.200000000001</v>
      </c>
      <c r="H385" s="784" t="s">
        <v>829</v>
      </c>
      <c r="I385" s="433">
        <v>999491</v>
      </c>
      <c r="J385" s="430" t="s">
        <v>4467</v>
      </c>
      <c r="K385" s="820"/>
      <c r="L385" s="409"/>
    </row>
    <row r="386" spans="1:12" s="410" customFormat="1" ht="15">
      <c r="A386" s="748">
        <v>2190</v>
      </c>
      <c r="B386" s="546">
        <v>999492</v>
      </c>
      <c r="C386" s="438" t="s">
        <v>4974</v>
      </c>
      <c r="D386" s="430" t="s">
        <v>710</v>
      </c>
      <c r="E386" s="817">
        <v>11739.2</v>
      </c>
      <c r="F386" s="817">
        <v>11739.2</v>
      </c>
      <c r="G386" s="817">
        <v>11739.2</v>
      </c>
      <c r="H386" s="784"/>
      <c r="I386" s="433">
        <v>999492</v>
      </c>
      <c r="J386" s="430" t="s">
        <v>4467</v>
      </c>
      <c r="K386" s="820"/>
      <c r="L386" s="409"/>
    </row>
    <row r="387" spans="1:12" s="410" customFormat="1" ht="15">
      <c r="A387" s="748">
        <v>2195</v>
      </c>
      <c r="B387" s="546">
        <v>999493</v>
      </c>
      <c r="C387" s="438" t="s">
        <v>622</v>
      </c>
      <c r="D387" s="430" t="s">
        <v>710</v>
      </c>
      <c r="E387" s="817">
        <v>5887</v>
      </c>
      <c r="F387" s="817">
        <v>5887</v>
      </c>
      <c r="G387" s="817">
        <v>5887</v>
      </c>
      <c r="H387" s="784" t="s">
        <v>829</v>
      </c>
      <c r="I387" s="433">
        <v>999493</v>
      </c>
      <c r="J387" s="430" t="s">
        <v>4467</v>
      </c>
      <c r="K387" s="820"/>
      <c r="L387" s="409"/>
    </row>
    <row r="388" spans="1:12" s="410" customFormat="1" ht="15">
      <c r="A388" s="748">
        <v>2200</v>
      </c>
      <c r="B388" s="546">
        <v>999494</v>
      </c>
      <c r="C388" s="438" t="s">
        <v>623</v>
      </c>
      <c r="D388" s="430" t="s">
        <v>710</v>
      </c>
      <c r="E388" s="817">
        <v>6931</v>
      </c>
      <c r="F388" s="817">
        <v>6931</v>
      </c>
      <c r="G388" s="817">
        <v>6931</v>
      </c>
      <c r="H388" s="784" t="s">
        <v>829</v>
      </c>
      <c r="I388" s="433">
        <v>999494</v>
      </c>
      <c r="J388" s="430" t="s">
        <v>4467</v>
      </c>
      <c r="K388" s="820"/>
      <c r="L388" s="409"/>
    </row>
    <row r="389" spans="1:12" s="410" customFormat="1" ht="15">
      <c r="A389" s="748">
        <v>2205</v>
      </c>
      <c r="B389" s="546">
        <v>999495</v>
      </c>
      <c r="C389" s="438" t="s">
        <v>624</v>
      </c>
      <c r="D389" s="430" t="s">
        <v>710</v>
      </c>
      <c r="E389" s="817">
        <v>8004</v>
      </c>
      <c r="F389" s="817">
        <v>8004</v>
      </c>
      <c r="G389" s="817">
        <v>8004</v>
      </c>
      <c r="H389" s="784" t="s">
        <v>829</v>
      </c>
      <c r="I389" s="433">
        <v>999495</v>
      </c>
      <c r="J389" s="430" t="s">
        <v>4467</v>
      </c>
      <c r="K389" s="820"/>
      <c r="L389" s="409"/>
    </row>
    <row r="390" spans="1:12" s="410" customFormat="1" ht="15">
      <c r="A390" s="748">
        <v>2210</v>
      </c>
      <c r="B390" s="546">
        <v>999496</v>
      </c>
      <c r="C390" s="438" t="s">
        <v>625</v>
      </c>
      <c r="D390" s="430" t="s">
        <v>710</v>
      </c>
      <c r="E390" s="817">
        <v>10179</v>
      </c>
      <c r="F390" s="817">
        <v>10179</v>
      </c>
      <c r="G390" s="817">
        <v>10179</v>
      </c>
      <c r="H390" s="784" t="s">
        <v>829</v>
      </c>
      <c r="I390" s="433">
        <v>999496</v>
      </c>
      <c r="J390" s="430" t="s">
        <v>4467</v>
      </c>
      <c r="K390" s="820"/>
      <c r="L390" s="409"/>
    </row>
    <row r="391" spans="1:12" s="410" customFormat="1" ht="15">
      <c r="A391" s="748">
        <v>2215</v>
      </c>
      <c r="B391" s="546">
        <v>999497</v>
      </c>
      <c r="C391" s="438" t="s">
        <v>626</v>
      </c>
      <c r="D391" s="430" t="s">
        <v>710</v>
      </c>
      <c r="E391" s="817">
        <v>10614</v>
      </c>
      <c r="F391" s="817">
        <v>10614</v>
      </c>
      <c r="G391" s="817">
        <v>10614</v>
      </c>
      <c r="H391" s="784" t="s">
        <v>829</v>
      </c>
      <c r="I391" s="433">
        <v>999497</v>
      </c>
      <c r="J391" s="430" t="s">
        <v>4467</v>
      </c>
      <c r="K391" s="820"/>
      <c r="L391" s="409"/>
    </row>
    <row r="392" spans="1:12" s="410" customFormat="1" ht="15">
      <c r="A392" s="748">
        <v>2220</v>
      </c>
      <c r="B392" s="546">
        <v>999498</v>
      </c>
      <c r="C392" s="438" t="s">
        <v>465</v>
      </c>
      <c r="D392" s="430" t="s">
        <v>710</v>
      </c>
      <c r="E392" s="817">
        <v>11774</v>
      </c>
      <c r="F392" s="817">
        <v>11774</v>
      </c>
      <c r="G392" s="817">
        <v>11774</v>
      </c>
      <c r="H392" s="784" t="s">
        <v>829</v>
      </c>
      <c r="I392" s="433">
        <v>999498</v>
      </c>
      <c r="J392" s="430" t="s">
        <v>4467</v>
      </c>
      <c r="K392" s="820"/>
      <c r="L392" s="409"/>
    </row>
    <row r="393" spans="1:12" s="410" customFormat="1" ht="15">
      <c r="A393" s="748">
        <v>2225</v>
      </c>
      <c r="B393" s="546">
        <v>999499</v>
      </c>
      <c r="C393" s="438" t="s">
        <v>466</v>
      </c>
      <c r="D393" s="430" t="s">
        <v>710</v>
      </c>
      <c r="E393" s="817">
        <v>12760</v>
      </c>
      <c r="F393" s="817">
        <v>12760</v>
      </c>
      <c r="G393" s="817">
        <v>12760</v>
      </c>
      <c r="H393" s="784" t="s">
        <v>829</v>
      </c>
      <c r="I393" s="433">
        <v>999499</v>
      </c>
      <c r="J393" s="430" t="s">
        <v>4467</v>
      </c>
      <c r="K393" s="820"/>
      <c r="L393" s="409"/>
    </row>
    <row r="394" spans="1:12" s="410" customFormat="1" ht="15">
      <c r="A394" s="748">
        <v>2230</v>
      </c>
      <c r="B394" s="546">
        <v>999500</v>
      </c>
      <c r="C394" s="438" t="s">
        <v>467</v>
      </c>
      <c r="D394" s="430" t="s">
        <v>710</v>
      </c>
      <c r="E394" s="817">
        <v>14094</v>
      </c>
      <c r="F394" s="817">
        <v>14094</v>
      </c>
      <c r="G394" s="817">
        <v>14094</v>
      </c>
      <c r="H394" s="784" t="s">
        <v>829</v>
      </c>
      <c r="I394" s="433">
        <v>999500</v>
      </c>
      <c r="J394" s="430" t="s">
        <v>4467</v>
      </c>
      <c r="K394" s="820"/>
      <c r="L394" s="409"/>
    </row>
    <row r="395" spans="1:12" s="410" customFormat="1" ht="15">
      <c r="A395" s="748">
        <v>2235</v>
      </c>
      <c r="B395" s="546">
        <v>999501</v>
      </c>
      <c r="C395" s="438" t="s">
        <v>468</v>
      </c>
      <c r="D395" s="430" t="s">
        <v>710</v>
      </c>
      <c r="E395" s="817">
        <v>14285.4</v>
      </c>
      <c r="F395" s="817">
        <v>14285.4</v>
      </c>
      <c r="G395" s="817">
        <v>14285.4</v>
      </c>
      <c r="H395" s="784" t="s">
        <v>829</v>
      </c>
      <c r="I395" s="433">
        <v>999501</v>
      </c>
      <c r="J395" s="430" t="s">
        <v>4467</v>
      </c>
      <c r="K395" s="820"/>
      <c r="L395" s="409"/>
    </row>
    <row r="396" spans="1:12" s="410" customFormat="1" ht="15">
      <c r="A396" s="748">
        <v>2240</v>
      </c>
      <c r="B396" s="546">
        <v>999502</v>
      </c>
      <c r="C396" s="438" t="s">
        <v>4473</v>
      </c>
      <c r="D396" s="430" t="s">
        <v>710</v>
      </c>
      <c r="E396" s="817">
        <v>18206.2</v>
      </c>
      <c r="F396" s="817">
        <v>18206.2</v>
      </c>
      <c r="G396" s="817">
        <v>18206.2</v>
      </c>
      <c r="H396" s="784"/>
      <c r="I396" s="433">
        <v>999502</v>
      </c>
      <c r="J396" s="430" t="s">
        <v>4467</v>
      </c>
      <c r="K396" s="820"/>
      <c r="L396" s="409"/>
    </row>
    <row r="397" spans="1:12" s="410" customFormat="1" ht="15">
      <c r="A397" s="748">
        <v>2245</v>
      </c>
      <c r="B397" s="546">
        <v>999503</v>
      </c>
      <c r="C397" s="438" t="s">
        <v>4474</v>
      </c>
      <c r="D397" s="430" t="s">
        <v>710</v>
      </c>
      <c r="E397" s="817">
        <v>18258.400000000001</v>
      </c>
      <c r="F397" s="817">
        <v>18258.400000000001</v>
      </c>
      <c r="G397" s="817">
        <v>18258.400000000001</v>
      </c>
      <c r="H397" s="784"/>
      <c r="I397" s="433">
        <v>999503</v>
      </c>
      <c r="J397" s="430" t="s">
        <v>4467</v>
      </c>
      <c r="K397" s="820"/>
      <c r="L397" s="409"/>
    </row>
    <row r="398" spans="1:12" s="410" customFormat="1" ht="15">
      <c r="A398" s="748">
        <v>2250</v>
      </c>
      <c r="B398" s="546">
        <v>999504</v>
      </c>
      <c r="C398" s="438" t="s">
        <v>4475</v>
      </c>
      <c r="D398" s="430" t="s">
        <v>710</v>
      </c>
      <c r="E398" s="817">
        <v>23443.599999999999</v>
      </c>
      <c r="F398" s="817">
        <v>23443.599999999999</v>
      </c>
      <c r="G398" s="817">
        <v>23443.599999999999</v>
      </c>
      <c r="H398" s="784"/>
      <c r="I398" s="433">
        <v>999504</v>
      </c>
      <c r="J398" s="430" t="s">
        <v>4467</v>
      </c>
      <c r="K398" s="820"/>
      <c r="L398" s="409"/>
    </row>
    <row r="399" spans="1:12" s="410" customFormat="1" ht="15">
      <c r="A399" s="748">
        <v>2255</v>
      </c>
      <c r="B399" s="546">
        <v>999505</v>
      </c>
      <c r="C399" s="438" t="s">
        <v>469</v>
      </c>
      <c r="D399" s="430" t="s">
        <v>710</v>
      </c>
      <c r="E399" s="817">
        <v>6554</v>
      </c>
      <c r="F399" s="817">
        <v>6554</v>
      </c>
      <c r="G399" s="817">
        <v>6554</v>
      </c>
      <c r="H399" s="784" t="s">
        <v>829</v>
      </c>
      <c r="I399" s="433">
        <v>999505</v>
      </c>
      <c r="J399" s="430" t="s">
        <v>4467</v>
      </c>
      <c r="K399" s="820"/>
      <c r="L399" s="409"/>
    </row>
    <row r="400" spans="1:12" s="410" customFormat="1" ht="15">
      <c r="A400" s="748">
        <v>2260</v>
      </c>
      <c r="B400" s="546">
        <v>999506</v>
      </c>
      <c r="C400" s="438" t="s">
        <v>470</v>
      </c>
      <c r="D400" s="430" t="s">
        <v>710</v>
      </c>
      <c r="E400" s="817">
        <v>7714</v>
      </c>
      <c r="F400" s="817">
        <v>7714</v>
      </c>
      <c r="G400" s="817">
        <v>7714</v>
      </c>
      <c r="H400" s="784" t="s">
        <v>829</v>
      </c>
      <c r="I400" s="433">
        <v>999506</v>
      </c>
      <c r="J400" s="430" t="s">
        <v>4467</v>
      </c>
      <c r="K400" s="820"/>
      <c r="L400" s="409"/>
    </row>
    <row r="401" spans="1:12" s="410" customFormat="1" ht="15">
      <c r="A401" s="748">
        <v>2265</v>
      </c>
      <c r="B401" s="546">
        <v>999507</v>
      </c>
      <c r="C401" s="438" t="s">
        <v>471</v>
      </c>
      <c r="D401" s="430" t="s">
        <v>710</v>
      </c>
      <c r="E401" s="817">
        <v>8845</v>
      </c>
      <c r="F401" s="817">
        <v>8845</v>
      </c>
      <c r="G401" s="817">
        <v>8845</v>
      </c>
      <c r="H401" s="784" t="s">
        <v>829</v>
      </c>
      <c r="I401" s="433">
        <v>999507</v>
      </c>
      <c r="J401" s="430" t="s">
        <v>4467</v>
      </c>
      <c r="K401" s="820"/>
      <c r="L401" s="409"/>
    </row>
    <row r="402" spans="1:12" s="410" customFormat="1" ht="15">
      <c r="A402" s="748">
        <v>2270</v>
      </c>
      <c r="B402" s="546">
        <v>999508</v>
      </c>
      <c r="C402" s="438" t="s">
        <v>472</v>
      </c>
      <c r="D402" s="430" t="s">
        <v>710</v>
      </c>
      <c r="E402" s="817">
        <v>11136</v>
      </c>
      <c r="F402" s="817">
        <v>11136</v>
      </c>
      <c r="G402" s="817">
        <v>11136</v>
      </c>
      <c r="H402" s="784" t="s">
        <v>829</v>
      </c>
      <c r="I402" s="433">
        <v>999508</v>
      </c>
      <c r="J402" s="430" t="s">
        <v>4467</v>
      </c>
      <c r="K402" s="820"/>
      <c r="L402" s="409"/>
    </row>
    <row r="403" spans="1:12" s="410" customFormat="1" ht="15">
      <c r="A403" s="748">
        <v>2275</v>
      </c>
      <c r="B403" s="546">
        <v>999509</v>
      </c>
      <c r="C403" s="438" t="s">
        <v>473</v>
      </c>
      <c r="D403" s="430" t="s">
        <v>710</v>
      </c>
      <c r="E403" s="817">
        <v>11687</v>
      </c>
      <c r="F403" s="817">
        <v>11687</v>
      </c>
      <c r="G403" s="817">
        <v>11687</v>
      </c>
      <c r="H403" s="784" t="s">
        <v>829</v>
      </c>
      <c r="I403" s="433">
        <v>999509</v>
      </c>
      <c r="J403" s="430" t="s">
        <v>4467</v>
      </c>
      <c r="K403" s="820"/>
      <c r="L403" s="409"/>
    </row>
    <row r="404" spans="1:12" s="410" customFormat="1" ht="15">
      <c r="A404" s="748">
        <v>2280</v>
      </c>
      <c r="B404" s="546">
        <v>999510</v>
      </c>
      <c r="C404" s="438" t="s">
        <v>596</v>
      </c>
      <c r="D404" s="430" t="s">
        <v>710</v>
      </c>
      <c r="E404" s="817">
        <v>13195</v>
      </c>
      <c r="F404" s="817">
        <v>13195</v>
      </c>
      <c r="G404" s="817">
        <v>13195</v>
      </c>
      <c r="H404" s="784" t="s">
        <v>829</v>
      </c>
      <c r="I404" s="433">
        <v>999510</v>
      </c>
      <c r="J404" s="430" t="s">
        <v>4467</v>
      </c>
      <c r="K404" s="820"/>
      <c r="L404" s="409"/>
    </row>
    <row r="405" spans="1:12" s="410" customFormat="1" ht="15">
      <c r="A405" s="748">
        <v>2285</v>
      </c>
      <c r="B405" s="546">
        <v>999511</v>
      </c>
      <c r="C405" s="438" t="s">
        <v>597</v>
      </c>
      <c r="D405" s="430" t="s">
        <v>710</v>
      </c>
      <c r="E405" s="817">
        <v>14065</v>
      </c>
      <c r="F405" s="817">
        <v>14065</v>
      </c>
      <c r="G405" s="817">
        <v>14065</v>
      </c>
      <c r="H405" s="784" t="s">
        <v>829</v>
      </c>
      <c r="I405" s="433">
        <v>999511</v>
      </c>
      <c r="J405" s="430" t="s">
        <v>4467</v>
      </c>
      <c r="K405" s="820"/>
      <c r="L405" s="409"/>
    </row>
    <row r="406" spans="1:12" s="410" customFormat="1" ht="15">
      <c r="A406" s="748">
        <v>2290</v>
      </c>
      <c r="B406" s="546">
        <v>999512</v>
      </c>
      <c r="C406" s="438" t="s">
        <v>598</v>
      </c>
      <c r="D406" s="430" t="s">
        <v>710</v>
      </c>
      <c r="E406" s="817">
        <v>15660</v>
      </c>
      <c r="F406" s="817">
        <v>15660</v>
      </c>
      <c r="G406" s="817">
        <v>15660</v>
      </c>
      <c r="H406" s="784" t="s">
        <v>829</v>
      </c>
      <c r="I406" s="433">
        <v>999512</v>
      </c>
      <c r="J406" s="430" t="s">
        <v>4467</v>
      </c>
      <c r="K406" s="820"/>
      <c r="L406" s="409"/>
    </row>
    <row r="407" spans="1:12" s="410" customFormat="1" ht="15">
      <c r="A407" s="748">
        <v>2295</v>
      </c>
      <c r="B407" s="546">
        <v>999513</v>
      </c>
      <c r="C407" s="438" t="s">
        <v>599</v>
      </c>
      <c r="D407" s="430" t="s">
        <v>710</v>
      </c>
      <c r="E407" s="817">
        <v>16008</v>
      </c>
      <c r="F407" s="817">
        <v>16008</v>
      </c>
      <c r="G407" s="817">
        <v>16008</v>
      </c>
      <c r="H407" s="784" t="s">
        <v>829</v>
      </c>
      <c r="I407" s="433">
        <v>999513</v>
      </c>
      <c r="J407" s="430" t="s">
        <v>4467</v>
      </c>
      <c r="K407" s="820"/>
      <c r="L407" s="409"/>
    </row>
    <row r="408" spans="1:12" s="410" customFormat="1" ht="15">
      <c r="A408" s="748">
        <v>2300</v>
      </c>
      <c r="B408" s="546">
        <v>999514</v>
      </c>
      <c r="C408" s="438" t="s">
        <v>4975</v>
      </c>
      <c r="D408" s="430" t="s">
        <v>710</v>
      </c>
      <c r="E408" s="817">
        <v>1523.39</v>
      </c>
      <c r="F408" s="817">
        <v>1523.39</v>
      </c>
      <c r="G408" s="817">
        <v>1523.39</v>
      </c>
      <c r="H408" s="784" t="s">
        <v>827</v>
      </c>
      <c r="I408" s="433">
        <v>999514</v>
      </c>
      <c r="J408" s="430" t="s">
        <v>4467</v>
      </c>
      <c r="K408" s="820"/>
      <c r="L408" s="409"/>
    </row>
    <row r="409" spans="1:12" s="410" customFormat="1" ht="15">
      <c r="A409" s="748">
        <v>2305</v>
      </c>
      <c r="B409" s="546">
        <v>999515</v>
      </c>
      <c r="C409" s="438" t="s">
        <v>4976</v>
      </c>
      <c r="D409" s="430" t="s">
        <v>710</v>
      </c>
      <c r="E409" s="817">
        <v>1693.48</v>
      </c>
      <c r="F409" s="817">
        <v>1693.48</v>
      </c>
      <c r="G409" s="817">
        <v>1693.48</v>
      </c>
      <c r="H409" s="784"/>
      <c r="I409" s="433">
        <v>999515</v>
      </c>
      <c r="J409" s="430"/>
      <c r="K409" s="820"/>
      <c r="L409" s="409"/>
    </row>
    <row r="410" spans="1:12" s="410" customFormat="1" ht="15">
      <c r="A410" s="748">
        <v>2310</v>
      </c>
      <c r="B410" s="546">
        <v>999516</v>
      </c>
      <c r="C410" s="438" t="s">
        <v>4977</v>
      </c>
      <c r="D410" s="430" t="s">
        <v>710</v>
      </c>
      <c r="E410" s="817">
        <v>1826.88</v>
      </c>
      <c r="F410" s="817">
        <v>1826.88</v>
      </c>
      <c r="G410" s="817">
        <v>1826.88</v>
      </c>
      <c r="H410" s="784"/>
      <c r="I410" s="433">
        <v>999516</v>
      </c>
      <c r="J410" s="430"/>
      <c r="K410" s="820"/>
      <c r="L410" s="409"/>
    </row>
    <row r="411" spans="1:12" s="410" customFormat="1" ht="15">
      <c r="A411" s="748">
        <v>2315</v>
      </c>
      <c r="B411" s="546">
        <v>999517</v>
      </c>
      <c r="C411" s="438" t="s">
        <v>4477</v>
      </c>
      <c r="D411" s="430" t="s">
        <v>710</v>
      </c>
      <c r="E411" s="817">
        <v>1715.89</v>
      </c>
      <c r="F411" s="817">
        <v>1715.89</v>
      </c>
      <c r="G411" s="817">
        <v>1715.89</v>
      </c>
      <c r="H411" s="784" t="s">
        <v>829</v>
      </c>
      <c r="I411" s="433">
        <v>999517</v>
      </c>
      <c r="J411" s="430" t="s">
        <v>4467</v>
      </c>
      <c r="K411" s="820"/>
      <c r="L411" s="409"/>
    </row>
    <row r="412" spans="1:12" s="410" customFormat="1" ht="15">
      <c r="A412" s="748">
        <v>2320</v>
      </c>
      <c r="B412" s="546">
        <v>999518</v>
      </c>
      <c r="C412" s="438" t="s">
        <v>4478</v>
      </c>
      <c r="D412" s="430" t="s">
        <v>710</v>
      </c>
      <c r="E412" s="817">
        <v>1896.48</v>
      </c>
      <c r="F412" s="817">
        <v>1896.48</v>
      </c>
      <c r="G412" s="817">
        <v>1896.48</v>
      </c>
      <c r="H412" s="784"/>
      <c r="I412" s="433">
        <v>999518</v>
      </c>
      <c r="J412" s="430" t="s">
        <v>4467</v>
      </c>
      <c r="K412" s="820"/>
      <c r="L412" s="409"/>
    </row>
    <row r="413" spans="1:12" s="410" customFormat="1" ht="15">
      <c r="A413" s="748">
        <v>2325</v>
      </c>
      <c r="B413" s="546">
        <v>999519</v>
      </c>
      <c r="C413" s="438" t="s">
        <v>4479</v>
      </c>
      <c r="D413" s="430" t="s">
        <v>710</v>
      </c>
      <c r="E413" s="817">
        <v>1983.48</v>
      </c>
      <c r="F413" s="817">
        <v>1983.48</v>
      </c>
      <c r="G413" s="817">
        <v>1983.48</v>
      </c>
      <c r="H413" s="784"/>
      <c r="I413" s="433">
        <v>999519</v>
      </c>
      <c r="J413" s="430" t="s">
        <v>4467</v>
      </c>
      <c r="K413" s="820"/>
      <c r="L413" s="409"/>
    </row>
    <row r="414" spans="1:12" s="410" customFormat="1" ht="15">
      <c r="A414" s="748">
        <v>2330</v>
      </c>
      <c r="B414" s="546">
        <v>999520</v>
      </c>
      <c r="C414" s="438" t="s">
        <v>4480</v>
      </c>
      <c r="D414" s="430" t="s">
        <v>710</v>
      </c>
      <c r="E414" s="817">
        <v>3072.84</v>
      </c>
      <c r="F414" s="817">
        <v>3072.84</v>
      </c>
      <c r="G414" s="817">
        <v>3072.84</v>
      </c>
      <c r="H414" s="784"/>
      <c r="I414" s="433">
        <v>999520</v>
      </c>
      <c r="J414" s="430" t="s">
        <v>4467</v>
      </c>
      <c r="K414" s="820"/>
      <c r="L414" s="409"/>
    </row>
    <row r="415" spans="1:12" s="410" customFormat="1" ht="15">
      <c r="A415" s="748">
        <v>2335</v>
      </c>
      <c r="B415" s="546">
        <v>999521</v>
      </c>
      <c r="C415" s="438" t="s">
        <v>4481</v>
      </c>
      <c r="D415" s="430" t="s">
        <v>710</v>
      </c>
      <c r="E415" s="817">
        <v>3090</v>
      </c>
      <c r="F415" s="817">
        <v>3090</v>
      </c>
      <c r="G415" s="817">
        <v>3090</v>
      </c>
      <c r="H415" s="784" t="s">
        <v>829</v>
      </c>
      <c r="I415" s="433">
        <v>999521</v>
      </c>
      <c r="J415" s="430" t="s">
        <v>4467</v>
      </c>
      <c r="K415" s="820"/>
      <c r="L415" s="409"/>
    </row>
    <row r="416" spans="1:12" s="410" customFormat="1" ht="15">
      <c r="A416" s="748">
        <v>2340</v>
      </c>
      <c r="B416" s="546">
        <v>999522</v>
      </c>
      <c r="C416" s="438" t="s">
        <v>4482</v>
      </c>
      <c r="D416" s="430" t="s">
        <v>710</v>
      </c>
      <c r="E416" s="817">
        <v>1170</v>
      </c>
      <c r="F416" s="817">
        <v>1170</v>
      </c>
      <c r="G416" s="817">
        <v>1170</v>
      </c>
      <c r="H416" s="784" t="s">
        <v>829</v>
      </c>
      <c r="I416" s="433">
        <v>999522</v>
      </c>
      <c r="J416" s="430" t="s">
        <v>4467</v>
      </c>
      <c r="K416" s="820"/>
      <c r="L416" s="409"/>
    </row>
    <row r="417" spans="1:12" s="410" customFormat="1" ht="30">
      <c r="A417" s="748">
        <v>2345</v>
      </c>
      <c r="B417" s="546">
        <v>999523</v>
      </c>
      <c r="C417" s="438" t="s">
        <v>4610</v>
      </c>
      <c r="D417" s="430" t="s">
        <v>710</v>
      </c>
      <c r="E417" s="817">
        <v>214.11</v>
      </c>
      <c r="F417" s="817">
        <v>214.11</v>
      </c>
      <c r="G417" s="817">
        <v>214.11</v>
      </c>
      <c r="H417" s="784"/>
      <c r="I417" s="433">
        <v>999523</v>
      </c>
      <c r="J417" s="430" t="s">
        <v>4467</v>
      </c>
      <c r="K417" s="820"/>
      <c r="L417" s="409"/>
    </row>
    <row r="418" spans="1:12" s="410" customFormat="1" ht="15">
      <c r="A418" s="748">
        <v>2346</v>
      </c>
      <c r="B418" s="816"/>
      <c r="C418" s="818" t="s">
        <v>5230</v>
      </c>
      <c r="D418" s="742" t="s">
        <v>710</v>
      </c>
      <c r="E418" s="815">
        <v>43.42</v>
      </c>
      <c r="F418" s="815">
        <v>43.42</v>
      </c>
      <c r="G418" s="815">
        <v>43.42</v>
      </c>
      <c r="H418" s="814"/>
      <c r="I418" s="808"/>
      <c r="J418" s="430"/>
      <c r="K418" s="821"/>
      <c r="L418" s="409"/>
    </row>
    <row r="419" spans="1:12" s="410" customFormat="1" ht="15">
      <c r="A419" s="748">
        <v>2347</v>
      </c>
      <c r="B419" s="816"/>
      <c r="C419" s="819" t="s">
        <v>5231</v>
      </c>
      <c r="D419" s="742" t="s">
        <v>710</v>
      </c>
      <c r="E419" s="815">
        <v>43.42</v>
      </c>
      <c r="F419" s="815">
        <v>43.42</v>
      </c>
      <c r="G419" s="815">
        <v>43.42</v>
      </c>
      <c r="H419" s="814"/>
      <c r="I419" s="808"/>
      <c r="J419" s="430"/>
      <c r="K419" s="821"/>
      <c r="L419" s="409"/>
    </row>
    <row r="420" spans="1:12" s="410" customFormat="1" ht="15">
      <c r="A420" s="748">
        <v>2350</v>
      </c>
      <c r="B420" s="546">
        <v>999526</v>
      </c>
      <c r="C420" s="438" t="s">
        <v>4591</v>
      </c>
      <c r="D420" s="430" t="s">
        <v>710</v>
      </c>
      <c r="E420" s="817">
        <v>504</v>
      </c>
      <c r="F420" s="817">
        <v>504</v>
      </c>
      <c r="G420" s="817">
        <v>504</v>
      </c>
      <c r="H420" s="784"/>
      <c r="I420" s="433">
        <v>999526</v>
      </c>
      <c r="J420" s="430" t="s">
        <v>4467</v>
      </c>
      <c r="K420" s="820"/>
      <c r="L420" s="409"/>
    </row>
    <row r="421" spans="1:12" s="410" customFormat="1" ht="15">
      <c r="A421" s="748">
        <v>2355</v>
      </c>
      <c r="B421" s="546">
        <v>999527</v>
      </c>
      <c r="C421" s="438" t="s">
        <v>4483</v>
      </c>
      <c r="D421" s="430" t="s">
        <v>710</v>
      </c>
      <c r="E421" s="815">
        <v>978</v>
      </c>
      <c r="F421" s="815">
        <v>978</v>
      </c>
      <c r="G421" s="815">
        <v>978</v>
      </c>
      <c r="H421" s="784"/>
      <c r="I421" s="433">
        <v>999527</v>
      </c>
      <c r="J421" s="430" t="s">
        <v>4467</v>
      </c>
      <c r="K421" s="822"/>
      <c r="L421" s="409"/>
    </row>
    <row r="422" spans="1:12" s="410" customFormat="1" ht="15">
      <c r="A422" s="748">
        <v>2385</v>
      </c>
      <c r="B422" s="546">
        <v>999533</v>
      </c>
      <c r="C422" s="438" t="s">
        <v>636</v>
      </c>
      <c r="D422" s="430" t="s">
        <v>710</v>
      </c>
      <c r="E422" s="817">
        <v>8363.6</v>
      </c>
      <c r="F422" s="817">
        <v>8363.6</v>
      </c>
      <c r="G422" s="817">
        <v>8363.6</v>
      </c>
      <c r="H422" s="784" t="s">
        <v>830</v>
      </c>
      <c r="I422" s="433">
        <v>999533</v>
      </c>
      <c r="J422" s="430" t="s">
        <v>4461</v>
      </c>
      <c r="K422" s="820"/>
      <c r="L422" s="409"/>
    </row>
    <row r="423" spans="1:12" s="410" customFormat="1" ht="15">
      <c r="A423" s="748">
        <v>2390</v>
      </c>
      <c r="B423" s="546">
        <v>999534</v>
      </c>
      <c r="C423" s="438" t="s">
        <v>637</v>
      </c>
      <c r="D423" s="430" t="s">
        <v>710</v>
      </c>
      <c r="E423" s="817">
        <v>15642.6</v>
      </c>
      <c r="F423" s="817">
        <v>15642.6</v>
      </c>
      <c r="G423" s="817">
        <v>15642.6</v>
      </c>
      <c r="H423" s="784" t="s">
        <v>830</v>
      </c>
      <c r="I423" s="433">
        <v>999534</v>
      </c>
      <c r="J423" s="430" t="s">
        <v>4461</v>
      </c>
      <c r="K423" s="820"/>
      <c r="L423" s="409"/>
    </row>
    <row r="424" spans="1:12" s="410" customFormat="1" ht="15">
      <c r="A424" s="719"/>
      <c r="B424" s="429"/>
      <c r="C424" s="437" t="s">
        <v>430</v>
      </c>
      <c r="D424" s="429"/>
      <c r="E424" s="813"/>
      <c r="F424" s="734"/>
      <c r="G424" s="734"/>
      <c r="H424" s="785"/>
      <c r="I424" s="429"/>
      <c r="J424" s="446"/>
      <c r="L424" s="409"/>
    </row>
    <row r="425" spans="1:12" s="410" customFormat="1" ht="15">
      <c r="A425" s="748">
        <v>2395</v>
      </c>
      <c r="B425" s="430">
        <v>999542</v>
      </c>
      <c r="C425" s="438" t="s">
        <v>491</v>
      </c>
      <c r="D425" s="430" t="s">
        <v>710</v>
      </c>
      <c r="E425" s="731">
        <v>300</v>
      </c>
      <c r="F425" s="731">
        <v>300</v>
      </c>
      <c r="G425" s="731">
        <v>300</v>
      </c>
      <c r="H425" s="784" t="s">
        <v>827</v>
      </c>
      <c r="I425" s="430">
        <v>999542</v>
      </c>
      <c r="J425" s="742" t="s">
        <v>839</v>
      </c>
      <c r="L425" s="409"/>
    </row>
    <row r="426" spans="1:12" s="410" customFormat="1" ht="15">
      <c r="A426" s="748">
        <v>2400</v>
      </c>
      <c r="B426" s="430">
        <v>999543</v>
      </c>
      <c r="C426" s="438" t="s">
        <v>492</v>
      </c>
      <c r="D426" s="430" t="s">
        <v>710</v>
      </c>
      <c r="E426" s="731">
        <v>570</v>
      </c>
      <c r="F426" s="731">
        <v>570</v>
      </c>
      <c r="G426" s="731">
        <v>570</v>
      </c>
      <c r="H426" s="784" t="s">
        <v>827</v>
      </c>
      <c r="I426" s="430">
        <v>999543</v>
      </c>
      <c r="J426" s="742" t="s">
        <v>839</v>
      </c>
      <c r="L426" s="409"/>
    </row>
    <row r="427" spans="1:12" s="410" customFormat="1" ht="15">
      <c r="A427" s="748">
        <v>2405</v>
      </c>
      <c r="B427" s="430">
        <v>999544</v>
      </c>
      <c r="C427" s="438" t="s">
        <v>493</v>
      </c>
      <c r="D427" s="430" t="s">
        <v>710</v>
      </c>
      <c r="E427" s="731">
        <v>900</v>
      </c>
      <c r="F427" s="731">
        <v>900</v>
      </c>
      <c r="G427" s="731">
        <v>900</v>
      </c>
      <c r="H427" s="784" t="s">
        <v>827</v>
      </c>
      <c r="I427" s="430">
        <v>999544</v>
      </c>
      <c r="J427" s="742" t="s">
        <v>839</v>
      </c>
      <c r="L427" s="409"/>
    </row>
    <row r="428" spans="1:12" s="410" customFormat="1" ht="15">
      <c r="A428" s="748">
        <v>2410</v>
      </c>
      <c r="B428" s="430">
        <v>999545</v>
      </c>
      <c r="C428" s="438" t="s">
        <v>494</v>
      </c>
      <c r="D428" s="430" t="s">
        <v>710</v>
      </c>
      <c r="E428" s="731">
        <v>1140</v>
      </c>
      <c r="F428" s="731">
        <v>1140</v>
      </c>
      <c r="G428" s="731">
        <v>1140</v>
      </c>
      <c r="H428" s="784" t="s">
        <v>827</v>
      </c>
      <c r="I428" s="430">
        <v>999545</v>
      </c>
      <c r="J428" s="742" t="s">
        <v>839</v>
      </c>
      <c r="L428" s="409"/>
    </row>
    <row r="429" spans="1:12" s="410" customFormat="1" ht="15">
      <c r="A429" s="748">
        <v>2415</v>
      </c>
      <c r="B429" s="430">
        <v>999546</v>
      </c>
      <c r="C429" s="438" t="s">
        <v>495</v>
      </c>
      <c r="D429" s="430" t="s">
        <v>710</v>
      </c>
      <c r="E429" s="731">
        <v>1450</v>
      </c>
      <c r="F429" s="731">
        <v>1450</v>
      </c>
      <c r="G429" s="731">
        <v>1450</v>
      </c>
      <c r="H429" s="784" t="s">
        <v>827</v>
      </c>
      <c r="I429" s="430">
        <v>999546</v>
      </c>
      <c r="J429" s="742" t="s">
        <v>839</v>
      </c>
      <c r="L429" s="409"/>
    </row>
    <row r="430" spans="1:12" s="414" customFormat="1" ht="15">
      <c r="A430" s="748">
        <v>2420</v>
      </c>
      <c r="B430" s="430">
        <v>999553</v>
      </c>
      <c r="C430" s="438" t="s">
        <v>807</v>
      </c>
      <c r="D430" s="430" t="s">
        <v>710</v>
      </c>
      <c r="E430" s="731">
        <v>107</v>
      </c>
      <c r="F430" s="731">
        <v>107</v>
      </c>
      <c r="G430" s="731">
        <v>107</v>
      </c>
      <c r="H430" s="784" t="s">
        <v>828</v>
      </c>
      <c r="I430" s="430">
        <v>999553</v>
      </c>
      <c r="J430" s="742" t="s">
        <v>828</v>
      </c>
      <c r="L430" s="409"/>
    </row>
    <row r="431" spans="1:12" s="414" customFormat="1" ht="15">
      <c r="A431" s="748">
        <v>2425</v>
      </c>
      <c r="B431" s="430">
        <v>999554</v>
      </c>
      <c r="C431" s="438" t="s">
        <v>808</v>
      </c>
      <c r="D431" s="430" t="s">
        <v>710</v>
      </c>
      <c r="E431" s="731">
        <v>135</v>
      </c>
      <c r="F431" s="731">
        <v>135</v>
      </c>
      <c r="G431" s="731">
        <v>135</v>
      </c>
      <c r="H431" s="784" t="s">
        <v>828</v>
      </c>
      <c r="I431" s="430">
        <v>999554</v>
      </c>
      <c r="J431" s="742" t="s">
        <v>828</v>
      </c>
      <c r="L431" s="409"/>
    </row>
    <row r="432" spans="1:12" s="410" customFormat="1" ht="15">
      <c r="A432" s="719"/>
      <c r="B432" s="429"/>
      <c r="C432" s="437" t="s">
        <v>817</v>
      </c>
      <c r="D432" s="429"/>
      <c r="E432" s="734"/>
      <c r="F432" s="734"/>
      <c r="G432" s="734"/>
      <c r="H432" s="785"/>
      <c r="I432" s="429"/>
      <c r="J432" s="446"/>
      <c r="L432" s="409"/>
    </row>
    <row r="433" spans="1:12" s="411" customFormat="1" ht="15">
      <c r="A433" s="720">
        <v>2430</v>
      </c>
      <c r="B433" s="433">
        <v>996000</v>
      </c>
      <c r="C433" s="442" t="s">
        <v>818</v>
      </c>
      <c r="D433" s="433" t="s">
        <v>710</v>
      </c>
      <c r="E433" s="735">
        <v>40</v>
      </c>
      <c r="F433" s="735">
        <v>40</v>
      </c>
      <c r="G433" s="735">
        <v>40</v>
      </c>
      <c r="H433" s="787" t="s">
        <v>827</v>
      </c>
      <c r="I433" s="433">
        <v>996000</v>
      </c>
      <c r="J433" s="742" t="s">
        <v>839</v>
      </c>
      <c r="L433" s="409"/>
    </row>
    <row r="434" spans="1:12" s="411" customFormat="1" ht="15">
      <c r="A434" s="719"/>
      <c r="B434" s="429"/>
      <c r="C434" s="437" t="s">
        <v>4459</v>
      </c>
      <c r="D434" s="429"/>
      <c r="E434" s="734"/>
      <c r="F434" s="734"/>
      <c r="G434" s="734"/>
      <c r="H434" s="785"/>
      <c r="I434" s="429"/>
      <c r="J434" s="446"/>
      <c r="L434" s="409"/>
    </row>
    <row r="435" spans="1:12" s="411" customFormat="1" ht="15">
      <c r="A435" s="720">
        <v>2435</v>
      </c>
      <c r="B435" s="433">
        <v>999601</v>
      </c>
      <c r="C435" s="438" t="s">
        <v>4460</v>
      </c>
      <c r="D435" s="433" t="s">
        <v>710</v>
      </c>
      <c r="E435" s="735">
        <v>115</v>
      </c>
      <c r="F435" s="735">
        <v>115</v>
      </c>
      <c r="G435" s="735">
        <v>115</v>
      </c>
      <c r="H435" s="787"/>
      <c r="I435" s="433">
        <v>999601</v>
      </c>
      <c r="J435" s="446"/>
      <c r="L435" s="409"/>
    </row>
    <row r="436" spans="1:12" s="410" customFormat="1" ht="15">
      <c r="A436" s="719"/>
      <c r="B436" s="429"/>
      <c r="C436" s="437" t="s">
        <v>809</v>
      </c>
      <c r="D436" s="429"/>
      <c r="E436" s="734"/>
      <c r="F436" s="734"/>
      <c r="G436" s="734"/>
      <c r="H436" s="785"/>
      <c r="I436" s="429"/>
      <c r="J436" s="446"/>
      <c r="L436" s="409"/>
    </row>
    <row r="437" spans="1:12" s="410" customFormat="1" ht="15">
      <c r="A437" s="748">
        <v>2440</v>
      </c>
      <c r="B437" s="430">
        <v>999602</v>
      </c>
      <c r="C437" s="438" t="s">
        <v>4978</v>
      </c>
      <c r="D437" s="430" t="s">
        <v>710</v>
      </c>
      <c r="E437" s="731"/>
      <c r="F437" s="731"/>
      <c r="G437" s="731"/>
      <c r="H437" s="784" t="s">
        <v>826</v>
      </c>
      <c r="I437" s="430">
        <v>999602</v>
      </c>
      <c r="J437" s="446"/>
      <c r="L437" s="409"/>
    </row>
    <row r="438" spans="1:12" s="410" customFormat="1" ht="15">
      <c r="A438" s="748">
        <v>2445</v>
      </c>
      <c r="B438" s="430">
        <v>999603</v>
      </c>
      <c r="C438" s="438" t="s">
        <v>4979</v>
      </c>
      <c r="D438" s="430" t="s">
        <v>710</v>
      </c>
      <c r="E438" s="731"/>
      <c r="F438" s="731"/>
      <c r="G438" s="731"/>
      <c r="H438" s="784" t="s">
        <v>826</v>
      </c>
      <c r="I438" s="430">
        <v>999603</v>
      </c>
      <c r="J438" s="446"/>
      <c r="L438" s="409"/>
    </row>
    <row r="439" spans="1:12" s="410" customFormat="1" ht="15">
      <c r="A439" s="748">
        <v>2450</v>
      </c>
      <c r="B439" s="430">
        <v>999604</v>
      </c>
      <c r="C439" s="438" t="s">
        <v>4980</v>
      </c>
      <c r="D439" s="430" t="s">
        <v>710</v>
      </c>
      <c r="E439" s="731"/>
      <c r="F439" s="731"/>
      <c r="G439" s="731"/>
      <c r="H439" s="784" t="s">
        <v>826</v>
      </c>
      <c r="I439" s="430">
        <v>999604</v>
      </c>
      <c r="J439" s="446"/>
      <c r="L439" s="409"/>
    </row>
    <row r="440" spans="1:12" s="410" customFormat="1" ht="15">
      <c r="A440" s="748">
        <v>2455</v>
      </c>
      <c r="B440" s="430">
        <v>999605</v>
      </c>
      <c r="C440" s="438" t="s">
        <v>4981</v>
      </c>
      <c r="D440" s="430" t="s">
        <v>710</v>
      </c>
      <c r="E440" s="731"/>
      <c r="F440" s="731"/>
      <c r="G440" s="731"/>
      <c r="H440" s="784" t="s">
        <v>826</v>
      </c>
      <c r="I440" s="430">
        <v>999605</v>
      </c>
      <c r="J440" s="446"/>
      <c r="L440" s="409"/>
    </row>
    <row r="441" spans="1:12" s="410" customFormat="1" ht="15">
      <c r="A441" s="719"/>
      <c r="B441" s="429"/>
      <c r="C441" s="437" t="s">
        <v>810</v>
      </c>
      <c r="D441" s="429"/>
      <c r="E441" s="734"/>
      <c r="F441" s="734"/>
      <c r="G441" s="734"/>
      <c r="H441" s="785"/>
      <c r="I441" s="429"/>
      <c r="J441" s="446"/>
      <c r="L441" s="409"/>
    </row>
    <row r="442" spans="1:12" s="410" customFormat="1" ht="15">
      <c r="A442" s="748">
        <v>2460</v>
      </c>
      <c r="B442" s="430">
        <v>999606</v>
      </c>
      <c r="C442" s="438" t="s">
        <v>811</v>
      </c>
      <c r="D442" s="430" t="s">
        <v>710</v>
      </c>
      <c r="E442" s="731">
        <v>6385.48</v>
      </c>
      <c r="F442" s="731">
        <v>6385.48</v>
      </c>
      <c r="G442" s="731">
        <v>6385.48</v>
      </c>
      <c r="H442" s="784" t="s">
        <v>825</v>
      </c>
      <c r="I442" s="430">
        <v>999606</v>
      </c>
      <c r="J442" s="742" t="s">
        <v>825</v>
      </c>
      <c r="L442" s="409"/>
    </row>
    <row r="443" spans="1:12" s="410" customFormat="1" ht="15">
      <c r="A443" s="748">
        <v>2465</v>
      </c>
      <c r="B443" s="430">
        <v>999607</v>
      </c>
      <c r="C443" s="438" t="s">
        <v>812</v>
      </c>
      <c r="D443" s="430" t="s">
        <v>710</v>
      </c>
      <c r="E443" s="731">
        <v>16500</v>
      </c>
      <c r="F443" s="731">
        <v>16500</v>
      </c>
      <c r="G443" s="731">
        <v>16500</v>
      </c>
      <c r="H443" s="784" t="s">
        <v>825</v>
      </c>
      <c r="I443" s="430">
        <v>999607</v>
      </c>
      <c r="J443" s="742" t="s">
        <v>825</v>
      </c>
      <c r="L443" s="409"/>
    </row>
    <row r="444" spans="1:12" s="410" customFormat="1" ht="15">
      <c r="A444" s="719"/>
      <c r="B444" s="429"/>
      <c r="C444" s="437" t="s">
        <v>813</v>
      </c>
      <c r="D444" s="429"/>
      <c r="E444" s="734"/>
      <c r="F444" s="734"/>
      <c r="G444" s="734"/>
      <c r="H444" s="785"/>
      <c r="I444" s="429"/>
      <c r="J444" s="446"/>
      <c r="L444" s="409"/>
    </row>
    <row r="445" spans="1:12" s="410" customFormat="1" ht="15">
      <c r="A445" s="748">
        <v>2470</v>
      </c>
      <c r="B445" s="430">
        <v>999608</v>
      </c>
      <c r="C445" s="438" t="s">
        <v>814</v>
      </c>
      <c r="D445" s="430" t="s">
        <v>710</v>
      </c>
      <c r="E445" s="731">
        <v>34500</v>
      </c>
      <c r="F445" s="731">
        <v>34500</v>
      </c>
      <c r="G445" s="731">
        <v>34500</v>
      </c>
      <c r="H445" s="784" t="s">
        <v>824</v>
      </c>
      <c r="I445" s="430">
        <v>999608</v>
      </c>
      <c r="J445" s="742" t="s">
        <v>824</v>
      </c>
      <c r="L445" s="409"/>
    </row>
    <row r="446" spans="1:12" s="410" customFormat="1" ht="15">
      <c r="A446" s="719"/>
      <c r="B446" s="429"/>
      <c r="C446" s="437" t="s">
        <v>815</v>
      </c>
      <c r="D446" s="429"/>
      <c r="E446" s="734"/>
      <c r="F446" s="734"/>
      <c r="G446" s="734"/>
      <c r="H446" s="785"/>
      <c r="I446" s="429"/>
      <c r="J446" s="446"/>
      <c r="L446" s="409"/>
    </row>
    <row r="447" spans="1:12" s="410" customFormat="1" ht="15">
      <c r="A447" s="748">
        <v>2475</v>
      </c>
      <c r="B447" s="430">
        <v>999609</v>
      </c>
      <c r="C447" s="438" t="s">
        <v>816</v>
      </c>
      <c r="D447" s="430" t="s">
        <v>710</v>
      </c>
      <c r="E447" s="731">
        <v>19950</v>
      </c>
      <c r="F447" s="731">
        <v>19950</v>
      </c>
      <c r="G447" s="731">
        <v>19950</v>
      </c>
      <c r="H447" s="784" t="s">
        <v>823</v>
      </c>
      <c r="I447" s="430">
        <v>999609</v>
      </c>
      <c r="J447" s="742" t="s">
        <v>823</v>
      </c>
      <c r="L447" s="409"/>
    </row>
    <row r="448" spans="1:12" s="410" customFormat="1" ht="15">
      <c r="A448" s="719"/>
      <c r="B448" s="429"/>
      <c r="C448" s="437" t="s">
        <v>819</v>
      </c>
      <c r="D448" s="429"/>
      <c r="E448" s="734"/>
      <c r="F448" s="734"/>
      <c r="G448" s="734"/>
      <c r="H448" s="785"/>
      <c r="I448" s="429"/>
      <c r="J448" s="446"/>
      <c r="L448" s="409"/>
    </row>
    <row r="449" spans="1:12" s="410" customFormat="1" ht="15">
      <c r="A449" s="748">
        <v>2480</v>
      </c>
      <c r="B449" s="430">
        <v>999610</v>
      </c>
      <c r="C449" s="438" t="s">
        <v>820</v>
      </c>
      <c r="D449" s="430" t="s">
        <v>710</v>
      </c>
      <c r="E449" s="731">
        <v>2995</v>
      </c>
      <c r="F449" s="731">
        <v>2995</v>
      </c>
      <c r="G449" s="731">
        <v>2995</v>
      </c>
      <c r="H449" s="784" t="s">
        <v>822</v>
      </c>
      <c r="I449" s="430">
        <v>999610</v>
      </c>
      <c r="J449" s="742" t="s">
        <v>822</v>
      </c>
      <c r="L449" s="409"/>
    </row>
    <row r="450" spans="1:12" s="410" customFormat="1" ht="15">
      <c r="A450" s="748">
        <v>2485</v>
      </c>
      <c r="B450" s="430">
        <v>999611</v>
      </c>
      <c r="C450" s="438" t="s">
        <v>821</v>
      </c>
      <c r="D450" s="430" t="s">
        <v>710</v>
      </c>
      <c r="E450" s="731">
        <v>3210</v>
      </c>
      <c r="F450" s="731">
        <v>3210</v>
      </c>
      <c r="G450" s="731">
        <v>3210</v>
      </c>
      <c r="H450" s="784" t="s">
        <v>822</v>
      </c>
      <c r="I450" s="430">
        <v>999611</v>
      </c>
      <c r="J450" s="742" t="s">
        <v>822</v>
      </c>
      <c r="L450" s="409"/>
    </row>
    <row r="451" spans="1:12" s="410" customFormat="1" ht="15">
      <c r="A451" s="751"/>
      <c r="B451" s="429"/>
      <c r="C451" s="437" t="s">
        <v>4568</v>
      </c>
      <c r="D451" s="429"/>
      <c r="E451" s="734"/>
      <c r="F451" s="734"/>
      <c r="G451" s="734"/>
      <c r="H451" s="785"/>
      <c r="I451" s="429"/>
      <c r="J451" s="446"/>
      <c r="L451" s="409"/>
    </row>
    <row r="452" spans="1:12" s="410" customFormat="1" ht="15">
      <c r="A452" s="748">
        <v>2490</v>
      </c>
      <c r="B452" s="430">
        <v>999612</v>
      </c>
      <c r="C452" s="438" t="s">
        <v>842</v>
      </c>
      <c r="D452" s="430" t="s">
        <v>710</v>
      </c>
      <c r="E452" s="731">
        <v>12461</v>
      </c>
      <c r="F452" s="731">
        <v>12461</v>
      </c>
      <c r="G452" s="731">
        <v>12461</v>
      </c>
      <c r="H452" s="784" t="s">
        <v>822</v>
      </c>
      <c r="I452" s="430">
        <v>999612</v>
      </c>
      <c r="J452" s="743" t="s">
        <v>856</v>
      </c>
      <c r="K452" s="415"/>
      <c r="L452" s="409"/>
    </row>
    <row r="453" spans="1:12" s="410" customFormat="1" ht="15">
      <c r="A453" s="748">
        <v>2495</v>
      </c>
      <c r="B453" s="430">
        <v>999613</v>
      </c>
      <c r="C453" s="438" t="s">
        <v>863</v>
      </c>
      <c r="D453" s="430" t="s">
        <v>710</v>
      </c>
      <c r="E453" s="731">
        <v>741</v>
      </c>
      <c r="F453" s="731">
        <v>741</v>
      </c>
      <c r="G453" s="731">
        <v>741</v>
      </c>
      <c r="H453" s="784"/>
      <c r="I453" s="430">
        <v>999613</v>
      </c>
      <c r="J453" s="786"/>
      <c r="K453" s="415"/>
      <c r="L453" s="409"/>
    </row>
    <row r="454" spans="1:12" s="410" customFormat="1" ht="15">
      <c r="A454" s="751"/>
      <c r="B454" s="429"/>
      <c r="C454" s="437" t="s">
        <v>4567</v>
      </c>
      <c r="D454" s="429"/>
      <c r="E454" s="734"/>
      <c r="F454" s="734"/>
      <c r="G454" s="734"/>
      <c r="H454" s="785"/>
      <c r="I454" s="429"/>
      <c r="J454" s="446"/>
      <c r="L454" s="409"/>
    </row>
    <row r="455" spans="1:12" s="410" customFormat="1" ht="15">
      <c r="A455" s="748">
        <v>2500</v>
      </c>
      <c r="B455" s="430">
        <v>999614</v>
      </c>
      <c r="C455" s="438" t="s">
        <v>4569</v>
      </c>
      <c r="D455" s="430" t="s">
        <v>710</v>
      </c>
      <c r="E455" s="731">
        <v>6880</v>
      </c>
      <c r="F455" s="731">
        <v>6880</v>
      </c>
      <c r="G455" s="731">
        <v>6880</v>
      </c>
      <c r="H455" s="784"/>
      <c r="I455" s="430">
        <v>999614</v>
      </c>
      <c r="J455" s="743" t="s">
        <v>4575</v>
      </c>
      <c r="K455" s="415"/>
      <c r="L455" s="409"/>
    </row>
    <row r="456" spans="1:12" s="410" customFormat="1" ht="15">
      <c r="A456" s="748">
        <v>2505</v>
      </c>
      <c r="B456" s="430">
        <v>999615</v>
      </c>
      <c r="C456" s="438" t="s">
        <v>4570</v>
      </c>
      <c r="D456" s="430" t="s">
        <v>710</v>
      </c>
      <c r="E456" s="731">
        <v>10000</v>
      </c>
      <c r="F456" s="731">
        <v>10000</v>
      </c>
      <c r="G456" s="731">
        <v>10000</v>
      </c>
      <c r="H456" s="784"/>
      <c r="I456" s="430">
        <v>999615</v>
      </c>
      <c r="J456" s="743" t="s">
        <v>4575</v>
      </c>
      <c r="K456" s="415"/>
      <c r="L456" s="409"/>
    </row>
    <row r="457" spans="1:12" s="410" customFormat="1" ht="15">
      <c r="A457" s="748">
        <v>2510</v>
      </c>
      <c r="B457" s="430">
        <v>999616</v>
      </c>
      <c r="C457" s="438" t="s">
        <v>4571</v>
      </c>
      <c r="D457" s="430" t="s">
        <v>710</v>
      </c>
      <c r="E457" s="731">
        <v>6320</v>
      </c>
      <c r="F457" s="731">
        <v>6320</v>
      </c>
      <c r="G457" s="731">
        <v>6320</v>
      </c>
      <c r="H457" s="784"/>
      <c r="I457" s="430">
        <v>999616</v>
      </c>
      <c r="J457" s="743" t="s">
        <v>4575</v>
      </c>
      <c r="K457" s="415"/>
      <c r="L457" s="409"/>
    </row>
    <row r="458" spans="1:12" s="410" customFormat="1" ht="15">
      <c r="A458" s="748">
        <v>2515</v>
      </c>
      <c r="B458" s="430">
        <v>999617</v>
      </c>
      <c r="C458" s="438" t="s">
        <v>4572</v>
      </c>
      <c r="D458" s="430" t="s">
        <v>710</v>
      </c>
      <c r="E458" s="731">
        <v>6320</v>
      </c>
      <c r="F458" s="731">
        <v>6320</v>
      </c>
      <c r="G458" s="731">
        <v>6320</v>
      </c>
      <c r="H458" s="784"/>
      <c r="I458" s="430">
        <v>999617</v>
      </c>
      <c r="J458" s="743" t="s">
        <v>4575</v>
      </c>
      <c r="K458" s="415"/>
      <c r="L458" s="409"/>
    </row>
    <row r="459" spans="1:12" s="410" customFormat="1" ht="15">
      <c r="A459" s="748">
        <v>2520</v>
      </c>
      <c r="B459" s="430">
        <v>999618</v>
      </c>
      <c r="C459" s="438" t="s">
        <v>4573</v>
      </c>
      <c r="D459" s="430" t="s">
        <v>710</v>
      </c>
      <c r="E459" s="731">
        <v>6320</v>
      </c>
      <c r="F459" s="731">
        <v>6320</v>
      </c>
      <c r="G459" s="731">
        <v>6320</v>
      </c>
      <c r="H459" s="784"/>
      <c r="I459" s="430">
        <v>999618</v>
      </c>
      <c r="J459" s="743" t="s">
        <v>4575</v>
      </c>
      <c r="K459" s="415"/>
      <c r="L459" s="409"/>
    </row>
    <row r="460" spans="1:12" s="410" customFormat="1" ht="15">
      <c r="A460" s="748">
        <v>2525</v>
      </c>
      <c r="B460" s="430">
        <v>999619</v>
      </c>
      <c r="C460" s="438" t="s">
        <v>4574</v>
      </c>
      <c r="D460" s="430" t="s">
        <v>631</v>
      </c>
      <c r="E460" s="731">
        <v>175</v>
      </c>
      <c r="F460" s="731">
        <v>175</v>
      </c>
      <c r="G460" s="731">
        <v>175</v>
      </c>
      <c r="H460" s="784"/>
      <c r="I460" s="430">
        <v>999619</v>
      </c>
      <c r="J460" s="743" t="s">
        <v>4575</v>
      </c>
      <c r="K460" s="415"/>
      <c r="L460" s="409"/>
    </row>
    <row r="461" spans="1:12" s="410" customFormat="1" ht="15">
      <c r="A461" s="751"/>
      <c r="B461" s="434"/>
      <c r="C461" s="443" t="s">
        <v>4625</v>
      </c>
      <c r="D461" s="434"/>
      <c r="E461" s="736"/>
      <c r="F461" s="736"/>
      <c r="G461" s="736"/>
      <c r="H461" s="785"/>
      <c r="I461" s="434"/>
      <c r="J461" s="786"/>
      <c r="K461" s="415"/>
      <c r="L461" s="409"/>
    </row>
    <row r="462" spans="1:12" s="410" customFormat="1" ht="15">
      <c r="A462" s="748">
        <v>2530</v>
      </c>
      <c r="B462" s="430">
        <v>999620</v>
      </c>
      <c r="C462" s="438" t="s">
        <v>864</v>
      </c>
      <c r="D462" s="430" t="s">
        <v>710</v>
      </c>
      <c r="E462" s="731" t="s">
        <v>865</v>
      </c>
      <c r="F462" s="731" t="s">
        <v>865</v>
      </c>
      <c r="G462" s="731" t="s">
        <v>865</v>
      </c>
      <c r="H462" s="784"/>
      <c r="I462" s="430">
        <v>999620</v>
      </c>
      <c r="J462" s="743">
        <v>1507</v>
      </c>
      <c r="K462" s="415"/>
      <c r="L462" s="409"/>
    </row>
    <row r="463" spans="1:12" s="410" customFormat="1" ht="15">
      <c r="A463" s="748">
        <v>2535</v>
      </c>
      <c r="B463" s="430">
        <v>999621</v>
      </c>
      <c r="C463" s="438" t="s">
        <v>4620</v>
      </c>
      <c r="D463" s="430" t="s">
        <v>710</v>
      </c>
      <c r="E463" s="731">
        <v>1200</v>
      </c>
      <c r="F463" s="731">
        <v>1200</v>
      </c>
      <c r="G463" s="731">
        <v>1200</v>
      </c>
      <c r="H463" s="784"/>
      <c r="I463" s="430">
        <v>999621</v>
      </c>
      <c r="J463" s="743" t="s">
        <v>4621</v>
      </c>
      <c r="K463" s="415"/>
      <c r="L463" s="409"/>
    </row>
    <row r="464" spans="1:12" s="410" customFormat="1" ht="15">
      <c r="A464" s="748">
        <v>2540</v>
      </c>
      <c r="B464" s="430">
        <v>999622</v>
      </c>
      <c r="C464" s="438" t="s">
        <v>4622</v>
      </c>
      <c r="D464" s="430" t="s">
        <v>710</v>
      </c>
      <c r="E464" s="731">
        <v>2500</v>
      </c>
      <c r="F464" s="731">
        <v>2500</v>
      </c>
      <c r="G464" s="731">
        <v>2500</v>
      </c>
      <c r="H464" s="784"/>
      <c r="I464" s="430">
        <v>999622</v>
      </c>
      <c r="J464" s="786"/>
      <c r="K464" s="788"/>
      <c r="L464" s="409"/>
    </row>
    <row r="465" spans="1:13" s="410" customFormat="1" ht="15">
      <c r="A465" s="748">
        <v>2545</v>
      </c>
      <c r="B465" s="430">
        <v>999623</v>
      </c>
      <c r="C465" s="438" t="s">
        <v>4623</v>
      </c>
      <c r="D465" s="430" t="s">
        <v>710</v>
      </c>
      <c r="E465" s="731">
        <v>2000</v>
      </c>
      <c r="F465" s="731">
        <v>2000</v>
      </c>
      <c r="G465" s="731">
        <v>2000</v>
      </c>
      <c r="H465" s="784"/>
      <c r="I465" s="430">
        <v>999623</v>
      </c>
      <c r="J465" s="786"/>
      <c r="K465" s="416"/>
      <c r="L465" s="409"/>
    </row>
    <row r="466" spans="1:13" s="410" customFormat="1" ht="15">
      <c r="A466" s="748">
        <v>2550</v>
      </c>
      <c r="B466" s="430">
        <v>999624</v>
      </c>
      <c r="C466" s="438" t="s">
        <v>4624</v>
      </c>
      <c r="D466" s="430" t="s">
        <v>710</v>
      </c>
      <c r="E466" s="746">
        <v>8296</v>
      </c>
      <c r="F466" s="746">
        <v>8296</v>
      </c>
      <c r="G466" s="746">
        <v>8296</v>
      </c>
      <c r="H466" s="784"/>
      <c r="I466" s="430">
        <v>999624</v>
      </c>
      <c r="J466" s="802" t="s">
        <v>4836</v>
      </c>
      <c r="K466" s="416"/>
      <c r="L466" s="409"/>
      <c r="M466" s="417"/>
    </row>
    <row r="467" spans="1:13" s="410" customFormat="1" ht="15">
      <c r="A467" s="748">
        <v>2555</v>
      </c>
      <c r="B467" s="430">
        <v>999625</v>
      </c>
      <c r="C467" s="438" t="s">
        <v>4627</v>
      </c>
      <c r="D467" s="430" t="s">
        <v>710</v>
      </c>
      <c r="E467" s="731">
        <v>2370.25</v>
      </c>
      <c r="F467" s="731">
        <v>2370.25</v>
      </c>
      <c r="G467" s="731">
        <v>2370.25</v>
      </c>
      <c r="H467" s="784"/>
      <c r="I467" s="430">
        <v>999625</v>
      </c>
      <c r="J467" s="743" t="s">
        <v>4628</v>
      </c>
      <c r="K467" s="416"/>
      <c r="L467" s="409"/>
      <c r="M467" s="417"/>
    </row>
    <row r="468" spans="1:13" ht="15">
      <c r="A468" s="752"/>
      <c r="B468" s="435"/>
      <c r="C468" s="753" t="str">
        <f>'Traffic Statement'!N1</f>
        <v>VERSION 2021/1.2</v>
      </c>
      <c r="D468" s="446"/>
      <c r="E468" s="737"/>
      <c r="F468" s="737"/>
      <c r="G468" s="737"/>
      <c r="H468" s="428"/>
      <c r="I468" s="446"/>
      <c r="J468" s="444"/>
      <c r="K468" s="421"/>
      <c r="L468" s="418"/>
      <c r="M468" s="421"/>
    </row>
    <row r="469" spans="1:13">
      <c r="A469" s="419"/>
      <c r="B469" s="413"/>
      <c r="C469" s="422"/>
      <c r="D469" s="413"/>
      <c r="E469" s="738"/>
      <c r="F469" s="738"/>
      <c r="G469" s="738"/>
      <c r="I469" s="413"/>
      <c r="K469" s="421"/>
      <c r="L469" s="421"/>
      <c r="M469" s="421"/>
    </row>
    <row r="470" spans="1:13">
      <c r="A470" s="419"/>
      <c r="B470" s="413"/>
      <c r="C470" s="422"/>
      <c r="D470" s="413"/>
      <c r="E470" s="738"/>
      <c r="I470" s="413"/>
    </row>
    <row r="471" spans="1:13">
      <c r="A471" s="419"/>
      <c r="B471" s="413"/>
      <c r="C471" s="422"/>
      <c r="D471" s="413"/>
      <c r="E471" s="738"/>
      <c r="I471" s="413"/>
    </row>
    <row r="472" spans="1:13">
      <c r="A472" s="419"/>
      <c r="B472" s="413"/>
      <c r="C472" s="422"/>
      <c r="D472" s="413"/>
      <c r="E472" s="738"/>
      <c r="I472" s="413"/>
    </row>
    <row r="473" spans="1:13">
      <c r="A473" s="419"/>
      <c r="B473" s="413"/>
      <c r="C473" s="422"/>
      <c r="D473" s="413"/>
      <c r="E473" s="738"/>
      <c r="I473" s="413"/>
    </row>
    <row r="474" spans="1:13">
      <c r="A474" s="419"/>
      <c r="B474" s="413"/>
      <c r="C474" s="422"/>
      <c r="D474" s="413"/>
      <c r="E474" s="738"/>
      <c r="I474" s="413"/>
    </row>
    <row r="475" spans="1:13">
      <c r="A475" s="419"/>
      <c r="B475" s="413"/>
      <c r="C475" s="422"/>
      <c r="D475" s="413"/>
      <c r="E475" s="738"/>
      <c r="I475" s="413"/>
    </row>
    <row r="476" spans="1:13">
      <c r="A476" s="419"/>
      <c r="B476" s="413"/>
      <c r="C476" s="422"/>
      <c r="D476" s="413"/>
      <c r="E476" s="738"/>
    </row>
    <row r="477" spans="1:13">
      <c r="A477" s="419"/>
      <c r="B477" s="413"/>
      <c r="C477" s="422"/>
      <c r="D477" s="424"/>
      <c r="E477" s="738"/>
    </row>
    <row r="478" spans="1:13">
      <c r="A478" s="423"/>
      <c r="B478" s="424"/>
      <c r="C478" s="723"/>
      <c r="D478" s="424"/>
      <c r="E478" s="738"/>
    </row>
  </sheetData>
  <mergeCells count="1">
    <mergeCell ref="A2:G2"/>
  </mergeCells>
  <phoneticPr fontId="0" type="noConversion"/>
  <hyperlinks>
    <hyperlink ref="J2" location="ITMS!A5" display="   RETURN TO SIGNALS" xr:uid="{00000000-0004-0000-0500-000000000000}"/>
    <hyperlink ref="J1" location="Signals!A1" display="   RETURN TO SIGNALS" xr:uid="{00000000-0004-0000-0500-000001000000}"/>
  </hyperlinks>
  <printOptions horizontalCentered="1" verticalCentered="1"/>
  <pageMargins left="0.25" right="0.25" top="0.75" bottom="0.75" header="0.3" footer="0.3"/>
  <pageSetup paperSize="295" scale="96" fitToHeight="0" orientation="landscape" r:id="rId1"/>
  <headerFooter alignWithMargins="0">
    <oddHeader>&amp;A</oddHeader>
    <oddFooter>Page &amp;P of &amp;N</oddFooter>
  </headerFooter>
  <rowBreaks count="13" manualBreakCount="13">
    <brk id="36" max="9" man="1"/>
    <brk id="63" max="9" man="1"/>
    <brk id="95" max="9" man="1"/>
    <brk id="132" max="16383" man="1"/>
    <brk id="171" max="16383" man="1"/>
    <brk id="202" max="9" man="1"/>
    <brk id="247" max="16383" man="1"/>
    <brk id="279" max="9" man="1"/>
    <brk id="302" max="9" man="1"/>
    <brk id="333" max="16383" man="1"/>
    <brk id="370" max="16383" man="1"/>
    <brk id="415" max="9" man="1"/>
    <brk id="440" max="9"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N88"/>
  <sheetViews>
    <sheetView showGridLines="0" zoomScaleNormal="100" zoomScaleSheetLayoutView="100" workbookViewId="0"/>
  </sheetViews>
  <sheetFormatPr defaultColWidth="9.140625" defaultRowHeight="12.75"/>
  <cols>
    <col min="1" max="1" width="4.7109375" style="58" customWidth="1"/>
    <col min="2" max="2" width="14.140625" style="58" customWidth="1"/>
    <col min="3" max="3" width="6.7109375" style="58" customWidth="1"/>
    <col min="4" max="4" width="80.7109375" style="58" customWidth="1"/>
    <col min="5" max="6" width="10.7109375" style="58" customWidth="1"/>
    <col min="7" max="7" width="15.42578125" style="58" bestFit="1" customWidth="1"/>
    <col min="8" max="14" width="9.140625" style="58"/>
    <col min="15" max="15" width="1.28515625" style="58" customWidth="1"/>
    <col min="16" max="16384" width="9.140625" style="58"/>
  </cols>
  <sheetData>
    <row r="1" spans="1:10" ht="15.75">
      <c r="D1" s="59"/>
      <c r="H1" s="158" t="s">
        <v>198</v>
      </c>
      <c r="J1" s="159">
        <v>0.1</v>
      </c>
    </row>
    <row r="2" spans="1:10">
      <c r="D2" s="59"/>
    </row>
    <row r="3" spans="1:10">
      <c r="D3" s="59"/>
    </row>
    <row r="4" spans="1:10">
      <c r="D4" s="60"/>
    </row>
    <row r="5" spans="1:10">
      <c r="D5" s="60"/>
    </row>
    <row r="6" spans="1:10">
      <c r="D6" s="60"/>
    </row>
    <row r="7" spans="1:10" ht="30">
      <c r="A7" s="837" t="s">
        <v>565</v>
      </c>
      <c r="B7" s="838"/>
      <c r="C7" s="838"/>
      <c r="D7" s="838"/>
      <c r="E7" s="838"/>
      <c r="F7" s="838"/>
      <c r="G7" s="838"/>
    </row>
    <row r="9" spans="1:10" ht="30">
      <c r="A9" s="839" t="s">
        <v>589</v>
      </c>
      <c r="B9" s="838"/>
      <c r="C9" s="838"/>
      <c r="D9" s="838"/>
      <c r="E9" s="838"/>
      <c r="F9" s="838"/>
      <c r="G9" s="838"/>
    </row>
    <row r="11" spans="1:10" ht="30">
      <c r="A11" s="859">
        <f>'Traffic Statement'!E17</f>
        <v>0</v>
      </c>
      <c r="B11" s="860"/>
      <c r="C11" s="860"/>
      <c r="D11" s="860"/>
      <c r="E11" s="860"/>
      <c r="F11" s="860"/>
      <c r="G11" s="860"/>
    </row>
    <row r="12" spans="1:10" ht="12.75" customHeight="1">
      <c r="D12" s="61"/>
    </row>
    <row r="13" spans="1:10" ht="12.75" customHeight="1">
      <c r="D13" s="61"/>
    </row>
    <row r="14" spans="1:10" ht="12.75" customHeight="1">
      <c r="D14" s="61"/>
    </row>
    <row r="15" spans="1:10" ht="12.75" customHeight="1">
      <c r="D15" s="61"/>
    </row>
    <row r="16" spans="1:10" ht="12.75" customHeight="1">
      <c r="D16" s="61"/>
    </row>
    <row r="17" spans="1:14" ht="12.75" customHeight="1">
      <c r="D17" s="61"/>
    </row>
    <row r="18" spans="1:14">
      <c r="C18" s="62" t="s">
        <v>627</v>
      </c>
      <c r="D18" s="206">
        <f>'Traffic Statement'!E16</f>
        <v>0</v>
      </c>
    </row>
    <row r="19" spans="1:14">
      <c r="C19" s="62" t="s">
        <v>628</v>
      </c>
      <c r="D19" s="64">
        <f>'Traffic Statement'!I16</f>
        <v>0</v>
      </c>
    </row>
    <row r="20" spans="1:14">
      <c r="C20" s="62" t="s">
        <v>569</v>
      </c>
      <c r="D20" s="205">
        <f>A11</f>
        <v>0</v>
      </c>
    </row>
    <row r="21" spans="1:14">
      <c r="B21" s="65"/>
    </row>
    <row r="22" spans="1:14">
      <c r="B22" s="65"/>
    </row>
    <row r="24" spans="1:14" s="219" customFormat="1" ht="12.75" customHeight="1">
      <c r="C24" s="220" t="s">
        <v>584</v>
      </c>
      <c r="D24" s="221">
        <f>D20</f>
        <v>0</v>
      </c>
    </row>
    <row r="25" spans="1:14" s="457" customFormat="1" ht="12.75" customHeight="1">
      <c r="A25" s="222" t="s">
        <v>571</v>
      </c>
      <c r="B25" s="222" t="s">
        <v>572</v>
      </c>
      <c r="C25" s="222" t="s">
        <v>573</v>
      </c>
      <c r="D25" s="223" t="s">
        <v>497</v>
      </c>
      <c r="E25" s="224" t="s">
        <v>9</v>
      </c>
      <c r="F25" s="455"/>
      <c r="G25" s="456"/>
    </row>
    <row r="26" spans="1:14" s="457" customFormat="1" ht="12.75" customHeight="1">
      <c r="A26" s="458">
        <v>1</v>
      </c>
      <c r="B26" s="459">
        <v>819018</v>
      </c>
      <c r="C26" s="272">
        <f>'Sign Schedule'!N339+'Sign Schedule'!P339</f>
        <v>0</v>
      </c>
      <c r="D26" s="460" t="s">
        <v>498</v>
      </c>
      <c r="E26" s="459" t="s">
        <v>710</v>
      </c>
      <c r="F26" s="461"/>
      <c r="G26" s="462"/>
    </row>
    <row r="27" spans="1:14" s="457" customFormat="1" ht="12.75" customHeight="1">
      <c r="A27" s="463">
        <v>2</v>
      </c>
      <c r="B27" s="464">
        <v>819016</v>
      </c>
      <c r="C27" s="273">
        <f>SUM('Sign Schedule'!AD339)</f>
        <v>0</v>
      </c>
      <c r="D27" s="465" t="s">
        <v>499</v>
      </c>
      <c r="E27" s="464" t="s">
        <v>710</v>
      </c>
      <c r="F27" s="466"/>
      <c r="G27" s="467"/>
    </row>
    <row r="28" spans="1:14" s="457" customFormat="1" ht="12.75" customHeight="1">
      <c r="A28" s="463">
        <v>3</v>
      </c>
      <c r="B28" s="464">
        <v>819017</v>
      </c>
      <c r="C28" s="273">
        <f>SUM('Sign Schedule'!AE339)</f>
        <v>0</v>
      </c>
      <c r="D28" s="465" t="s">
        <v>500</v>
      </c>
      <c r="E28" s="464" t="s">
        <v>710</v>
      </c>
      <c r="F28" s="466"/>
      <c r="G28" s="467"/>
    </row>
    <row r="29" spans="1:14" s="457" customFormat="1" ht="12.75" customHeight="1">
      <c r="A29" s="468">
        <v>4</v>
      </c>
      <c r="B29" s="469">
        <v>819019</v>
      </c>
      <c r="C29" s="274">
        <f>'Sign Schedule'!V339+'Sign Schedule'!W339</f>
        <v>0</v>
      </c>
      <c r="D29" s="316" t="s">
        <v>4645</v>
      </c>
      <c r="E29" s="469" t="s">
        <v>711</v>
      </c>
      <c r="F29" s="470"/>
      <c r="G29" s="471"/>
    </row>
    <row r="30" spans="1:14" s="472" customFormat="1" ht="12.75" customHeight="1">
      <c r="C30" s="87"/>
      <c r="D30" s="88"/>
      <c r="F30" s="473"/>
      <c r="G30" s="473"/>
    </row>
    <row r="31" spans="1:14" s="472" customFormat="1" ht="12.75" customHeight="1">
      <c r="A31" s="69" t="s">
        <v>571</v>
      </c>
      <c r="B31" s="69" t="s">
        <v>585</v>
      </c>
      <c r="C31" s="69" t="s">
        <v>573</v>
      </c>
      <c r="D31" s="69" t="s">
        <v>586</v>
      </c>
      <c r="E31" s="70" t="s">
        <v>587</v>
      </c>
      <c r="F31" s="71" t="s">
        <v>574</v>
      </c>
      <c r="G31" s="71" t="s">
        <v>575</v>
      </c>
      <c r="H31" s="474"/>
      <c r="I31" s="474"/>
      <c r="J31" s="474"/>
      <c r="K31" s="474"/>
      <c r="L31" s="474"/>
      <c r="M31" s="474"/>
      <c r="N31" s="474"/>
    </row>
    <row r="32" spans="1:14" s="479" customFormat="1" ht="12.75" customHeight="1">
      <c r="A32" s="475">
        <v>5</v>
      </c>
      <c r="B32" s="475" t="s">
        <v>767</v>
      </c>
      <c r="C32" s="476"/>
      <c r="D32" s="291" t="s">
        <v>4585</v>
      </c>
      <c r="E32" s="291" t="s">
        <v>766</v>
      </c>
      <c r="F32" s="477">
        <v>40</v>
      </c>
      <c r="G32" s="478" t="str">
        <f t="shared" ref="G32:G33" si="0">IF(ISNUMBER($C32),($C32*$F32),"")</f>
        <v/>
      </c>
    </row>
    <row r="33" spans="1:15" s="479" customFormat="1" ht="12.75" customHeight="1">
      <c r="A33" s="475">
        <v>6</v>
      </c>
      <c r="B33" s="475" t="s">
        <v>292</v>
      </c>
      <c r="C33" s="476"/>
      <c r="D33" s="480" t="s">
        <v>293</v>
      </c>
      <c r="E33" s="480" t="s">
        <v>417</v>
      </c>
      <c r="F33" s="481">
        <v>56</v>
      </c>
      <c r="G33" s="478" t="str">
        <f t="shared" si="0"/>
        <v/>
      </c>
    </row>
    <row r="34" spans="1:15" s="479" customFormat="1" ht="12.75" customHeight="1">
      <c r="A34" s="475">
        <v>7</v>
      </c>
      <c r="B34" s="475" t="s">
        <v>415</v>
      </c>
      <c r="C34" s="476">
        <f>('Sign Schedule'!AB339)</f>
        <v>0</v>
      </c>
      <c r="D34" s="292" t="s">
        <v>4586</v>
      </c>
      <c r="E34" s="292" t="s">
        <v>417</v>
      </c>
      <c r="F34" s="482">
        <v>34.020000000000003</v>
      </c>
      <c r="G34" s="478">
        <f>IF(ISNUMBER($C34),($C34*$F34),"")</f>
        <v>0</v>
      </c>
      <c r="I34" s="686"/>
      <c r="J34" s="687"/>
      <c r="K34" s="687"/>
      <c r="L34" s="687"/>
      <c r="M34" s="687"/>
    </row>
    <row r="35" spans="1:15" s="479" customFormat="1" ht="12.75" customHeight="1">
      <c r="A35" s="488" t="s">
        <v>4875</v>
      </c>
      <c r="B35" s="488" t="s">
        <v>4878</v>
      </c>
      <c r="C35" s="711">
        <f>('Sign Schedule'!AC339)</f>
        <v>0</v>
      </c>
      <c r="D35" s="295" t="s">
        <v>4876</v>
      </c>
      <c r="E35" s="295" t="s">
        <v>417</v>
      </c>
      <c r="F35" s="482">
        <v>50</v>
      </c>
      <c r="G35" s="712">
        <f>IF(ISNUMBER($C35),($C35*$F35),"")</f>
        <v>0</v>
      </c>
      <c r="H35" s="687"/>
      <c r="I35" s="687" t="s">
        <v>4879</v>
      </c>
      <c r="J35" s="687"/>
      <c r="K35" s="687"/>
      <c r="L35" s="687"/>
      <c r="M35" s="687"/>
      <c r="N35" s="687"/>
      <c r="O35" s="687"/>
    </row>
    <row r="36" spans="1:15" s="479" customFormat="1" ht="12.75" customHeight="1">
      <c r="A36" s="488" t="s">
        <v>4918</v>
      </c>
      <c r="B36" s="488" t="s">
        <v>4919</v>
      </c>
      <c r="C36" s="711">
        <f>'Sign Schedule'!K339</f>
        <v>0</v>
      </c>
      <c r="D36" s="295" t="s">
        <v>4920</v>
      </c>
      <c r="E36" s="295" t="s">
        <v>711</v>
      </c>
      <c r="F36" s="482">
        <v>12.5</v>
      </c>
      <c r="G36" s="712">
        <f>IF(ISNUMBER($C36),($C36*$F36),"")</f>
        <v>0</v>
      </c>
      <c r="H36" s="687"/>
      <c r="I36" s="687"/>
      <c r="J36" s="687"/>
      <c r="K36" s="687"/>
      <c r="L36" s="687"/>
      <c r="M36" s="687"/>
      <c r="N36" s="687"/>
      <c r="O36" s="687"/>
    </row>
    <row r="37" spans="1:15" s="479" customFormat="1" ht="12.75" customHeight="1">
      <c r="A37" s="475">
        <v>8</v>
      </c>
      <c r="B37" s="475" t="s">
        <v>416</v>
      </c>
      <c r="C37" s="476"/>
      <c r="D37" s="292" t="s">
        <v>4587</v>
      </c>
      <c r="E37" s="292" t="s">
        <v>417</v>
      </c>
      <c r="F37" s="482">
        <v>5</v>
      </c>
      <c r="G37" s="478" t="str">
        <f>IF(ISNUMBER($C37),($C37*$F37),"")</f>
        <v/>
      </c>
    </row>
    <row r="38" spans="1:15" s="479" customFormat="1" ht="12.75" customHeight="1" thickBot="1">
      <c r="A38" s="688"/>
      <c r="B38" s="695" t="s">
        <v>4684</v>
      </c>
      <c r="C38" s="689"/>
      <c r="D38" s="690" t="s">
        <v>4681</v>
      </c>
      <c r="E38" s="690" t="s">
        <v>417</v>
      </c>
      <c r="F38" s="691">
        <v>1000</v>
      </c>
      <c r="G38" s="692" t="str">
        <f>IF(ISNUMBER($C38),($C38*$F38),"")</f>
        <v/>
      </c>
      <c r="H38" s="693"/>
      <c r="I38" s="694" t="s">
        <v>4685</v>
      </c>
    </row>
    <row r="39" spans="1:15" s="479" customFormat="1" ht="12.75" customHeight="1" thickTop="1">
      <c r="A39" s="483">
        <v>301</v>
      </c>
      <c r="B39" s="483"/>
      <c r="C39" s="483"/>
      <c r="D39" s="169" t="s">
        <v>496</v>
      </c>
      <c r="E39" s="484" t="str">
        <f>IF(ISTEXT($B39),(VLOOKUP($B39,#REF!,3))," ")</f>
        <v xml:space="preserve"> </v>
      </c>
      <c r="F39" s="485" t="str">
        <f>IF(ISTEXT($B39),(VLOOKUP($B39,#REF!,4))," ")</f>
        <v xml:space="preserve"> </v>
      </c>
      <c r="G39" s="486"/>
    </row>
    <row r="40" spans="1:15" s="479" customFormat="1" ht="12.75" customHeight="1">
      <c r="A40" s="475">
        <v>9</v>
      </c>
      <c r="B40" s="475" t="s">
        <v>204</v>
      </c>
      <c r="C40" s="476"/>
      <c r="D40" s="713" t="s">
        <v>4901</v>
      </c>
      <c r="E40" s="295" t="s">
        <v>417</v>
      </c>
      <c r="F40" s="296">
        <v>26</v>
      </c>
      <c r="G40" s="478" t="str">
        <f>IF(ISNUMBER($C40),($C40*$F40),"")</f>
        <v/>
      </c>
    </row>
    <row r="41" spans="1:15" s="479" customFormat="1" ht="12.75" customHeight="1">
      <c r="A41" s="475">
        <v>10</v>
      </c>
      <c r="B41" s="475" t="s">
        <v>205</v>
      </c>
      <c r="C41" s="476"/>
      <c r="D41" s="487" t="s">
        <v>4576</v>
      </c>
      <c r="E41" s="295" t="s">
        <v>417</v>
      </c>
      <c r="F41" s="296">
        <v>52</v>
      </c>
      <c r="G41" s="478" t="str">
        <f>IF(ISNUMBER($C41),($C41*$F41),"")</f>
        <v/>
      </c>
    </row>
    <row r="42" spans="1:15" s="479" customFormat="1" ht="12.75" customHeight="1">
      <c r="A42" s="475">
        <v>11</v>
      </c>
      <c r="B42" s="475" t="s">
        <v>206</v>
      </c>
      <c r="C42" s="476"/>
      <c r="D42" s="487" t="s">
        <v>4577</v>
      </c>
      <c r="E42" s="295" t="s">
        <v>417</v>
      </c>
      <c r="F42" s="293">
        <v>52.75</v>
      </c>
      <c r="G42" s="478" t="str">
        <f t="shared" ref="G42:G50" si="1">IF(ISNUMBER($C42),($C42*$F42),"")</f>
        <v/>
      </c>
    </row>
    <row r="43" spans="1:15" s="479" customFormat="1" ht="12.75" customHeight="1">
      <c r="A43" s="475">
        <v>12</v>
      </c>
      <c r="B43" s="475" t="s">
        <v>207</v>
      </c>
      <c r="C43" s="476"/>
      <c r="D43" s="487" t="s">
        <v>4578</v>
      </c>
      <c r="E43" s="295" t="s">
        <v>417</v>
      </c>
      <c r="F43" s="293">
        <v>26.38</v>
      </c>
      <c r="G43" s="478" t="str">
        <f t="shared" si="1"/>
        <v/>
      </c>
    </row>
    <row r="44" spans="1:15" s="479" customFormat="1" ht="12.75" customHeight="1">
      <c r="A44" s="475">
        <v>13</v>
      </c>
      <c r="B44" s="475" t="s">
        <v>208</v>
      </c>
      <c r="C44" s="476"/>
      <c r="D44" s="487" t="s">
        <v>4579</v>
      </c>
      <c r="E44" s="295" t="s">
        <v>4584</v>
      </c>
      <c r="F44" s="294">
        <v>2.75</v>
      </c>
      <c r="G44" s="478" t="str">
        <f t="shared" si="1"/>
        <v/>
      </c>
    </row>
    <row r="45" spans="1:15" s="479" customFormat="1" ht="12.75" customHeight="1">
      <c r="A45" s="475">
        <v>14</v>
      </c>
      <c r="B45" s="475" t="s">
        <v>209</v>
      </c>
      <c r="C45" s="476"/>
      <c r="D45" s="487" t="s">
        <v>4686</v>
      </c>
      <c r="E45" s="295" t="s">
        <v>417</v>
      </c>
      <c r="F45" s="294">
        <v>52.75</v>
      </c>
      <c r="G45" s="478" t="str">
        <f t="shared" si="1"/>
        <v/>
      </c>
    </row>
    <row r="46" spans="1:15" s="479" customFormat="1" ht="12.75" customHeight="1">
      <c r="A46" s="475">
        <v>15</v>
      </c>
      <c r="B46" s="475" t="s">
        <v>784</v>
      </c>
      <c r="C46" s="476"/>
      <c r="D46" s="487" t="s">
        <v>4580</v>
      </c>
      <c r="E46" s="295" t="s">
        <v>417</v>
      </c>
      <c r="F46" s="294">
        <v>26.38</v>
      </c>
      <c r="G46" s="478" t="str">
        <f t="shared" si="1"/>
        <v/>
      </c>
    </row>
    <row r="47" spans="1:15" s="479" customFormat="1" ht="12.75" customHeight="1">
      <c r="A47" s="475">
        <v>16</v>
      </c>
      <c r="B47" s="475" t="s">
        <v>412</v>
      </c>
      <c r="C47" s="476"/>
      <c r="D47" s="487" t="s">
        <v>4581</v>
      </c>
      <c r="E47" s="295" t="s">
        <v>417</v>
      </c>
      <c r="F47" s="294">
        <v>26.38</v>
      </c>
      <c r="G47" s="478" t="str">
        <f t="shared" si="1"/>
        <v/>
      </c>
    </row>
    <row r="48" spans="1:15" s="479" customFormat="1" ht="12.75" customHeight="1">
      <c r="A48" s="475">
        <v>17</v>
      </c>
      <c r="B48" s="475" t="s">
        <v>413</v>
      </c>
      <c r="C48" s="476"/>
      <c r="D48" s="487" t="s">
        <v>4582</v>
      </c>
      <c r="E48" s="295" t="s">
        <v>417</v>
      </c>
      <c r="F48" s="294">
        <v>1</v>
      </c>
      <c r="G48" s="478" t="str">
        <f t="shared" si="1"/>
        <v/>
      </c>
    </row>
    <row r="49" spans="1:430" s="479" customFormat="1" ht="12.75" customHeight="1">
      <c r="A49" s="475">
        <v>18</v>
      </c>
      <c r="B49" s="475" t="s">
        <v>414</v>
      </c>
      <c r="C49" s="476"/>
      <c r="D49" s="487" t="s">
        <v>4583</v>
      </c>
      <c r="E49" s="295" t="s">
        <v>417</v>
      </c>
      <c r="F49" s="294">
        <v>17</v>
      </c>
      <c r="G49" s="478" t="str">
        <f t="shared" si="1"/>
        <v/>
      </c>
    </row>
    <row r="50" spans="1:430" s="490" customFormat="1" ht="12.75" customHeight="1" thickBot="1">
      <c r="A50" s="488">
        <v>19</v>
      </c>
      <c r="B50" s="475"/>
      <c r="C50" s="476"/>
      <c r="D50" s="480" t="str">
        <f>IF(ISNUMBER($B50),(VLOOKUP($B50,#REF!,2,FALSE)),IF(ISTEXT($B50),(VLOOKUP($B50,#REF!,2,FALSE))," "))</f>
        <v xml:space="preserve"> </v>
      </c>
      <c r="E50" s="480" t="str">
        <f>IF(ISNUMBER($B50),(VLOOKUP($B50,#REF!,3,FALSE)),IF(ISTEXT($B50),(VLOOKUP($B50,#REF!,3,FALSE))," "))</f>
        <v xml:space="preserve"> </v>
      </c>
      <c r="F50" s="489" t="str">
        <f>IF(ISNUMBER($B50),(VLOOKUP($B50,#REF!,4,FALSE)),IF(ISTEXT($B50),(VLOOKUP($B50,#REF!,4,FALSE))," "))</f>
        <v xml:space="preserve"> </v>
      </c>
      <c r="G50" s="478" t="str">
        <f t="shared" si="1"/>
        <v/>
      </c>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c r="BX50" s="453"/>
      <c r="BY50" s="453"/>
      <c r="BZ50" s="453"/>
      <c r="CA50" s="453"/>
      <c r="CB50" s="453"/>
      <c r="CC50" s="453"/>
      <c r="CD50" s="453"/>
      <c r="CE50" s="453"/>
      <c r="CF50" s="453"/>
      <c r="CG50" s="453"/>
      <c r="CH50" s="453"/>
      <c r="CI50" s="453"/>
      <c r="CJ50" s="453"/>
      <c r="CK50" s="453"/>
      <c r="CL50" s="453"/>
      <c r="CM50" s="453"/>
      <c r="CN50" s="453"/>
      <c r="CO50" s="453"/>
      <c r="CP50" s="453"/>
      <c r="CQ50" s="453"/>
      <c r="CR50" s="453"/>
      <c r="CS50" s="453"/>
      <c r="CT50" s="453"/>
      <c r="CU50" s="453"/>
      <c r="CV50" s="453"/>
      <c r="CW50" s="453"/>
      <c r="CX50" s="453"/>
      <c r="CY50" s="453"/>
      <c r="CZ50" s="453"/>
      <c r="DA50" s="453"/>
      <c r="DB50" s="453"/>
      <c r="DC50" s="453"/>
      <c r="DD50" s="453"/>
      <c r="DE50" s="453"/>
      <c r="DF50" s="453"/>
      <c r="DG50" s="453"/>
      <c r="DH50" s="453"/>
      <c r="DI50" s="453"/>
      <c r="DJ50" s="453"/>
      <c r="DK50" s="453"/>
      <c r="DL50" s="453"/>
      <c r="DM50" s="453"/>
      <c r="DN50" s="453"/>
      <c r="DO50" s="453"/>
      <c r="DP50" s="453"/>
      <c r="DQ50" s="453"/>
      <c r="DR50" s="453"/>
      <c r="DS50" s="453"/>
      <c r="DT50" s="453"/>
      <c r="DU50" s="453"/>
      <c r="DV50" s="453"/>
      <c r="DW50" s="453"/>
      <c r="DX50" s="453"/>
      <c r="DY50" s="453"/>
      <c r="DZ50" s="453"/>
      <c r="EA50" s="453"/>
      <c r="EB50" s="453"/>
      <c r="EC50" s="453"/>
      <c r="ED50" s="453"/>
      <c r="EE50" s="453"/>
      <c r="EF50" s="453"/>
      <c r="EG50" s="453"/>
      <c r="EH50" s="453"/>
      <c r="EI50" s="453"/>
      <c r="EJ50" s="453"/>
      <c r="EK50" s="453"/>
      <c r="EL50" s="453"/>
      <c r="EM50" s="453"/>
      <c r="EN50" s="453"/>
      <c r="EO50" s="453"/>
      <c r="EP50" s="453"/>
      <c r="EQ50" s="453"/>
      <c r="ER50" s="453"/>
      <c r="ES50" s="453"/>
      <c r="ET50" s="453"/>
      <c r="EU50" s="453"/>
      <c r="EV50" s="453"/>
      <c r="EW50" s="453"/>
      <c r="EX50" s="453"/>
      <c r="EY50" s="453"/>
      <c r="EZ50" s="453"/>
      <c r="FA50" s="453"/>
      <c r="FB50" s="453"/>
      <c r="FC50" s="453"/>
      <c r="FD50" s="453"/>
      <c r="FE50" s="453"/>
      <c r="FF50" s="453"/>
      <c r="FG50" s="453"/>
      <c r="FH50" s="453"/>
      <c r="FI50" s="453"/>
      <c r="FJ50" s="453"/>
      <c r="FK50" s="453"/>
      <c r="FL50" s="453"/>
      <c r="FM50" s="453"/>
      <c r="FN50" s="453"/>
      <c r="FO50" s="453"/>
      <c r="FP50" s="453"/>
      <c r="FQ50" s="453"/>
      <c r="FR50" s="453"/>
      <c r="FS50" s="453"/>
      <c r="FT50" s="453"/>
      <c r="FU50" s="453"/>
      <c r="FV50" s="453"/>
      <c r="FW50" s="453"/>
      <c r="FX50" s="453"/>
      <c r="FY50" s="453"/>
      <c r="FZ50" s="453"/>
      <c r="GA50" s="453"/>
      <c r="GB50" s="453"/>
      <c r="GC50" s="453"/>
      <c r="GD50" s="453"/>
      <c r="GE50" s="453"/>
      <c r="GF50" s="453"/>
      <c r="GG50" s="453"/>
      <c r="GH50" s="453"/>
      <c r="GI50" s="453"/>
      <c r="GJ50" s="453"/>
      <c r="GK50" s="453"/>
      <c r="GL50" s="453"/>
      <c r="GM50" s="453"/>
      <c r="GN50" s="453"/>
      <c r="GO50" s="453"/>
      <c r="GP50" s="453"/>
      <c r="GQ50" s="453"/>
      <c r="GR50" s="453"/>
      <c r="GS50" s="453"/>
      <c r="GT50" s="453"/>
      <c r="GU50" s="453"/>
      <c r="GV50" s="453"/>
      <c r="GW50" s="453"/>
      <c r="GX50" s="453"/>
      <c r="GY50" s="453"/>
      <c r="GZ50" s="453"/>
      <c r="HA50" s="453"/>
      <c r="HB50" s="453"/>
      <c r="HC50" s="453"/>
      <c r="HD50" s="453"/>
      <c r="HE50" s="453"/>
      <c r="HF50" s="453"/>
      <c r="HG50" s="453"/>
      <c r="HH50" s="453"/>
      <c r="HI50" s="453"/>
      <c r="HJ50" s="453"/>
      <c r="HK50" s="453"/>
      <c r="HL50" s="453"/>
      <c r="HM50" s="453"/>
      <c r="HN50" s="453"/>
      <c r="HO50" s="453"/>
      <c r="HP50" s="453"/>
      <c r="HQ50" s="453"/>
      <c r="HR50" s="453"/>
      <c r="HS50" s="453"/>
      <c r="HT50" s="453"/>
      <c r="HU50" s="453"/>
      <c r="HV50" s="453"/>
      <c r="HW50" s="453"/>
      <c r="HX50" s="453"/>
      <c r="HY50" s="453"/>
      <c r="HZ50" s="453"/>
      <c r="IA50" s="453"/>
      <c r="IB50" s="453"/>
      <c r="IC50" s="453"/>
      <c r="ID50" s="453"/>
      <c r="IE50" s="453"/>
      <c r="IF50" s="453"/>
      <c r="IG50" s="453"/>
      <c r="IH50" s="453"/>
      <c r="II50" s="453"/>
      <c r="IJ50" s="453"/>
      <c r="IK50" s="453"/>
      <c r="IL50" s="453"/>
      <c r="IM50" s="453"/>
      <c r="IN50" s="453"/>
      <c r="IO50" s="453"/>
      <c r="IP50" s="453"/>
      <c r="IQ50" s="453"/>
      <c r="IR50" s="453"/>
      <c r="IS50" s="453"/>
      <c r="IT50" s="453"/>
      <c r="IU50" s="453"/>
      <c r="IV50" s="453"/>
      <c r="IW50" s="453"/>
      <c r="IX50" s="453"/>
      <c r="IY50" s="453"/>
      <c r="IZ50" s="453"/>
      <c r="JA50" s="453"/>
      <c r="JB50" s="453"/>
      <c r="JC50" s="453"/>
      <c r="JD50" s="453"/>
      <c r="JE50" s="453"/>
      <c r="JF50" s="453"/>
      <c r="JG50" s="453"/>
      <c r="JH50" s="453"/>
      <c r="JI50" s="453"/>
      <c r="JJ50" s="453"/>
      <c r="JK50" s="453"/>
      <c r="JL50" s="453"/>
      <c r="JM50" s="453"/>
      <c r="JN50" s="453"/>
      <c r="JO50" s="453"/>
      <c r="JP50" s="453"/>
      <c r="JQ50" s="453"/>
      <c r="JR50" s="453"/>
      <c r="JS50" s="453"/>
      <c r="JT50" s="453"/>
      <c r="JU50" s="453"/>
      <c r="JV50" s="453"/>
      <c r="JW50" s="453"/>
      <c r="JX50" s="453"/>
      <c r="JY50" s="453"/>
      <c r="JZ50" s="453"/>
      <c r="KA50" s="453"/>
      <c r="KB50" s="453"/>
      <c r="KC50" s="453"/>
      <c r="KD50" s="453"/>
      <c r="KE50" s="453"/>
      <c r="KF50" s="453"/>
      <c r="KG50" s="453"/>
      <c r="KH50" s="453"/>
      <c r="KI50" s="453"/>
      <c r="KJ50" s="453"/>
      <c r="KK50" s="453"/>
      <c r="KL50" s="453"/>
      <c r="KM50" s="453"/>
      <c r="KN50" s="453"/>
      <c r="KO50" s="453"/>
      <c r="KP50" s="453"/>
      <c r="KQ50" s="453"/>
      <c r="KR50" s="453"/>
      <c r="KS50" s="453"/>
      <c r="KT50" s="453"/>
      <c r="KU50" s="453"/>
      <c r="KV50" s="453"/>
      <c r="KW50" s="453"/>
      <c r="KX50" s="453"/>
      <c r="KY50" s="453"/>
      <c r="KZ50" s="453"/>
      <c r="LA50" s="453"/>
      <c r="LB50" s="453"/>
      <c r="LC50" s="453"/>
      <c r="LD50" s="453"/>
      <c r="LE50" s="453"/>
      <c r="LF50" s="453"/>
      <c r="LG50" s="453"/>
      <c r="LH50" s="453"/>
      <c r="LI50" s="453"/>
      <c r="LJ50" s="453"/>
      <c r="LK50" s="453"/>
      <c r="LL50" s="453"/>
      <c r="LM50" s="453"/>
      <c r="LN50" s="453"/>
      <c r="LO50" s="453"/>
      <c r="LP50" s="453"/>
      <c r="LQ50" s="453"/>
      <c r="LR50" s="453"/>
      <c r="LS50" s="453"/>
      <c r="LT50" s="453"/>
      <c r="LU50" s="453"/>
      <c r="LV50" s="453"/>
      <c r="LW50" s="453"/>
      <c r="LX50" s="453"/>
      <c r="LY50" s="453"/>
      <c r="LZ50" s="453"/>
      <c r="MA50" s="453"/>
      <c r="MB50" s="453"/>
      <c r="MC50" s="453"/>
      <c r="MD50" s="453"/>
      <c r="ME50" s="453"/>
      <c r="MF50" s="453"/>
      <c r="MG50" s="453"/>
      <c r="MH50" s="453"/>
      <c r="MI50" s="453"/>
      <c r="MJ50" s="453"/>
      <c r="MK50" s="453"/>
      <c r="ML50" s="453"/>
      <c r="MM50" s="453"/>
      <c r="MN50" s="453"/>
      <c r="MO50" s="453"/>
      <c r="MP50" s="453"/>
      <c r="MQ50" s="453"/>
      <c r="MR50" s="453"/>
      <c r="MS50" s="453"/>
      <c r="MT50" s="453"/>
      <c r="MU50" s="453"/>
      <c r="MV50" s="453"/>
      <c r="MW50" s="453"/>
      <c r="MX50" s="453"/>
      <c r="MY50" s="453"/>
      <c r="MZ50" s="453"/>
      <c r="NA50" s="453"/>
      <c r="NB50" s="453"/>
      <c r="NC50" s="453"/>
      <c r="ND50" s="453"/>
      <c r="NE50" s="453"/>
      <c r="NF50" s="453"/>
      <c r="NG50" s="453"/>
      <c r="NH50" s="453"/>
      <c r="NI50" s="453"/>
      <c r="NJ50" s="453"/>
      <c r="NK50" s="453"/>
      <c r="NL50" s="453"/>
      <c r="NM50" s="453"/>
      <c r="NN50" s="453"/>
      <c r="NO50" s="453"/>
      <c r="NP50" s="453"/>
      <c r="NQ50" s="453"/>
      <c r="NR50" s="453"/>
      <c r="NS50" s="453"/>
      <c r="NT50" s="453"/>
      <c r="NU50" s="453"/>
      <c r="NV50" s="453"/>
      <c r="NW50" s="453"/>
      <c r="NX50" s="453"/>
      <c r="NY50" s="453"/>
      <c r="NZ50" s="453"/>
      <c r="OA50" s="453"/>
      <c r="OB50" s="453"/>
      <c r="OC50" s="453"/>
      <c r="OD50" s="453"/>
      <c r="OE50" s="453"/>
      <c r="OF50" s="453"/>
      <c r="OG50" s="453"/>
      <c r="OH50" s="453"/>
      <c r="OI50" s="453"/>
      <c r="OJ50" s="453"/>
      <c r="OK50" s="453"/>
      <c r="OL50" s="453"/>
      <c r="OM50" s="453"/>
      <c r="ON50" s="453"/>
      <c r="OO50" s="453"/>
      <c r="OP50" s="453"/>
      <c r="OQ50" s="453"/>
      <c r="OR50" s="453"/>
      <c r="OS50" s="453"/>
      <c r="OT50" s="453"/>
      <c r="OU50" s="453"/>
      <c r="OV50" s="453"/>
      <c r="OW50" s="453"/>
      <c r="OX50" s="453"/>
      <c r="OY50" s="453"/>
      <c r="OZ50" s="453"/>
      <c r="PA50" s="453"/>
      <c r="PB50" s="453"/>
      <c r="PC50" s="453"/>
      <c r="PD50" s="453"/>
      <c r="PE50" s="453"/>
      <c r="PF50" s="453"/>
      <c r="PG50" s="453"/>
      <c r="PH50" s="453"/>
      <c r="PI50" s="453"/>
      <c r="PJ50" s="453"/>
      <c r="PK50" s="453"/>
      <c r="PL50" s="453"/>
      <c r="PM50" s="453"/>
      <c r="PN50" s="453"/>
    </row>
    <row r="51" spans="1:430" s="472" customFormat="1" ht="12.75" customHeight="1" thickTop="1">
      <c r="A51" s="499"/>
      <c r="B51" s="499" t="s">
        <v>576</v>
      </c>
      <c r="C51" s="499"/>
      <c r="D51" s="499"/>
      <c r="E51" s="499"/>
      <c r="F51" s="500" t="s">
        <v>214</v>
      </c>
      <c r="G51" s="501">
        <f>SUM(G40:G50)</f>
        <v>0</v>
      </c>
    </row>
    <row r="52" spans="1:430" s="472" customFormat="1" ht="12.75" customHeight="1">
      <c r="A52" s="491"/>
      <c r="C52" s="491"/>
      <c r="F52" s="473"/>
      <c r="G52" s="473"/>
    </row>
    <row r="53" spans="1:430" s="472" customFormat="1" ht="12.75" customHeight="1">
      <c r="A53" s="491"/>
      <c r="F53" s="492" t="s">
        <v>215</v>
      </c>
      <c r="G53" s="493">
        <f>SUM(G32:G38)</f>
        <v>0</v>
      </c>
    </row>
    <row r="54" spans="1:430" s="472" customFormat="1" ht="12.75" customHeight="1">
      <c r="A54" s="491"/>
      <c r="F54" s="494" t="s">
        <v>214</v>
      </c>
      <c r="G54" s="495">
        <f>G51</f>
        <v>0</v>
      </c>
    </row>
    <row r="55" spans="1:430" s="472" customFormat="1" ht="12.75" customHeight="1" thickBot="1">
      <c r="A55" s="491"/>
      <c r="F55" s="496" t="s">
        <v>615</v>
      </c>
      <c r="G55" s="497">
        <f>SUM(G53:G54)*$J$1</f>
        <v>0</v>
      </c>
    </row>
    <row r="56" spans="1:430" s="472" customFormat="1" ht="12.75" customHeight="1" thickBot="1">
      <c r="A56" s="491"/>
      <c r="E56" s="491"/>
      <c r="F56" s="498" t="s">
        <v>588</v>
      </c>
      <c r="G56" s="96">
        <f>SUM(G53:G55)</f>
        <v>0</v>
      </c>
    </row>
    <row r="57" spans="1:430" s="472" customFormat="1" ht="12.75" customHeight="1">
      <c r="A57" s="491"/>
      <c r="E57" s="491"/>
      <c r="F57" s="498"/>
      <c r="G57" s="454"/>
    </row>
    <row r="58" spans="1:430" s="472" customFormat="1" ht="12.75" customHeight="1">
      <c r="A58" s="491"/>
      <c r="E58" s="491"/>
      <c r="F58" s="498"/>
      <c r="G58" s="454"/>
    </row>
    <row r="59" spans="1:430" s="472" customFormat="1" ht="12.75" customHeight="1">
      <c r="A59" s="491"/>
      <c r="E59" s="491"/>
      <c r="F59" s="498"/>
      <c r="G59" s="454"/>
    </row>
    <row r="60" spans="1:430" s="472" customFormat="1" ht="12.75" customHeight="1">
      <c r="A60" s="491"/>
      <c r="E60" s="491"/>
      <c r="F60" s="498"/>
      <c r="G60" s="454"/>
    </row>
    <row r="61" spans="1:430" ht="12.75" customHeight="1">
      <c r="A61" s="60"/>
      <c r="E61" s="60"/>
      <c r="F61" s="98"/>
      <c r="G61" s="454"/>
    </row>
    <row r="62" spans="1:430" ht="12.75" customHeight="1">
      <c r="A62" s="60"/>
      <c r="E62" s="60"/>
      <c r="F62" s="98"/>
      <c r="G62" s="454"/>
    </row>
    <row r="63" spans="1:430" ht="12.75" customHeight="1">
      <c r="A63" s="60"/>
      <c r="E63" s="60"/>
      <c r="F63" s="98"/>
      <c r="G63" s="454"/>
    </row>
    <row r="64" spans="1:430" ht="12.75" customHeight="1">
      <c r="A64" s="60"/>
      <c r="E64" s="60"/>
      <c r="F64" s="98"/>
      <c r="G64" s="454"/>
    </row>
    <row r="65" spans="1:7" ht="12.75" customHeight="1">
      <c r="A65" s="60"/>
      <c r="E65" s="60"/>
      <c r="F65" s="98"/>
      <c r="G65" s="454"/>
    </row>
    <row r="66" spans="1:7" ht="12.75" customHeight="1">
      <c r="A66" s="60"/>
      <c r="E66" s="60"/>
      <c r="F66" s="98"/>
      <c r="G66" s="454"/>
    </row>
    <row r="67" spans="1:7" ht="9" hidden="1" customHeight="1">
      <c r="C67" s="58">
        <v>0.25</v>
      </c>
    </row>
    <row r="68" spans="1:7" ht="9" hidden="1" customHeight="1">
      <c r="C68" s="58">
        <v>0.5</v>
      </c>
    </row>
    <row r="69" spans="1:7" ht="9" hidden="1" customHeight="1">
      <c r="C69" s="58">
        <v>0.75</v>
      </c>
    </row>
    <row r="70" spans="1:7" ht="9" hidden="1" customHeight="1">
      <c r="C70" s="58">
        <v>1</v>
      </c>
    </row>
    <row r="71" spans="1:7" ht="9" hidden="1" customHeight="1">
      <c r="C71" s="58">
        <v>1.25</v>
      </c>
    </row>
    <row r="72" spans="1:7" ht="9" hidden="1" customHeight="1">
      <c r="C72" s="58">
        <v>1.5</v>
      </c>
    </row>
    <row r="73" spans="1:7" ht="9" hidden="1" customHeight="1">
      <c r="C73" s="58">
        <v>1.75</v>
      </c>
    </row>
    <row r="74" spans="1:7" ht="9" hidden="1" customHeight="1">
      <c r="C74" s="58">
        <v>2</v>
      </c>
    </row>
    <row r="75" spans="1:7" ht="9" hidden="1" customHeight="1">
      <c r="C75" s="58">
        <v>2.25</v>
      </c>
    </row>
    <row r="76" spans="1:7" ht="9" hidden="1" customHeight="1">
      <c r="C76" s="58">
        <v>2.5</v>
      </c>
    </row>
    <row r="77" spans="1:7" ht="9" hidden="1" customHeight="1">
      <c r="C77" s="58">
        <v>2.75</v>
      </c>
    </row>
    <row r="78" spans="1:7" ht="9" hidden="1" customHeight="1">
      <c r="C78" s="58">
        <v>3</v>
      </c>
    </row>
    <row r="79" spans="1:7" ht="9" hidden="1" customHeight="1">
      <c r="C79" s="58">
        <v>3.25</v>
      </c>
    </row>
    <row r="80" spans="1:7" ht="9" hidden="1" customHeight="1">
      <c r="C80" s="58">
        <v>3.5</v>
      </c>
    </row>
    <row r="81" spans="3:3" ht="9" hidden="1" customHeight="1">
      <c r="C81" s="58">
        <v>3.75</v>
      </c>
    </row>
    <row r="82" spans="3:3" ht="9" hidden="1" customHeight="1">
      <c r="C82" s="58">
        <v>4</v>
      </c>
    </row>
    <row r="83" spans="3:3" ht="9" hidden="1" customHeight="1">
      <c r="C83" s="58">
        <v>4.25</v>
      </c>
    </row>
    <row r="84" spans="3:3" ht="9" hidden="1" customHeight="1">
      <c r="C84" s="58">
        <v>4.5</v>
      </c>
    </row>
    <row r="85" spans="3:3" ht="9" hidden="1" customHeight="1">
      <c r="C85" s="58">
        <v>4.75</v>
      </c>
    </row>
    <row r="86" spans="3:3" ht="9" hidden="1" customHeight="1">
      <c r="C86" s="58">
        <v>5</v>
      </c>
    </row>
    <row r="87" spans="3:3" ht="9" customHeight="1"/>
    <row r="88" spans="3:3" ht="9" customHeight="1"/>
  </sheetData>
  <mergeCells count="3">
    <mergeCell ref="A7:G7"/>
    <mergeCell ref="A9:G9"/>
    <mergeCell ref="A11:G11"/>
  </mergeCells>
  <phoneticPr fontId="0" type="noConversion"/>
  <dataValidations disablePrompts="1" count="1">
    <dataValidation type="list" allowBlank="1" showInputMessage="1" showErrorMessage="1" sqref="C38" xr:uid="{00000000-0002-0000-0700-000000000000}">
      <formula1>$C$67:$C$86</formula1>
    </dataValidation>
  </dataValidations>
  <printOptions horizontalCentered="1" verticalCentered="1"/>
  <pageMargins left="0.75" right="0.75" top="1" bottom="1" header="0.5" footer="0.5"/>
  <pageSetup scale="57" orientation="landscape" r:id="rId1"/>
  <headerFooter alignWithMargins="0">
    <oddFooter>&amp;L&amp;F&amp;C&amp;D&amp;RPage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Traffic Statement</vt:lpstr>
      <vt:lpstr>List of Updates</vt:lpstr>
      <vt:lpstr>Cost Summary</vt:lpstr>
      <vt:lpstr>S &amp; S Tracking</vt:lpstr>
      <vt:lpstr>Signals</vt:lpstr>
      <vt:lpstr>ITMS</vt:lpstr>
      <vt:lpstr>Highway Lighting</vt:lpstr>
      <vt:lpstr>Signal, ITMS &amp; Lighting Items</vt:lpstr>
      <vt:lpstr>Roadway Signing</vt:lpstr>
      <vt:lpstr>Detour Signing</vt:lpstr>
      <vt:lpstr>Sign Schedule</vt:lpstr>
      <vt:lpstr>FS-1 Document</vt:lpstr>
      <vt:lpstr>DE MUTCD Signing Items</vt:lpstr>
      <vt:lpstr>Pavement Markings</vt:lpstr>
      <vt:lpstr>Pavement Marking Items</vt:lpstr>
      <vt:lpstr>HMA Patching and Concrete Calc.</vt:lpstr>
      <vt:lpstr>Old Signal &amp; ITMS Items</vt:lpstr>
      <vt:lpstr>PIF</vt:lpstr>
      <vt:lpstr>'Highway Lighting'!junk</vt:lpstr>
      <vt:lpstr>junk</vt:lpstr>
      <vt:lpstr>'Cost Summary'!Print_Area</vt:lpstr>
      <vt:lpstr>'DE MUTCD Signing Items'!Print_Area</vt:lpstr>
      <vt:lpstr>'Detour Signing'!Print_Area</vt:lpstr>
      <vt:lpstr>'FS-1 Document'!Print_Area</vt:lpstr>
      <vt:lpstr>'Highway Lighting'!Print_Area</vt:lpstr>
      <vt:lpstr>ITMS!Print_Area</vt:lpstr>
      <vt:lpstr>'Old Signal &amp; ITMS Items'!Print_Area</vt:lpstr>
      <vt:lpstr>'Pavement Markings'!Print_Area</vt:lpstr>
      <vt:lpstr>PIF!Print_Area</vt:lpstr>
      <vt:lpstr>'Roadway Signing'!Print_Area</vt:lpstr>
      <vt:lpstr>'S &amp; S Tracking'!Print_Area</vt:lpstr>
      <vt:lpstr>'Sign Schedule'!Print_Area</vt:lpstr>
      <vt:lpstr>'Signal, ITMS &amp; Lighting Items'!Print_Area</vt:lpstr>
      <vt:lpstr>Signals!Print_Area</vt:lpstr>
      <vt:lpstr>'Traffic Statement'!Print_Area</vt:lpstr>
      <vt:lpstr>'DE MUTCD Signing Items'!Print_Titles</vt:lpstr>
      <vt:lpstr>'Signal, ITMS &amp; Lighting Items'!Print_Titles</vt:lpstr>
    </vt:vector>
  </TitlesOfParts>
  <Manager>Century Engineering</Manager>
  <Company>DelDOT -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Spreadsheet Package</dc:title>
  <dc:subject>Traffic Statement Package</dc:subject>
  <dc:creator>Century Engineering</dc:creator>
  <cp:keywords>Statement 2018 - Ver 1.5</cp:keywords>
  <cp:lastModifiedBy>van Boekhold, Joost (DelDOT)</cp:lastModifiedBy>
  <cp:lastPrinted>2021-01-12T21:10:52Z</cp:lastPrinted>
  <dcterms:created xsi:type="dcterms:W3CDTF">1997-11-04T18:53:23Z</dcterms:created>
  <dcterms:modified xsi:type="dcterms:W3CDTF">2021-08-10T13:13:20Z</dcterms:modified>
  <cp:category>Interim version</cp:category>
</cp:coreProperties>
</file>